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lts" sheetId="1" state="visible" r:id="rId3"/>
    <sheet name="Legend" sheetId="2" state="visible" r:id="rId4"/>
    <sheet name="Masa Wawer" sheetId="3" state="visible" r:id="rId5"/>
    <sheet name="F1 Wawer" sheetId="4" state="visible" r:id="rId6"/>
    <sheet name="F3 Wawer" sheetId="5" state="visible" r:id="rId7"/>
    <sheet name="Analiza sitowa" sheetId="6" state="visible" r:id="rId8"/>
    <sheet name="Lokalizacje" sheetId="7" state="visible" r:id="rId9"/>
    <sheet name="ARM" sheetId="8" state="visible" r:id="rId10"/>
    <sheet name="VSM" sheetId="9" state="visible" r:id="rId11"/>
  </sheets>
  <definedNames>
    <definedName function="false" hidden="false" name="__xlfn_CONCAT" vbProcedure="false">NA()</definedName>
    <definedName function="false" hidden="false" name="__xlfn_STDEV_P" vbProcedure="false">NA()</definedName>
  </definedName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 </author>
  </authors>
  <commentList>
    <comment ref="AS27" authorId="0">
      <text>
        <r>
          <rPr>
            <sz val="10"/>
            <rFont val="Arial"/>
            <family val="2"/>
            <charset val="238"/>
          </rPr>
          <t xml:space="preserve">Jest też zmierzona druga próbka, ARM119=9.38E-3</t>
        </r>
      </text>
    </comment>
    <comment ref="AW9" authorId="0">
      <text>
        <r>
          <rPr>
            <sz val="10"/>
            <rFont val="Arial"/>
            <family val="2"/>
            <charset val="238"/>
          </rPr>
          <t xml:space="preserve">Jest też zmierzona, druga próbka tego materiału, ARM92=5,02E-02</t>
        </r>
      </text>
    </comment>
    <comment ref="AW14" authorId="0">
      <text>
        <r>
          <rPr>
            <sz val="10"/>
            <rFont val="Arial"/>
            <family val="2"/>
            <charset val="238"/>
          </rPr>
          <t xml:space="preserve">Jest zmierzona druga próbka, ARM99=1.25E-2</t>
        </r>
      </text>
    </comment>
    <comment ref="AW17" authorId="0">
      <text>
        <r>
          <rPr>
            <sz val="10"/>
            <rFont val="Arial"/>
            <family val="2"/>
            <charset val="238"/>
          </rPr>
          <t xml:space="preserve">Jest zmierzona druga próbka, ARM104=3.5E-2</t>
        </r>
      </text>
    </comment>
    <comment ref="AW18" authorId="0">
      <text>
        <r>
          <rPr>
            <sz val="10"/>
            <rFont val="Arial"/>
            <family val="2"/>
            <charset val="238"/>
          </rPr>
          <t xml:space="preserve">Jest zmierzona druga próbka, ARM106=1.78E-2</t>
        </r>
      </text>
    </comment>
    <comment ref="AW47" authorId="0">
      <text>
        <r>
          <rPr>
            <sz val="10"/>
            <rFont val="Arial"/>
            <family val="2"/>
            <charset val="238"/>
          </rPr>
          <t xml:space="preserve">Jest też zmierzona druga próbka, ARM138=3.5E-2</t>
        </r>
      </text>
    </comment>
    <comment ref="BM9" authorId="0">
      <text>
        <r>
          <rPr>
            <sz val="10"/>
            <rFont val="Arial"/>
            <family val="2"/>
            <charset val="238"/>
          </rPr>
          <t xml:space="preserve">Jest też zmierzona, druga próbka tego materiału, ARM88=3,87E-02</t>
        </r>
      </text>
    </comment>
    <comment ref="BM14" authorId="0">
      <text>
        <r>
          <rPr>
            <sz val="10"/>
            <rFont val="Arial"/>
            <family val="2"/>
            <charset val="238"/>
          </rPr>
          <t xml:space="preserve">Jest też zmierzona, druga próbka tego materiału, ARM94=1,66E-02</t>
        </r>
      </text>
    </comment>
    <comment ref="BM17" authorId="0">
      <text>
        <r>
          <rPr>
            <sz val="10"/>
            <rFont val="Arial"/>
            <family val="2"/>
            <charset val="238"/>
          </rPr>
          <t xml:space="preserve">Jest zmierzona druga próbka, ARM100=1.63E-2</t>
        </r>
      </text>
    </comment>
  </commentList>
</comments>
</file>

<file path=xl/sharedStrings.xml><?xml version="1.0" encoding="utf-8"?>
<sst xmlns="http://schemas.openxmlformats.org/spreadsheetml/2006/main" count="5339" uniqueCount="1894">
  <si>
    <t xml:space="preserve">Constant values used for ARM calculation</t>
  </si>
  <si>
    <t xml:space="preserve">ARM standard volume V0=</t>
  </si>
  <si>
    <t xml:space="preserve">vacuum permeability</t>
  </si>
  <si>
    <t xml:space="preserve">μo=</t>
  </si>
  <si>
    <t xml:space="preserve">[H/m]</t>
  </si>
  <si>
    <r>
      <rPr>
        <sz val="12"/>
        <color rgb="FF003300"/>
        <rFont val="Arial"/>
        <family val="0"/>
        <charset val="238"/>
      </rPr>
      <t xml:space="preserve">[cm</t>
    </r>
    <r>
      <rPr>
        <vertAlign val="superscript"/>
        <sz val="12"/>
        <color rgb="FF003300"/>
        <rFont val="Arial"/>
        <family val="0"/>
        <charset val="238"/>
      </rPr>
      <t xml:space="preserve">3</t>
    </r>
    <r>
      <rPr>
        <sz val="12"/>
        <color rgb="FF003300"/>
        <rFont val="Arial"/>
        <family val="0"/>
        <charset val="238"/>
      </rPr>
      <t xml:space="preserve">]</t>
    </r>
  </si>
  <si>
    <t xml:space="preserve">direct current (DC) field</t>
  </si>
  <si>
    <t xml:space="preserve">H DC(ARM)</t>
  </si>
  <si>
    <t xml:space="preserve">[T]</t>
  </si>
  <si>
    <t xml:space="preserve">H (ARM)= H DC(ARM)/μo</t>
  </si>
  <si>
    <t xml:space="preserve">H(ARM)</t>
  </si>
  <si>
    <t xml:space="preserve">[A/m]</t>
  </si>
  <si>
    <t xml:space="preserve">sample mass</t>
  </si>
  <si>
    <t xml:space="preserve">[kg]</t>
  </si>
  <si>
    <t xml:space="preserve">Name of sample</t>
  </si>
  <si>
    <t xml:space="preserve">Latitude</t>
  </si>
  <si>
    <t xml:space="preserve">Longitude</t>
  </si>
  <si>
    <t xml:space="preserve">Date of sampling</t>
  </si>
  <si>
    <t xml:space="preserve">Mass of the sample ALL</t>
  </si>
  <si>
    <t xml:space="preserve">Mass of the sample 0.8</t>
  </si>
  <si>
    <t xml:space="preserve">Mass of the sample 0.6</t>
  </si>
  <si>
    <t xml:space="preserve">Mass of the sample 0.4</t>
  </si>
  <si>
    <t xml:space="preserve">Mass of the sample 0.2</t>
  </si>
  <si>
    <t xml:space="preserve">Mass of the sample &lt;0.2</t>
  </si>
  <si>
    <t xml:space="preserve">% of total mass of fraction ALL</t>
  </si>
  <si>
    <t xml:space="preserve">% of total mass of fraction 0.8</t>
  </si>
  <si>
    <t xml:space="preserve">% of total mass of fraction 0.6</t>
  </si>
  <si>
    <t xml:space="preserve">% of total mass of fraction 0.4</t>
  </si>
  <si>
    <t xml:space="preserve">% of total mass of fraction 0.2</t>
  </si>
  <si>
    <t xml:space="preserve">% of total mass of fraction &lt;0.2</t>
  </si>
  <si>
    <t xml:space="preserve">Mass of a sample for  magnetic susceptibility measurements ALL</t>
  </si>
  <si>
    <t xml:space="preserve">Mass of a sample for  magnetic susceptibility measurements 0.8</t>
  </si>
  <si>
    <t xml:space="preserve">Mass of a sample for  magnetic susceptibility measurements 0.6</t>
  </si>
  <si>
    <t xml:space="preserve">Mass of a sample for  magnetic susceptibility measurements 0.4</t>
  </si>
  <si>
    <t xml:space="preserve">Mass of a sample for  magnetic susceptibility measurements 0.2</t>
  </si>
  <si>
    <t xml:space="preserve">Mass of a sample for  magnetic susceptibility measurements &lt;0.2</t>
  </si>
  <si>
    <t xml:space="preserve">K_Re F1 fraction ALL</t>
  </si>
  <si>
    <t xml:space="preserve">K_Re F1 fraction    0.8</t>
  </si>
  <si>
    <t xml:space="preserve">K_Re F1 fraction    0.6</t>
  </si>
  <si>
    <t xml:space="preserve">K_Re F1 fraction     0.4</t>
  </si>
  <si>
    <t xml:space="preserve">K_Re F1 fraction    0.2</t>
  </si>
  <si>
    <t xml:space="preserve">K_Re F1 fraction   &lt;0.2</t>
  </si>
  <si>
    <r>
      <rPr>
        <b val="true"/>
        <sz val="12"/>
        <color rgb="FF003300"/>
        <rFont val="Symbol"/>
        <family val="0"/>
        <charset val="1"/>
      </rPr>
      <t xml:space="preserve">        k </t>
    </r>
    <r>
      <rPr>
        <b val="true"/>
        <sz val="12"/>
        <color rgb="FF003300"/>
        <rFont val="Arial"/>
        <family val="0"/>
        <charset val="1"/>
      </rPr>
      <t xml:space="preserve">F</t>
    </r>
    <r>
      <rPr>
        <b val="true"/>
        <sz val="12"/>
        <color rgb="FF003300"/>
        <rFont val="Symbol"/>
        <family val="0"/>
        <charset val="1"/>
      </rPr>
      <t xml:space="preserve">1         </t>
    </r>
    <r>
      <rPr>
        <b val="true"/>
        <sz val="12"/>
        <color rgb="FF003300"/>
        <rFont val="Arial"/>
        <family val="0"/>
        <charset val="1"/>
      </rPr>
      <t xml:space="preserve">ALL</t>
    </r>
  </si>
  <si>
    <r>
      <rPr>
        <b val="true"/>
        <sz val="12"/>
        <color rgb="FF003300"/>
        <rFont val="Symbol"/>
        <family val="0"/>
        <charset val="1"/>
      </rPr>
      <t xml:space="preserve">       k </t>
    </r>
    <r>
      <rPr>
        <b val="true"/>
        <sz val="12"/>
        <color rgb="FF003300"/>
        <rFont val="Arial"/>
        <family val="0"/>
        <charset val="1"/>
      </rPr>
      <t xml:space="preserve">F</t>
    </r>
    <r>
      <rPr>
        <b val="true"/>
        <sz val="12"/>
        <color rgb="FF003300"/>
        <rFont val="Symbol"/>
        <family val="0"/>
        <charset val="1"/>
      </rPr>
      <t xml:space="preserve">1        0.8</t>
    </r>
  </si>
  <si>
    <r>
      <rPr>
        <b val="true"/>
        <sz val="12"/>
        <color rgb="FF003300"/>
        <rFont val="Symbol"/>
        <family val="0"/>
        <charset val="1"/>
      </rPr>
      <t xml:space="preserve">       k </t>
    </r>
    <r>
      <rPr>
        <b val="true"/>
        <sz val="12"/>
        <color rgb="FF003300"/>
        <rFont val="Arial"/>
        <family val="0"/>
        <charset val="1"/>
      </rPr>
      <t xml:space="preserve">F</t>
    </r>
    <r>
      <rPr>
        <b val="true"/>
        <sz val="12"/>
        <color rgb="FF003300"/>
        <rFont val="Symbol"/>
        <family val="0"/>
        <charset val="1"/>
      </rPr>
      <t xml:space="preserve">1        0.6</t>
    </r>
  </si>
  <si>
    <r>
      <rPr>
        <b val="true"/>
        <sz val="12"/>
        <color rgb="FF003300"/>
        <rFont val="Symbol"/>
        <family val="0"/>
        <charset val="1"/>
      </rPr>
      <t xml:space="preserve">       k </t>
    </r>
    <r>
      <rPr>
        <b val="true"/>
        <sz val="12"/>
        <color rgb="FF003300"/>
        <rFont val="Arial"/>
        <family val="0"/>
        <charset val="1"/>
      </rPr>
      <t xml:space="preserve">F</t>
    </r>
    <r>
      <rPr>
        <b val="true"/>
        <sz val="12"/>
        <color rgb="FF003300"/>
        <rFont val="Symbol"/>
        <family val="0"/>
        <charset val="1"/>
      </rPr>
      <t xml:space="preserve">1        0.4</t>
    </r>
  </si>
  <si>
    <r>
      <rPr>
        <b val="true"/>
        <sz val="12"/>
        <color rgb="FF003300"/>
        <rFont val="Symbol"/>
        <family val="0"/>
        <charset val="1"/>
      </rPr>
      <t xml:space="preserve">       k </t>
    </r>
    <r>
      <rPr>
        <b val="true"/>
        <sz val="12"/>
        <color rgb="FF003300"/>
        <rFont val="Arial"/>
        <family val="0"/>
        <charset val="1"/>
      </rPr>
      <t xml:space="preserve">F</t>
    </r>
    <r>
      <rPr>
        <b val="true"/>
        <sz val="12"/>
        <color rgb="FF003300"/>
        <rFont val="Symbol"/>
        <family val="0"/>
        <charset val="1"/>
      </rPr>
      <t xml:space="preserve">1        0.2</t>
    </r>
  </si>
  <si>
    <r>
      <rPr>
        <b val="true"/>
        <sz val="12"/>
        <color rgb="FF003300"/>
        <rFont val="Symbol"/>
        <family val="0"/>
        <charset val="1"/>
      </rPr>
      <t xml:space="preserve">     k </t>
    </r>
    <r>
      <rPr>
        <b val="true"/>
        <sz val="12"/>
        <color rgb="FF003300"/>
        <rFont val="Arial"/>
        <family val="0"/>
        <charset val="1"/>
      </rPr>
      <t xml:space="preserve">F</t>
    </r>
    <r>
      <rPr>
        <b val="true"/>
        <sz val="12"/>
        <color rgb="FF003300"/>
        <rFont val="Symbol"/>
        <family val="0"/>
        <charset val="1"/>
      </rPr>
      <t xml:space="preserve">1      &lt;0.2</t>
    </r>
  </si>
  <si>
    <r>
      <rPr>
        <b val="true"/>
        <sz val="12"/>
        <color rgb="FF003300"/>
        <rFont val="Symbol"/>
        <family val="0"/>
        <charset val="1"/>
      </rPr>
      <t xml:space="preserve">    c </t>
    </r>
    <r>
      <rPr>
        <b val="true"/>
        <sz val="12"/>
        <color rgb="FF003300"/>
        <rFont val="Arial"/>
        <family val="0"/>
        <charset val="1"/>
      </rPr>
      <t xml:space="preserve">F </t>
    </r>
    <r>
      <rPr>
        <b val="true"/>
        <sz val="12"/>
        <color rgb="FF003300"/>
        <rFont val="Symbol"/>
        <family val="0"/>
        <charset val="1"/>
      </rPr>
      <t xml:space="preserve">     </t>
    </r>
    <r>
      <rPr>
        <b val="true"/>
        <sz val="12"/>
        <color rgb="FF003300"/>
        <rFont val="Arial"/>
        <family val="0"/>
        <charset val="1"/>
      </rPr>
      <t xml:space="preserve">ALL</t>
    </r>
  </si>
  <si>
    <r>
      <rPr>
        <b val="true"/>
        <sz val="12"/>
        <color rgb="FF003300"/>
        <rFont val="Symbol"/>
        <family val="0"/>
        <charset val="1"/>
      </rPr>
      <t xml:space="preserve">       c </t>
    </r>
    <r>
      <rPr>
        <b val="true"/>
        <sz val="12"/>
        <color rgb="FF003300"/>
        <rFont val="Arial"/>
        <family val="0"/>
        <charset val="1"/>
      </rPr>
      <t xml:space="preserve">F</t>
    </r>
    <r>
      <rPr>
        <b val="true"/>
        <sz val="12"/>
        <color rgb="FF003300"/>
        <rFont val="Symbol"/>
        <family val="0"/>
        <charset val="1"/>
      </rPr>
      <t xml:space="preserve">1        0.8</t>
    </r>
  </si>
  <si>
    <r>
      <rPr>
        <b val="true"/>
        <sz val="12"/>
        <color rgb="FF003300"/>
        <rFont val="Symbol"/>
        <family val="0"/>
        <charset val="1"/>
      </rPr>
      <t xml:space="preserve">       c </t>
    </r>
    <r>
      <rPr>
        <b val="true"/>
        <sz val="12"/>
        <color rgb="FF003300"/>
        <rFont val="Arial"/>
        <family val="0"/>
        <charset val="1"/>
      </rPr>
      <t xml:space="preserve">F</t>
    </r>
    <r>
      <rPr>
        <b val="true"/>
        <sz val="12"/>
        <color rgb="FF003300"/>
        <rFont val="Symbol"/>
        <family val="0"/>
        <charset val="1"/>
      </rPr>
      <t xml:space="preserve">1        0.6</t>
    </r>
  </si>
  <si>
    <r>
      <rPr>
        <b val="true"/>
        <sz val="12"/>
        <color rgb="FF003300"/>
        <rFont val="Symbol"/>
        <family val="0"/>
        <charset val="1"/>
      </rPr>
      <t xml:space="preserve">       c </t>
    </r>
    <r>
      <rPr>
        <b val="true"/>
        <sz val="12"/>
        <color rgb="FF003300"/>
        <rFont val="Arial"/>
        <family val="0"/>
        <charset val="1"/>
      </rPr>
      <t xml:space="preserve">F</t>
    </r>
    <r>
      <rPr>
        <b val="true"/>
        <sz val="12"/>
        <color rgb="FF003300"/>
        <rFont val="Symbol"/>
        <family val="0"/>
        <charset val="1"/>
      </rPr>
      <t xml:space="preserve">1        0.4</t>
    </r>
  </si>
  <si>
    <r>
      <rPr>
        <b val="true"/>
        <sz val="12"/>
        <color rgb="FF003300"/>
        <rFont val="Symbol"/>
        <family val="0"/>
        <charset val="1"/>
      </rPr>
      <t xml:space="preserve">       c </t>
    </r>
    <r>
      <rPr>
        <b val="true"/>
        <sz val="12"/>
        <color rgb="FF003300"/>
        <rFont val="Arial"/>
        <family val="0"/>
        <charset val="1"/>
      </rPr>
      <t xml:space="preserve">F</t>
    </r>
    <r>
      <rPr>
        <b val="true"/>
        <sz val="12"/>
        <color rgb="FF003300"/>
        <rFont val="Symbol"/>
        <family val="0"/>
        <charset val="1"/>
      </rPr>
      <t xml:space="preserve">1        0.2</t>
    </r>
  </si>
  <si>
    <r>
      <rPr>
        <b val="true"/>
        <sz val="12"/>
        <color rgb="FF003300"/>
        <rFont val="Symbol"/>
        <family val="0"/>
        <charset val="1"/>
      </rPr>
      <t xml:space="preserve">       c </t>
    </r>
    <r>
      <rPr>
        <b val="true"/>
        <sz val="12"/>
        <color rgb="FF003300"/>
        <rFont val="Arial"/>
        <family val="0"/>
        <charset val="1"/>
      </rPr>
      <t xml:space="preserve">F</t>
    </r>
    <r>
      <rPr>
        <b val="true"/>
        <sz val="12"/>
        <color rgb="FF003300"/>
        <rFont val="Symbol"/>
        <family val="0"/>
        <charset val="1"/>
      </rPr>
      <t xml:space="preserve">1       &lt;0.2</t>
    </r>
  </si>
  <si>
    <t xml:space="preserve">K_Re F3 fraction ALL</t>
  </si>
  <si>
    <r>
      <rPr>
        <b val="true"/>
        <sz val="12"/>
        <color rgb="FF003300"/>
        <rFont val="Symbol"/>
        <family val="0"/>
        <charset val="1"/>
      </rPr>
      <t xml:space="preserve">        k </t>
    </r>
    <r>
      <rPr>
        <b val="true"/>
        <sz val="12"/>
        <color rgb="FF003300"/>
        <rFont val="Arial"/>
        <family val="0"/>
        <charset val="1"/>
      </rPr>
      <t xml:space="preserve">F3</t>
    </r>
    <r>
      <rPr>
        <b val="true"/>
        <sz val="12"/>
        <color rgb="FF003300"/>
        <rFont val="Symbol"/>
        <family val="0"/>
        <charset val="1"/>
      </rPr>
      <t xml:space="preserve">         </t>
    </r>
    <r>
      <rPr>
        <b val="true"/>
        <sz val="12"/>
        <color rgb="FF003300"/>
        <rFont val="Arial"/>
        <family val="0"/>
        <charset val="1"/>
      </rPr>
      <t xml:space="preserve">ALL</t>
    </r>
  </si>
  <si>
    <r>
      <rPr>
        <b val="true"/>
        <sz val="12"/>
        <color rgb="FF003300"/>
        <rFont val="Symbol"/>
        <family val="0"/>
        <charset val="1"/>
      </rPr>
      <t xml:space="preserve">        c </t>
    </r>
    <r>
      <rPr>
        <b val="true"/>
        <sz val="12"/>
        <color rgb="FF003300"/>
        <rFont val="Arial"/>
        <family val="0"/>
        <charset val="1"/>
      </rPr>
      <t xml:space="preserve">F3</t>
    </r>
    <r>
      <rPr>
        <b val="true"/>
        <sz val="12"/>
        <color rgb="FF003300"/>
        <rFont val="Symbol"/>
        <family val="0"/>
        <charset val="1"/>
      </rPr>
      <t xml:space="preserve">         </t>
    </r>
    <r>
      <rPr>
        <b val="true"/>
        <sz val="12"/>
        <color rgb="FF003300"/>
        <rFont val="Arial"/>
        <family val="0"/>
        <charset val="1"/>
      </rPr>
      <t xml:space="preserve">ALL</t>
    </r>
  </si>
  <si>
    <r>
      <rPr>
        <b val="true"/>
        <sz val="12"/>
        <color rgb="FF003300"/>
        <rFont val="Symbol"/>
        <family val="0"/>
        <charset val="1"/>
      </rPr>
      <t xml:space="preserve">        c</t>
    </r>
    <r>
      <rPr>
        <b val="true"/>
        <sz val="12"/>
        <color rgb="FF003300"/>
        <rFont val="Arial"/>
        <family val="0"/>
        <charset val="1"/>
      </rPr>
      <t xml:space="preserve"> fd </t>
    </r>
    <r>
      <rPr>
        <b val="true"/>
        <sz val="12"/>
        <color rgb="FF003300"/>
        <rFont val="Symbol"/>
        <family val="0"/>
        <charset val="1"/>
      </rPr>
      <t xml:space="preserve">        </t>
    </r>
    <r>
      <rPr>
        <b val="true"/>
        <sz val="12"/>
        <color rgb="FF003300"/>
        <rFont val="Arial"/>
        <family val="0"/>
        <charset val="1"/>
      </rPr>
      <t xml:space="preserve">ALL</t>
    </r>
  </si>
  <si>
    <t xml:space="preserve"> Mag          ALL</t>
  </si>
  <si>
    <t xml:space="preserve"> M           ALL</t>
  </si>
  <si>
    <r>
      <rPr>
        <b val="true"/>
        <sz val="12"/>
        <color rgb="FF003300"/>
        <rFont val="Symbol"/>
        <family val="0"/>
        <charset val="1"/>
      </rPr>
      <t xml:space="preserve">   c</t>
    </r>
    <r>
      <rPr>
        <b val="true"/>
        <sz val="12"/>
        <color rgb="FF003300"/>
        <rFont val="Arial"/>
        <family val="0"/>
        <charset val="1"/>
      </rPr>
      <t xml:space="preserve">(ARM)     ALL</t>
    </r>
  </si>
  <si>
    <r>
      <rPr>
        <b val="true"/>
        <sz val="12"/>
        <color rgb="FF003300"/>
        <rFont val="Symbol"/>
        <family val="0"/>
        <charset val="238"/>
      </rPr>
      <t xml:space="preserve">   c</t>
    </r>
    <r>
      <rPr>
        <b val="true"/>
        <sz val="12"/>
        <color rgb="FF003300"/>
        <rFont val="Arial"/>
        <family val="0"/>
        <charset val="238"/>
      </rPr>
      <t xml:space="preserve">(ARM)    ALL</t>
    </r>
  </si>
  <si>
    <t xml:space="preserve">         Mag           0.8</t>
  </si>
  <si>
    <t xml:space="preserve">         M           0.8</t>
  </si>
  <si>
    <r>
      <rPr>
        <b val="true"/>
        <sz val="12"/>
        <color rgb="FF003300"/>
        <rFont val="Symbol"/>
        <family val="0"/>
        <charset val="1"/>
      </rPr>
      <t xml:space="preserve">   c</t>
    </r>
    <r>
      <rPr>
        <b val="true"/>
        <sz val="12"/>
        <color rgb="FF003300"/>
        <rFont val="Arial"/>
        <family val="0"/>
        <charset val="1"/>
      </rPr>
      <t xml:space="preserve">(ARM)     0.8</t>
    </r>
  </si>
  <si>
    <r>
      <rPr>
        <b val="true"/>
        <sz val="12"/>
        <color rgb="FF003300"/>
        <rFont val="Symbol"/>
        <family val="0"/>
        <charset val="1"/>
      </rPr>
      <t xml:space="preserve">   c</t>
    </r>
    <r>
      <rPr>
        <b val="true"/>
        <sz val="12"/>
        <color rgb="FF003300"/>
        <rFont val="Arial"/>
        <family val="0"/>
        <charset val="1"/>
      </rPr>
      <t xml:space="preserve">(ARM)    0.8</t>
    </r>
  </si>
  <si>
    <t xml:space="preserve">         Mag          0.6</t>
  </si>
  <si>
    <t xml:space="preserve">         M           0.6</t>
  </si>
  <si>
    <r>
      <rPr>
        <b val="true"/>
        <sz val="12"/>
        <color rgb="FF003300"/>
        <rFont val="Symbol"/>
        <family val="0"/>
        <charset val="238"/>
      </rPr>
      <t xml:space="preserve">   c</t>
    </r>
    <r>
      <rPr>
        <b val="true"/>
        <sz val="12"/>
        <color rgb="FF003300"/>
        <rFont val="Arial"/>
        <family val="0"/>
        <charset val="238"/>
      </rPr>
      <t xml:space="preserve">(ARM)     0.6</t>
    </r>
  </si>
  <si>
    <r>
      <rPr>
        <b val="true"/>
        <sz val="12"/>
        <color rgb="FF003300"/>
        <rFont val="Symbol"/>
        <family val="0"/>
        <charset val="238"/>
      </rPr>
      <t xml:space="preserve">   c</t>
    </r>
    <r>
      <rPr>
        <b val="true"/>
        <sz val="12"/>
        <color rgb="FF003300"/>
        <rFont val="Arial"/>
        <family val="0"/>
        <charset val="238"/>
      </rPr>
      <t xml:space="preserve">(ARM)    0.6</t>
    </r>
  </si>
  <si>
    <t xml:space="preserve">         Mag        0.4</t>
  </si>
  <si>
    <t xml:space="preserve">         M           0.4</t>
  </si>
  <si>
    <r>
      <rPr>
        <b val="true"/>
        <sz val="12"/>
        <color rgb="FF003300"/>
        <rFont val="Symbol"/>
        <family val="0"/>
        <charset val="238"/>
      </rPr>
      <t xml:space="preserve">   c</t>
    </r>
    <r>
      <rPr>
        <b val="true"/>
        <sz val="12"/>
        <color rgb="FF003300"/>
        <rFont val="Arial"/>
        <family val="0"/>
        <charset val="238"/>
      </rPr>
      <t xml:space="preserve">(ARM)     0.4</t>
    </r>
  </si>
  <si>
    <r>
      <rPr>
        <b val="true"/>
        <sz val="12"/>
        <color rgb="FF003300"/>
        <rFont val="Symbol"/>
        <family val="0"/>
        <charset val="238"/>
      </rPr>
      <t xml:space="preserve">   c</t>
    </r>
    <r>
      <rPr>
        <b val="true"/>
        <sz val="12"/>
        <color rgb="FF003300"/>
        <rFont val="Arial"/>
        <family val="0"/>
        <charset val="238"/>
      </rPr>
      <t xml:space="preserve">(ARM)    0.4</t>
    </r>
  </si>
  <si>
    <t xml:space="preserve">         Mag          0.2</t>
  </si>
  <si>
    <t xml:space="preserve">         M           0.2</t>
  </si>
  <si>
    <r>
      <rPr>
        <b val="true"/>
        <sz val="12"/>
        <color rgb="FF003300"/>
        <rFont val="Symbol"/>
        <family val="0"/>
        <charset val="238"/>
      </rPr>
      <t xml:space="preserve">   c</t>
    </r>
    <r>
      <rPr>
        <b val="true"/>
        <sz val="12"/>
        <color rgb="FF003300"/>
        <rFont val="Arial"/>
        <family val="0"/>
        <charset val="238"/>
      </rPr>
      <t xml:space="preserve">(ARM)     0.2</t>
    </r>
  </si>
  <si>
    <r>
      <rPr>
        <b val="true"/>
        <sz val="12"/>
        <color rgb="FF003300"/>
        <rFont val="Symbol"/>
        <family val="0"/>
        <charset val="238"/>
      </rPr>
      <t xml:space="preserve">   c</t>
    </r>
    <r>
      <rPr>
        <b val="true"/>
        <sz val="12"/>
        <color rgb="FF003300"/>
        <rFont val="Arial"/>
        <family val="0"/>
        <charset val="238"/>
      </rPr>
      <t xml:space="preserve">(ARM)    0.2</t>
    </r>
  </si>
  <si>
    <t xml:space="preserve">         Mag         &lt;0.2</t>
  </si>
  <si>
    <t xml:space="preserve">         M          &lt;0.2</t>
  </si>
  <si>
    <r>
      <rPr>
        <b val="true"/>
        <sz val="12"/>
        <color rgb="FF003300"/>
        <rFont val="Symbol"/>
        <family val="0"/>
        <charset val="1"/>
      </rPr>
      <t xml:space="preserve">   c</t>
    </r>
    <r>
      <rPr>
        <b val="true"/>
        <sz val="12"/>
        <color rgb="FF003300"/>
        <rFont val="Arial"/>
        <family val="0"/>
        <charset val="1"/>
      </rPr>
      <t xml:space="preserve">(ARM)     &lt;0.2</t>
    </r>
  </si>
  <si>
    <r>
      <rPr>
        <b val="true"/>
        <sz val="12"/>
        <color rgb="FF003300"/>
        <rFont val="Symbol"/>
        <family val="0"/>
        <charset val="1"/>
      </rPr>
      <t xml:space="preserve">   c</t>
    </r>
    <r>
      <rPr>
        <b val="true"/>
        <sz val="12"/>
        <color rgb="FF003300"/>
        <rFont val="Arial"/>
        <family val="0"/>
        <charset val="1"/>
      </rPr>
      <t xml:space="preserve">(ARM)    &lt;0.2</t>
    </r>
  </si>
  <si>
    <t xml:space="preserve">Ms           ALL</t>
  </si>
  <si>
    <t xml:space="preserve">Mrs            ALL</t>
  </si>
  <si>
    <t xml:space="preserve">Mrs/Ms ALL</t>
  </si>
  <si>
    <t xml:space="preserve">        Hc          ALL</t>
  </si>
  <si>
    <t xml:space="preserve">        Hcr          ALL</t>
  </si>
  <si>
    <t xml:space="preserve">Hcr/Hc ALL</t>
  </si>
  <si>
    <t xml:space="preserve">Ms            0.8</t>
  </si>
  <si>
    <t xml:space="preserve">Mrs            0.8</t>
  </si>
  <si>
    <t xml:space="preserve">Mrs/Ms   0.8</t>
  </si>
  <si>
    <t xml:space="preserve">        Hc         0.8</t>
  </si>
  <si>
    <t xml:space="preserve">        Hcr          0.8</t>
  </si>
  <si>
    <t xml:space="preserve">Hcr/Hc    0.8</t>
  </si>
  <si>
    <t xml:space="preserve">Ms            0.6</t>
  </si>
  <si>
    <t xml:space="preserve">Mrs            0.6</t>
  </si>
  <si>
    <t xml:space="preserve">Mrs/Ms   0.6</t>
  </si>
  <si>
    <t xml:space="preserve">        Hc         0.6</t>
  </si>
  <si>
    <t xml:space="preserve">        Hcr          0.6</t>
  </si>
  <si>
    <t xml:space="preserve">Hcr/Hc    0.6</t>
  </si>
  <si>
    <t xml:space="preserve">Ms            0.4</t>
  </si>
  <si>
    <t xml:space="preserve">Mrs            0.4</t>
  </si>
  <si>
    <t xml:space="preserve">Mrs/Ms   0.4</t>
  </si>
  <si>
    <t xml:space="preserve">        Hc         0.4</t>
  </si>
  <si>
    <t xml:space="preserve">        Hcr          0.4</t>
  </si>
  <si>
    <t xml:space="preserve">Hcr/Hc    0.4</t>
  </si>
  <si>
    <t xml:space="preserve">Ms           0.2</t>
  </si>
  <si>
    <t xml:space="preserve">Mrs          0.2</t>
  </si>
  <si>
    <t xml:space="preserve">Mrs/Ms   0.2</t>
  </si>
  <si>
    <t xml:space="preserve">        Hc         0.2</t>
  </si>
  <si>
    <t xml:space="preserve">        Hcr          0.2</t>
  </si>
  <si>
    <t xml:space="preserve">Hcr/Hc    0.2</t>
  </si>
  <si>
    <t xml:space="preserve">Ms           &lt;0.2</t>
  </si>
  <si>
    <t xml:space="preserve">Mrs          &lt;0.2</t>
  </si>
  <si>
    <t xml:space="preserve">Mrs/Ms   &lt;0.2</t>
  </si>
  <si>
    <t xml:space="preserve">        Hc         &lt;0.2</t>
  </si>
  <si>
    <t xml:space="preserve">        Hcr          &lt;0.2</t>
  </si>
  <si>
    <t xml:space="preserve">Hcr/Hc    &lt;0.2</t>
  </si>
  <si>
    <t xml:space="preserve">North</t>
  </si>
  <si>
    <t xml:space="preserve">East</t>
  </si>
  <si>
    <t xml:space="preserve">[yyyy-mm-dd]</t>
  </si>
  <si>
    <t xml:space="preserve">[g]</t>
  </si>
  <si>
    <t xml:space="preserve">[%]</t>
  </si>
  <si>
    <t xml:space="preserve">[SI]</t>
  </si>
  <si>
    <r>
      <rPr>
        <b val="true"/>
        <sz val="11"/>
        <color rgb="FF003300"/>
        <rFont val="Arial"/>
        <family val="0"/>
        <charset val="1"/>
      </rPr>
      <t xml:space="preserve">[m</t>
    </r>
    <r>
      <rPr>
        <b val="true"/>
        <vertAlign val="superscript"/>
        <sz val="11"/>
        <color rgb="FF003300"/>
        <rFont val="Arial"/>
        <family val="0"/>
        <charset val="1"/>
      </rPr>
      <t xml:space="preserve">3</t>
    </r>
    <r>
      <rPr>
        <b val="true"/>
        <sz val="11"/>
        <color rgb="FF003300"/>
        <rFont val="Arial"/>
        <family val="0"/>
        <charset val="1"/>
      </rPr>
      <t xml:space="preserve">/kg]</t>
    </r>
  </si>
  <si>
    <r>
      <rPr>
        <b val="true"/>
        <sz val="12"/>
        <color rgb="FF003300"/>
        <rFont val="Arial"/>
        <family val="0"/>
        <charset val="1"/>
      </rPr>
      <t xml:space="preserve">10</t>
    </r>
    <r>
      <rPr>
        <b val="true"/>
        <vertAlign val="superscript"/>
        <sz val="12"/>
        <color rgb="FF003300"/>
        <rFont val="Arial"/>
        <family val="0"/>
        <charset val="1"/>
      </rPr>
      <t xml:space="preserve">-8</t>
    </r>
    <r>
      <rPr>
        <b val="true"/>
        <sz val="12"/>
        <color rgb="FF003300"/>
        <rFont val="Arial"/>
        <family val="0"/>
        <charset val="1"/>
      </rPr>
      <t xml:space="preserve"> [m</t>
    </r>
    <r>
      <rPr>
        <b val="true"/>
        <vertAlign val="superscript"/>
        <sz val="12"/>
        <color rgb="FF003300"/>
        <rFont val="Arial"/>
        <family val="0"/>
        <charset val="1"/>
      </rPr>
      <t xml:space="preserve">3</t>
    </r>
    <r>
      <rPr>
        <b val="true"/>
        <sz val="12"/>
        <color rgb="FF003300"/>
        <rFont val="Arial"/>
        <family val="0"/>
        <charset val="1"/>
      </rPr>
      <t xml:space="preserve">/kg]</t>
    </r>
  </si>
  <si>
    <t xml:space="preserve">in mass unit</t>
  </si>
  <si>
    <r>
      <rPr>
        <b val="true"/>
        <sz val="12"/>
        <color rgb="FF003300"/>
        <rFont val="Arial"/>
        <family val="0"/>
        <charset val="1"/>
      </rPr>
      <t xml:space="preserve">[A∙m</t>
    </r>
    <r>
      <rPr>
        <b val="true"/>
        <vertAlign val="superscript"/>
        <sz val="12"/>
        <color rgb="FF003300"/>
        <rFont val="Arial"/>
        <family val="0"/>
        <charset val="1"/>
      </rPr>
      <t xml:space="preserve">2</t>
    </r>
    <r>
      <rPr>
        <b val="true"/>
        <sz val="12"/>
        <color rgb="FF003300"/>
        <rFont val="Arial"/>
        <family val="0"/>
        <charset val="1"/>
      </rPr>
      <t xml:space="preserve">]</t>
    </r>
  </si>
  <si>
    <r>
      <rPr>
        <b val="true"/>
        <sz val="12"/>
        <color rgb="FF003300"/>
        <rFont val="Arial"/>
        <family val="0"/>
        <charset val="1"/>
      </rPr>
      <t xml:space="preserve">[m</t>
    </r>
    <r>
      <rPr>
        <b val="true"/>
        <vertAlign val="superscript"/>
        <sz val="12"/>
        <color rgb="FF003300"/>
        <rFont val="Arial"/>
        <family val="0"/>
        <charset val="1"/>
      </rPr>
      <t xml:space="preserve">3</t>
    </r>
    <r>
      <rPr>
        <b val="true"/>
        <sz val="12"/>
        <color rgb="FF003300"/>
        <rFont val="Arial"/>
        <family val="0"/>
        <charset val="1"/>
      </rPr>
      <t xml:space="preserve">/kg]</t>
    </r>
  </si>
  <si>
    <r>
      <rPr>
        <b val="true"/>
        <sz val="12"/>
        <color rgb="FF003300"/>
        <rFont val="Arial"/>
        <family val="0"/>
        <charset val="238"/>
      </rPr>
      <t xml:space="preserve">[A∙m</t>
    </r>
    <r>
      <rPr>
        <b val="true"/>
        <vertAlign val="superscript"/>
        <sz val="12"/>
        <color rgb="FF003300"/>
        <rFont val="Arial"/>
        <family val="0"/>
        <charset val="238"/>
      </rPr>
      <t xml:space="preserve">2</t>
    </r>
    <r>
      <rPr>
        <b val="true"/>
        <sz val="12"/>
        <color rgb="FF003300"/>
        <rFont val="Arial"/>
        <family val="0"/>
        <charset val="238"/>
      </rPr>
      <t xml:space="preserve">]</t>
    </r>
  </si>
  <si>
    <r>
      <rPr>
        <b val="true"/>
        <sz val="12"/>
        <color rgb="FF003300"/>
        <rFont val="Arial"/>
        <family val="0"/>
        <charset val="238"/>
      </rPr>
      <t xml:space="preserve">[m</t>
    </r>
    <r>
      <rPr>
        <b val="true"/>
        <vertAlign val="superscript"/>
        <sz val="12"/>
        <color rgb="FF003300"/>
        <rFont val="Arial"/>
        <family val="0"/>
        <charset val="238"/>
      </rPr>
      <t xml:space="preserve">3</t>
    </r>
    <r>
      <rPr>
        <b val="true"/>
        <sz val="12"/>
        <color rgb="FF003300"/>
        <rFont val="Arial"/>
        <family val="0"/>
        <charset val="238"/>
      </rPr>
      <t xml:space="preserve">/kg]</t>
    </r>
  </si>
  <si>
    <r>
      <rPr>
        <b val="true"/>
        <sz val="12"/>
        <color rgb="FF003300"/>
        <rFont val="Arial"/>
        <family val="0"/>
        <charset val="238"/>
      </rPr>
      <t xml:space="preserve">10</t>
    </r>
    <r>
      <rPr>
        <b val="true"/>
        <vertAlign val="superscript"/>
        <sz val="12"/>
        <color rgb="FF003300"/>
        <rFont val="Arial"/>
        <family val="0"/>
        <charset val="238"/>
      </rPr>
      <t xml:space="preserve">-8</t>
    </r>
    <r>
      <rPr>
        <b val="true"/>
        <sz val="12"/>
        <color rgb="FF003300"/>
        <rFont val="Arial"/>
        <family val="0"/>
        <charset val="238"/>
      </rPr>
      <t xml:space="preserve"> [m</t>
    </r>
    <r>
      <rPr>
        <b val="true"/>
        <vertAlign val="superscript"/>
        <sz val="12"/>
        <color rgb="FF003300"/>
        <rFont val="Arial"/>
        <family val="0"/>
        <charset val="238"/>
      </rPr>
      <t xml:space="preserve">3</t>
    </r>
    <r>
      <rPr>
        <b val="true"/>
        <sz val="12"/>
        <color rgb="FF003300"/>
        <rFont val="Arial"/>
        <family val="0"/>
        <charset val="238"/>
      </rPr>
      <t xml:space="preserve">/kg]</t>
    </r>
  </si>
  <si>
    <r>
      <rPr>
        <b val="true"/>
        <sz val="12"/>
        <color rgb="FF003300"/>
        <rFont val="Arial"/>
        <family val="0"/>
        <charset val="1"/>
      </rPr>
      <t xml:space="preserve">10</t>
    </r>
    <r>
      <rPr>
        <b val="true"/>
        <vertAlign val="superscript"/>
        <sz val="12"/>
        <color rgb="FF003300"/>
        <rFont val="Arial"/>
        <family val="0"/>
        <charset val="1"/>
      </rPr>
      <t xml:space="preserve">-3</t>
    </r>
    <r>
      <rPr>
        <b val="true"/>
        <sz val="12"/>
        <color rgb="FF003300"/>
        <rFont val="Arial"/>
        <family val="0"/>
        <charset val="1"/>
      </rPr>
      <t xml:space="preserve"> [A*m</t>
    </r>
    <r>
      <rPr>
        <b val="true"/>
        <vertAlign val="superscript"/>
        <sz val="12"/>
        <color rgb="FF003300"/>
        <rFont val="Arial"/>
        <family val="0"/>
        <charset val="1"/>
      </rPr>
      <t xml:space="preserve">3</t>
    </r>
    <r>
      <rPr>
        <b val="true"/>
        <sz val="12"/>
        <color rgb="FF003300"/>
        <rFont val="Arial"/>
        <family val="0"/>
        <charset val="1"/>
      </rPr>
      <t xml:space="preserve">/kg]</t>
    </r>
  </si>
  <si>
    <t xml:space="preserve">[-]</t>
  </si>
  <si>
    <t xml:space="preserve">[mT]</t>
  </si>
  <si>
    <t xml:space="preserve">F1=990Hz</t>
  </si>
  <si>
    <t xml:space="preserve">F3=15000Hz</t>
  </si>
  <si>
    <r>
      <rPr>
        <b val="true"/>
        <sz val="12"/>
        <color rgb="FFFF0000"/>
        <rFont val="Arial"/>
        <family val="0"/>
        <charset val="1"/>
      </rPr>
      <t xml:space="preserve">H=</t>
    </r>
    <r>
      <rPr>
        <b val="true"/>
        <sz val="12"/>
        <color rgb="FFFF0000"/>
        <rFont val="Symbol"/>
        <family val="0"/>
        <charset val="1"/>
      </rPr>
      <t xml:space="preserve">100mT</t>
    </r>
  </si>
  <si>
    <t xml:space="preserve">min</t>
  </si>
  <si>
    <t xml:space="preserve">max</t>
  </si>
  <si>
    <t xml:space="preserve">average</t>
  </si>
  <si>
    <t xml:space="preserve">do usunięcia</t>
  </si>
  <si>
    <t xml:space="preserve">median</t>
  </si>
  <si>
    <t xml:space="preserve">do usunię</t>
  </si>
  <si>
    <t xml:space="preserve">Q3</t>
  </si>
  <si>
    <t xml:space="preserve">STD</t>
  </si>
  <si>
    <t xml:space="preserve">Rembertów</t>
  </si>
  <si>
    <t xml:space="preserve">Wawer</t>
  </si>
  <si>
    <t xml:space="preserve">This data set is the result of the project G59 Sonata. The data set contains the results of measurements and calculations for the street dust samples collected in September-November 2023 in Warsaw (Poland). Street dust was collected from 149 sampling sites. This file represents PART B  obtained for 101-149 sampling sites. From each of sampling sites the following grain size fractions were obtained: 1–0.8 mm: fraction “all.” 0.8–0.6 mm: fraction “0.8.” 0.6–0.4 mm: fraction “0.6.” 0.4–0.2 mm: fraction “0.4.” &lt;0.2 mm: fraction “&lt;0.2.” The following magnetic parameters were obtained: low-field volume magnetic susceptibility (κ)  at two frequencies—976 Hz and 15600, anhysteretic remanent magnetization (ARM), saturation magnetization (Ms), saturation remanent magnetization (Mrs), coercive field (Hc), remanent coercivity  (Hcr).</t>
  </si>
  <si>
    <t xml:space="preserve">Description of the content of the "Results" sheet</t>
  </si>
  <si>
    <t xml:space="preserve">Description of the content of following sheets:</t>
  </si>
  <si>
    <t xml:space="preserve">Name of grain size fractions</t>
  </si>
  <si>
    <t xml:space="preserve">1–0.8 mm:  "ALL”; 0.8–0.6 mm: “0.8”; 0.6–0.4 mm:  “0.6”; 0.4–0.2 mm: “0.4”; &lt;0.2 mm: fraction “&lt;0.2” </t>
  </si>
  <si>
    <t xml:space="preserve">Sheet name</t>
  </si>
  <si>
    <t xml:space="preserve">Description</t>
  </si>
  <si>
    <t xml:space="preserve">Examples of used sample names for the data base</t>
  </si>
  <si>
    <t xml:space="preserve">140-0.4 means Sampling site 140, fraction 0.4 130_0.2 means Sampling site 130, fraction 0.2 110_M02 means Sampling site 110, fraction &lt;0.2 105-&lt;0.2 means Sampling site 105, fraction &lt;0.2</t>
  </si>
  <si>
    <t xml:space="preserve">Results</t>
  </si>
  <si>
    <t xml:space="preserve">all results of the mesurements of granulometric and magnetic parameters</t>
  </si>
  <si>
    <t xml:space="preserve">Column name</t>
  </si>
  <si>
    <t xml:space="preserve">Column xx</t>
  </si>
  <si>
    <t xml:space="preserve">Description of the columns from Results sheet</t>
  </si>
  <si>
    <t xml:space="preserve">Unit</t>
  </si>
  <si>
    <t xml:space="preserve">Instruments used for the measurements</t>
  </si>
  <si>
    <t xml:space="preserve">Measured Parameter</t>
  </si>
  <si>
    <t xml:space="preserve">Legend</t>
  </si>
  <si>
    <t xml:space="preserve">description of the data set for Results sheet</t>
  </si>
  <si>
    <t xml:space="preserve">A</t>
  </si>
  <si>
    <t xml:space="preserve">Sample name</t>
  </si>
  <si>
    <t xml:space="preserve">Sampling sites werer labeled by Arabic nubers from 101 to 149</t>
  </si>
  <si>
    <t xml:space="preserve">[number]</t>
  </si>
  <si>
    <t xml:space="preserve">Laboratory shaker (LPzE-2e, MULTISERW-Morek, Poland) </t>
  </si>
  <si>
    <t xml:space="preserve">Granulometric analysis</t>
  </si>
  <si>
    <t xml:space="preserve">Masa Wawer</t>
  </si>
  <si>
    <t xml:space="preserve">calculation of the sample masses for magnetic susceptibility measurements</t>
  </si>
  <si>
    <t xml:space="preserve">B,C</t>
  </si>
  <si>
    <t xml:space="preserve">Latitude, Longitude</t>
  </si>
  <si>
    <t xml:space="preserve">Geografical latitude and longitude in degrees, minutes and seconds with decimal fraction in the form XX° XX' XX.XX"E</t>
  </si>
  <si>
    <t xml:space="preserve">[XX° XX' XX.XX"E or W]</t>
  </si>
  <si>
    <t xml:space="preserve">F1 Wawer</t>
  </si>
  <si>
    <t xml:space="preserve">raw data for magnetic susceptibility measured at frequency (F1) 976Hz</t>
  </si>
  <si>
    <t xml:space="preserve">D</t>
  </si>
  <si>
    <t xml:space="preserve">MFK1-FA multifunction kappabridge (AGICO, Czech Republic)</t>
  </si>
  <si>
    <t xml:space="preserve">Magnetic susceptibility (k F1) of the sample measured at frequency of magnetic field of 976Hz</t>
  </si>
  <si>
    <t xml:space="preserve">F3 Wawer</t>
  </si>
  <si>
    <t xml:space="preserve">raw data for magnetic susceptibility measured at frequency (F3) 15600Hz</t>
  </si>
  <si>
    <t xml:space="preserve">E,F, G,H,I,J</t>
  </si>
  <si>
    <t xml:space="preserve">Mass of the sample ALL, 0.8, 0.6, 0.4, 0.2, &lt;0.2</t>
  </si>
  <si>
    <t xml:space="preserve">Mass of the sample fractions  ALL, 0.8, 0.6, 0.4, 0.2, &lt;0.2 in grams [g]</t>
  </si>
  <si>
    <t xml:space="preserve">Magnetic susceptibility (k F3) of the sample measured at frequency of magnetic field of 15600Hz</t>
  </si>
  <si>
    <t xml:space="preserve">Analiza sitowa</t>
  </si>
  <si>
    <t xml:space="preserve">results of the granulometric separation of collected samples</t>
  </si>
  <si>
    <t xml:space="preserve">K,L,M,N,O,P</t>
  </si>
  <si>
    <t xml:space="preserve">% of total mass of fractions ALL, 0.8, 0.6, 0.4, 0.2, &lt;0.2</t>
  </si>
  <si>
    <t xml:space="preserve">Percentage contribution of the mass of the fractions ALL, 0.8, 0.6, 0.4, 0.2, &lt;0.2 to the total mass of the sample in column E [%]</t>
  </si>
  <si>
    <t xml:space="preserve">LDA-5 (AGICO, Czech Republic) magnetizer device;  JR-6 Dual Speed Spinner Magnetometer (AGICO, Czech Republic)</t>
  </si>
  <si>
    <t xml:space="preserve">ARM (Anhysteretic Remanent Magnetization) was acquired using an alternating field (AF) magnetic field of 100 μT and a DC magnetic field of 100 μT</t>
  </si>
  <si>
    <t xml:space="preserve">Lokalizacje</t>
  </si>
  <si>
    <t xml:space="preserve">Geografical latitude and longitude of sampling sites location</t>
  </si>
  <si>
    <t xml:space="preserve">Q,R,S,T,U,V</t>
  </si>
  <si>
    <t xml:space="preserve">Mass of a sample for  magnetic susceptibility measurements ALL, 0.8, 0.6, 0.4, 0.2, &lt;0.2</t>
  </si>
  <si>
    <t xml:space="preserve">Mass of a sample prepered for magnetic susceptibility measurements for the fractions ALL, 0.8, 0.6, 0.4, 0.2, &lt;0.2</t>
  </si>
  <si>
    <t xml:space="preserve">Vibration sampler magnetometer (VSM) (Molspin, Great Britain)</t>
  </si>
  <si>
    <t xml:space="preserve">Saturation of remanent magnetization (Mrs), saturation magnetization (Ms), and coercivity (Hc) were obtained from hysteresis loops. The parameters Ms and Mrs were mass normalized after the correction of the hysteresis loop for paramagnetic fraction. Direct current (DC) back-field of isothermal remanent magnetization (IRM) was measured to calculate the remanent coercivity (HCR).</t>
  </si>
  <si>
    <t xml:space="preserve">ARM</t>
  </si>
  <si>
    <t xml:space="preserve">raw data of ARM (Anhysteretic Remanent Magnetization) measurements</t>
  </si>
  <si>
    <t xml:space="preserve">W,X,Y,Z,AA,AB</t>
  </si>
  <si>
    <t xml:space="preserve">K_Re F1 fractions ALL, 0.8, 0.6, 0.4, 0.2, &lt;0.2</t>
  </si>
  <si>
    <t xml:space="preserve">Mean of real part of magnetic susceptibility from 'F1 Wawer' sheet</t>
  </si>
  <si>
    <t xml:space="preserve">VSM</t>
  </si>
  <si>
    <t xml:space="preserve">raw data of saturation magnetization (Ms), saturation remanent magnetization (Mrs), coercive field (Hc), remanent coercivity  (Hcr) measurements performed on Vibration sampler magnetometer (VSM) (Molspin, Great Britain)</t>
  </si>
  <si>
    <t xml:space="preserve">AC,AD,AE,AF,AG,AH</t>
  </si>
  <si>
    <r>
      <rPr>
        <sz val="12"/>
        <color rgb="FF003300"/>
        <rFont val="Symbol"/>
        <family val="0"/>
        <charset val="1"/>
      </rPr>
      <t xml:space="preserve">k </t>
    </r>
    <r>
      <rPr>
        <sz val="12"/>
        <color rgb="FF003300"/>
        <rFont val="Arial"/>
        <family val="0"/>
        <charset val="1"/>
      </rPr>
      <t xml:space="preserve">F</t>
    </r>
    <r>
      <rPr>
        <sz val="12"/>
        <color rgb="FF003300"/>
        <rFont val="Symbol"/>
        <family val="0"/>
        <charset val="1"/>
      </rPr>
      <t xml:space="preserve">1 </t>
    </r>
    <r>
      <rPr>
        <sz val="12"/>
        <color rgb="FF003300"/>
        <rFont val="Arial"/>
        <family val="0"/>
        <charset val="1"/>
      </rPr>
      <t xml:space="preserve">ALL</t>
    </r>
    <r>
      <rPr>
        <sz val="12"/>
        <color rgb="FF003300"/>
        <rFont val="Symbol"/>
        <family val="0"/>
        <charset val="1"/>
      </rPr>
      <t xml:space="preserve">, 0.8, 0.6, 0.4, 0.2, &lt;0.2</t>
    </r>
  </si>
  <si>
    <r>
      <rPr>
        <sz val="12"/>
        <color rgb="FF000000"/>
        <rFont val="Arial"/>
        <family val="0"/>
        <charset val="1"/>
      </rPr>
      <t xml:space="preserve">Mass magnetic susceptibility of the fractions ALL, 0.8, 0.6, 0.4, 0.2, &lt;0.2 calculated follow the formula: </t>
    </r>
    <r>
      <rPr>
        <sz val="12"/>
        <color rgb="FF000000"/>
        <rFont val="Symbol"/>
        <family val="0"/>
        <charset val="1"/>
      </rPr>
      <t xml:space="preserve">k</t>
    </r>
    <r>
      <rPr>
        <sz val="12"/>
        <color rgb="FF000000"/>
        <rFont val="Noto Sans Symbols"/>
        <family val="0"/>
        <charset val="1"/>
      </rPr>
      <t xml:space="preserve">=K_Re*V0/m; V0=10cm3=10*10-6m3; m=1g=10-3kg (constances V0 and m values fixed in the kappa-bridge), frequency F1=986Hz</t>
    </r>
  </si>
  <si>
    <r>
      <rPr>
        <sz val="11"/>
        <color rgb="FF000000"/>
        <rFont val="Arial"/>
        <family val="0"/>
        <charset val="238"/>
      </rPr>
      <t xml:space="preserve">[m</t>
    </r>
    <r>
      <rPr>
        <vertAlign val="superscript"/>
        <sz val="11"/>
        <color rgb="FF000000"/>
        <rFont val="Arial"/>
        <family val="0"/>
        <charset val="238"/>
      </rPr>
      <t xml:space="preserve">3</t>
    </r>
    <r>
      <rPr>
        <sz val="11"/>
        <color rgb="FF000000"/>
        <rFont val="Arial"/>
        <family val="0"/>
        <charset val="238"/>
      </rPr>
      <t xml:space="preserve">/kg]</t>
    </r>
  </si>
  <si>
    <t xml:space="preserve">AI,AJ,AK,AL,AM,AN</t>
  </si>
  <si>
    <r>
      <rPr>
        <sz val="12"/>
        <color rgb="FF003300"/>
        <rFont val="Symbol"/>
        <family val="0"/>
        <charset val="1"/>
      </rPr>
      <t xml:space="preserve">c </t>
    </r>
    <r>
      <rPr>
        <sz val="12"/>
        <color rgb="FF003300"/>
        <rFont val="Arial"/>
        <family val="0"/>
        <charset val="1"/>
      </rPr>
      <t xml:space="preserve">F</t>
    </r>
    <r>
      <rPr>
        <sz val="12"/>
        <color rgb="FF003300"/>
        <rFont val="Symbol"/>
        <family val="0"/>
        <charset val="1"/>
      </rPr>
      <t xml:space="preserve">1 </t>
    </r>
    <r>
      <rPr>
        <sz val="12"/>
        <color rgb="FF003300"/>
        <rFont val="Arial"/>
        <family val="0"/>
        <charset val="1"/>
      </rPr>
      <t xml:space="preserve">ALL</t>
    </r>
    <r>
      <rPr>
        <sz val="12"/>
        <color rgb="FF003300"/>
        <rFont val="Symbol"/>
        <family val="0"/>
        <charset val="1"/>
      </rPr>
      <t xml:space="preserve">, 0.8, 0.6, 0.4, 0.2, &lt;0.2</t>
    </r>
  </si>
  <si>
    <t xml:space="preserve">Mass magnetic susceptibility of the fractions ALL, 0.8, 0.6, 0.4, 0.2, &lt;0.2 given in comonly used unit</t>
  </si>
  <si>
    <r>
      <rPr>
        <sz val="12"/>
        <color rgb="FF000000"/>
        <rFont val="Arial"/>
        <family val="0"/>
        <charset val="238"/>
      </rPr>
      <t xml:space="preserve">10</t>
    </r>
    <r>
      <rPr>
        <vertAlign val="superscript"/>
        <sz val="12"/>
        <color rgb="FF000000"/>
        <rFont val="Arial"/>
        <family val="0"/>
        <charset val="238"/>
      </rPr>
      <t xml:space="preserve">-8</t>
    </r>
    <r>
      <rPr>
        <sz val="12"/>
        <color rgb="FF000000"/>
        <rFont val="Arial"/>
        <family val="0"/>
        <charset val="238"/>
      </rPr>
      <t xml:space="preserve"> [m</t>
    </r>
    <r>
      <rPr>
        <vertAlign val="superscript"/>
        <sz val="12"/>
        <color rgb="FF000000"/>
        <rFont val="Arial"/>
        <family val="0"/>
        <charset val="238"/>
      </rPr>
      <t xml:space="preserve">3</t>
    </r>
    <r>
      <rPr>
        <sz val="12"/>
        <color rgb="FF000000"/>
        <rFont val="Arial"/>
        <family val="0"/>
        <charset val="238"/>
      </rPr>
      <t xml:space="preserve">/kg]</t>
    </r>
  </si>
  <si>
    <t xml:space="preserve">AO</t>
  </si>
  <si>
    <t xml:space="preserve">K_Re F3 fractions ALL</t>
  </si>
  <si>
    <t xml:space="preserve">Mean of real part of magnetic susceptibility from 'F3 Wawer' sheet</t>
  </si>
  <si>
    <t xml:space="preserve">AP</t>
  </si>
  <si>
    <r>
      <rPr>
        <sz val="12"/>
        <color rgb="FF003300"/>
        <rFont val="Symbol"/>
        <family val="0"/>
        <charset val="1"/>
      </rPr>
      <t xml:space="preserve">k</t>
    </r>
    <r>
      <rPr>
        <sz val="12"/>
        <color rgb="FF003300"/>
        <rFont val="Arial"/>
        <family val="0"/>
        <charset val="1"/>
      </rPr>
      <t xml:space="preserve"> F1 ALL</t>
    </r>
  </si>
  <si>
    <r>
      <rPr>
        <sz val="12"/>
        <color rgb="FF000000"/>
        <rFont val="Arial"/>
        <family val="0"/>
        <charset val="1"/>
      </rPr>
      <t xml:space="preserve">Mass magnetic susceptibility of the fractions ALL calculated follow the formula:</t>
    </r>
    <r>
      <rPr>
        <sz val="12"/>
        <color rgb="FF000000"/>
        <rFont val="Symbol"/>
        <family val="0"/>
        <charset val="1"/>
      </rPr>
      <t xml:space="preserve"> k</t>
    </r>
    <r>
      <rPr>
        <sz val="12"/>
        <color rgb="FF000000"/>
        <rFont val="Arial"/>
        <family val="0"/>
        <charset val="1"/>
      </rPr>
      <t xml:space="preserve">=K_Re*V0/m; V0=10cm3=10*10-6m3; m=1g=10-3kg (constances V0 and m values fixed in the kappa-bridge), frequency F3=15600Hz</t>
    </r>
  </si>
  <si>
    <t xml:space="preserve">AQ</t>
  </si>
  <si>
    <r>
      <rPr>
        <sz val="12"/>
        <color rgb="FF003300"/>
        <rFont val="Symbol"/>
        <family val="0"/>
        <charset val="1"/>
      </rPr>
      <t xml:space="preserve">c</t>
    </r>
    <r>
      <rPr>
        <sz val="12"/>
        <color rgb="FF003300"/>
        <rFont val="Arial"/>
        <family val="0"/>
        <charset val="1"/>
      </rPr>
      <t xml:space="preserve"> F1 ALL</t>
    </r>
  </si>
  <si>
    <t xml:space="preserve">Mass magnetic susceptibility of the fractions ALL given in comonly used unit</t>
  </si>
  <si>
    <t xml:space="preserve">AR</t>
  </si>
  <si>
    <r>
      <rPr>
        <sz val="12"/>
        <color rgb="FF000000"/>
        <rFont val="Symbol"/>
        <family val="0"/>
        <charset val="1"/>
      </rPr>
      <t xml:space="preserve">        c</t>
    </r>
    <r>
      <rPr>
        <sz val="12"/>
        <color rgb="FF000000"/>
        <rFont val="Arial"/>
        <family val="0"/>
        <charset val="1"/>
      </rPr>
      <t xml:space="preserve"> fd </t>
    </r>
    <r>
      <rPr>
        <sz val="12"/>
        <color rgb="FF000000"/>
        <rFont val="Symbol"/>
        <family val="0"/>
        <charset val="1"/>
      </rPr>
      <t xml:space="preserve">        </t>
    </r>
    <r>
      <rPr>
        <sz val="12"/>
        <color rgb="FF000000"/>
        <rFont val="Arial"/>
        <family val="0"/>
        <charset val="1"/>
      </rPr>
      <t xml:space="preserve">ALL</t>
    </r>
  </si>
  <si>
    <t xml:space="preserve">Frequency dependent mass magnetic susceptibility for fraction ALL calculated according following formula (AI-AQ)/AI*100%</t>
  </si>
  <si>
    <t xml:space="preserve">AS,AW,BA,BE,BI,BM</t>
  </si>
  <si>
    <t xml:space="preserve">Mag</t>
  </si>
  <si>
    <t xml:space="preserve">Magnetization for the fractions ALL, 0.8, 0.6, 0.4, 0.2, &lt;0.2</t>
  </si>
  <si>
    <t xml:space="preserve">ARM calculation</t>
  </si>
  <si>
    <t xml:space="preserve">AT,AX,BB,BF,BJ,BN</t>
  </si>
  <si>
    <t xml:space="preserve">M</t>
  </si>
  <si>
    <t xml:space="preserve">Magnetic moment for the fractions ALL, 0.8, 0.6, 0.4, 0.2, &lt;0.2</t>
  </si>
  <si>
    <r>
      <rPr>
        <sz val="12"/>
        <color rgb="FF003300"/>
        <rFont val="Arial"/>
        <family val="0"/>
        <charset val="1"/>
      </rPr>
      <t xml:space="preserve">[A*m</t>
    </r>
    <r>
      <rPr>
        <vertAlign val="superscript"/>
        <sz val="12"/>
        <color rgb="FF003300"/>
        <rFont val="Arial"/>
        <family val="0"/>
        <charset val="1"/>
      </rPr>
      <t xml:space="preserve">2</t>
    </r>
    <r>
      <rPr>
        <sz val="12"/>
        <color rgb="FF003300"/>
        <rFont val="Arial"/>
        <family val="0"/>
        <charset val="1"/>
      </rPr>
      <t xml:space="preserve">]</t>
    </r>
  </si>
  <si>
    <t xml:space="preserve">H/m</t>
  </si>
  <si>
    <t xml:space="preserve">AU,AY,BC,BG,BK,BO</t>
  </si>
  <si>
    <r>
      <rPr>
        <sz val="12"/>
        <color rgb="FF003300"/>
        <rFont val="Symbol"/>
        <family val="0"/>
        <charset val="1"/>
      </rPr>
      <t xml:space="preserve">   c</t>
    </r>
    <r>
      <rPr>
        <sz val="12"/>
        <color rgb="FF003300"/>
        <rFont val="Arial"/>
        <family val="0"/>
        <charset val="1"/>
      </rPr>
      <t xml:space="preserve">(ARM)</t>
    </r>
  </si>
  <si>
    <t xml:space="preserve">Anhysteretic magnetic susceptibility for the fractions ALL, 0.8, 0.6, 0.4, 0.2, &lt;0.2</t>
  </si>
  <si>
    <r>
      <rPr>
        <sz val="12"/>
        <color rgb="FF003300"/>
        <rFont val="Arial"/>
        <family val="0"/>
        <charset val="1"/>
      </rPr>
      <t xml:space="preserve">[m</t>
    </r>
    <r>
      <rPr>
        <vertAlign val="superscript"/>
        <sz val="12"/>
        <color rgb="FF003300"/>
        <rFont val="Arial"/>
        <family val="0"/>
        <charset val="1"/>
      </rPr>
      <t xml:space="preserve">3</t>
    </r>
    <r>
      <rPr>
        <sz val="12"/>
        <color rgb="FF003300"/>
        <rFont val="Arial"/>
        <family val="0"/>
        <charset val="1"/>
      </rPr>
      <t xml:space="preserve">/kg]</t>
    </r>
  </si>
  <si>
    <t xml:space="preserve">T</t>
  </si>
  <si>
    <t xml:space="preserve">AV,AZ,BD,BH,BL,BP</t>
  </si>
  <si>
    <t xml:space="preserve">A/m</t>
  </si>
  <si>
    <t xml:space="preserve">BQ,BW,CC,CI,CO,CU</t>
  </si>
  <si>
    <t xml:space="preserve">Ms</t>
  </si>
  <si>
    <t xml:space="preserve">Saturation magnetization for the fractions ALL, 0.8, 0.6, 0.4, 0.2, &lt;0.2</t>
  </si>
  <si>
    <r>
      <rPr>
        <sz val="12"/>
        <color rgb="FF003300"/>
        <rFont val="Arial"/>
        <family val="0"/>
        <charset val="1"/>
      </rPr>
      <t xml:space="preserve">10</t>
    </r>
    <r>
      <rPr>
        <vertAlign val="superscript"/>
        <sz val="12"/>
        <color rgb="FF003300"/>
        <rFont val="Arial"/>
        <family val="0"/>
        <charset val="1"/>
      </rPr>
      <t xml:space="preserve">-3</t>
    </r>
    <r>
      <rPr>
        <sz val="12"/>
        <color rgb="FF003300"/>
        <rFont val="Arial"/>
        <family val="0"/>
        <charset val="1"/>
      </rPr>
      <t xml:space="preserve"> [A*m</t>
    </r>
    <r>
      <rPr>
        <vertAlign val="superscript"/>
        <sz val="12"/>
        <color rgb="FF003300"/>
        <rFont val="Arial"/>
        <family val="0"/>
        <charset val="1"/>
      </rPr>
      <t xml:space="preserve">3</t>
    </r>
    <r>
      <rPr>
        <sz val="12"/>
        <color rgb="FF003300"/>
        <rFont val="Arial"/>
        <family val="0"/>
        <charset val="1"/>
      </rPr>
      <t xml:space="preserve">/kg]</t>
    </r>
  </si>
  <si>
    <t xml:space="preserve">kg</t>
  </si>
  <si>
    <t xml:space="preserve">BR,BX,CD,CJ,CP,CV</t>
  </si>
  <si>
    <t xml:space="preserve">Mrs</t>
  </si>
  <si>
    <t xml:space="preserve">Remanent saturation magnetization for the fractions ALL, 0.8, 0.6, 0.4, 0.2, &lt;0.2</t>
  </si>
  <si>
    <t xml:space="preserve">BS,BY,CE,CK,CQ,CW</t>
  </si>
  <si>
    <t xml:space="preserve">Mrs/Ms</t>
  </si>
  <si>
    <t xml:space="preserve">Ratio of remanent saturation magnetization to saturation magnetization for the fractions ALL, 0.8, 0.6, 0.4, 0.2, &lt;0.2</t>
  </si>
  <si>
    <t xml:space="preserve">BT,BZ,CF,CL,CR,CX</t>
  </si>
  <si>
    <t xml:space="preserve">Hc</t>
  </si>
  <si>
    <t xml:space="preserve">Coercivity</t>
  </si>
  <si>
    <t xml:space="preserve">BU,CA,CG,CM,CS,CY</t>
  </si>
  <si>
    <t xml:space="preserve">Hcr</t>
  </si>
  <si>
    <t xml:space="preserve">Remanent coercivity</t>
  </si>
  <si>
    <t xml:space="preserve">BV,CB,CH,CN,CT,CZ</t>
  </si>
  <si>
    <t xml:space="preserve">Hcr/Hc</t>
  </si>
  <si>
    <t xml:space="preserve">Ratio of remanent coercivity to coercivity</t>
  </si>
  <si>
    <t xml:space="preserve">Fraction:</t>
  </si>
  <si>
    <t xml:space="preserve">ALL</t>
  </si>
  <si>
    <t xml:space="preserve">&lt;0.2</t>
  </si>
  <si>
    <t xml:space="preserve">The probe </t>
  </si>
  <si>
    <t xml:space="preserve">masa pudelka [g] </t>
  </si>
  <si>
    <t xml:space="preserve">masa z probka [g]</t>
  </si>
  <si>
    <t xml:space="preserve">masa próbki [g]</t>
  </si>
  <si>
    <t xml:space="preserve">101</t>
  </si>
  <si>
    <t xml:space="preserve">102</t>
  </si>
  <si>
    <t xml:space="preserve">103</t>
  </si>
  <si>
    <t xml:space="preserve">104</t>
  </si>
  <si>
    <t xml:space="preserve">105</t>
  </si>
  <si>
    <t xml:space="preserve">106</t>
  </si>
  <si>
    <t xml:space="preserve">107</t>
  </si>
  <si>
    <t xml:space="preserve">108</t>
  </si>
  <si>
    <t xml:space="preserve">109</t>
  </si>
  <si>
    <t xml:space="preserve">110</t>
  </si>
  <si>
    <t xml:space="preserve">111</t>
  </si>
  <si>
    <t xml:space="preserve">112</t>
  </si>
  <si>
    <t xml:space="preserve">113</t>
  </si>
  <si>
    <t xml:space="preserve">114</t>
  </si>
  <si>
    <t xml:space="preserve">115</t>
  </si>
  <si>
    <t xml:space="preserve">116</t>
  </si>
  <si>
    <t xml:space="preserve">117</t>
  </si>
  <si>
    <t xml:space="preserve">118</t>
  </si>
  <si>
    <t xml:space="preserve">119</t>
  </si>
  <si>
    <t xml:space="preserve">120</t>
  </si>
  <si>
    <t xml:space="preserve">121</t>
  </si>
  <si>
    <t xml:space="preserve">122</t>
  </si>
  <si>
    <t xml:space="preserve">123</t>
  </si>
  <si>
    <t xml:space="preserve">124</t>
  </si>
  <si>
    <t xml:space="preserve">125</t>
  </si>
  <si>
    <t xml:space="preserve">126</t>
  </si>
  <si>
    <t xml:space="preserve">127</t>
  </si>
  <si>
    <t xml:space="preserve">128</t>
  </si>
  <si>
    <t xml:space="preserve">129</t>
  </si>
  <si>
    <t xml:space="preserve">130</t>
  </si>
  <si>
    <t xml:space="preserve">131</t>
  </si>
  <si>
    <t xml:space="preserve">132</t>
  </si>
  <si>
    <t xml:space="preserve">133</t>
  </si>
  <si>
    <t xml:space="preserve">134</t>
  </si>
  <si>
    <t xml:space="preserve">135</t>
  </si>
  <si>
    <t xml:space="preserve">136</t>
  </si>
  <si>
    <t xml:space="preserve">137</t>
  </si>
  <si>
    <t xml:space="preserve">138</t>
  </si>
  <si>
    <t xml:space="preserve">139</t>
  </si>
  <si>
    <t xml:space="preserve">140</t>
  </si>
  <si>
    <t xml:space="preserve">141</t>
  </si>
  <si>
    <t xml:space="preserve">142</t>
  </si>
  <si>
    <t xml:space="preserve">143</t>
  </si>
  <si>
    <t xml:space="preserve">144</t>
  </si>
  <si>
    <t xml:space="preserve">145</t>
  </si>
  <si>
    <t xml:space="preserve">146</t>
  </si>
  <si>
    <t xml:space="preserve">147</t>
  </si>
  <si>
    <t xml:space="preserve">148</t>
  </si>
  <si>
    <t xml:space="preserve">149</t>
  </si>
  <si>
    <t xml:space="preserve">SpecName</t>
  </si>
  <si>
    <t xml:space="preserve">Mode</t>
  </si>
  <si>
    <t xml:space="preserve">Index</t>
  </si>
  <si>
    <t xml:space="preserve">Field</t>
  </si>
  <si>
    <t xml:space="preserve">Freq</t>
  </si>
  <si>
    <t xml:space="preserve">Temp</t>
  </si>
  <si>
    <t xml:space="preserve">KRe_Raw</t>
  </si>
  <si>
    <t xml:space="preserve">KIm_Raw</t>
  </si>
  <si>
    <t xml:space="preserve">Holder_Re</t>
  </si>
  <si>
    <t xml:space="preserve">Holder_Im</t>
  </si>
  <si>
    <t xml:space="preserve">KRe_Corr</t>
  </si>
  <si>
    <t xml:space="preserve">KIm_Corr</t>
  </si>
  <si>
    <t xml:space="preserve">Phase</t>
  </si>
  <si>
    <t xml:space="preserve">Volume</t>
  </si>
  <si>
    <t xml:space="preserve">KRe_Vol</t>
  </si>
  <si>
    <t xml:space="preserve">KIm_Vol</t>
  </si>
  <si>
    <t xml:space="preserve">Mass</t>
  </si>
  <si>
    <t xml:space="preserve">KRe_Mass</t>
  </si>
  <si>
    <t xml:space="preserve">KIm_Mass</t>
  </si>
  <si>
    <t xml:space="preserve">Range</t>
  </si>
  <si>
    <t xml:space="preserve">TimeCycle</t>
  </si>
  <si>
    <t xml:space="preserve">TimeMeas</t>
  </si>
  <si>
    <t xml:space="preserve">Time</t>
  </si>
  <si>
    <t xml:space="preserve">Date</t>
  </si>
  <si>
    <t xml:space="preserve">InstName</t>
  </si>
  <si>
    <t xml:space="preserve">Note</t>
  </si>
  <si>
    <t xml:space="preserve">Meansurement number</t>
  </si>
  <si>
    <t xml:space="preserve">Probe me</t>
  </si>
  <si>
    <t xml:space="preserve">Filed</t>
  </si>
  <si>
    <t xml:space="preserve">Frequency</t>
  </si>
  <si>
    <t xml:space="preserve">mKRe_Corr</t>
  </si>
  <si>
    <t xml:space="preserve">mKIm_Corr</t>
  </si>
  <si>
    <t xml:space="preserve">Chi</t>
  </si>
  <si>
    <t xml:space="preserve">101-ALL</t>
  </si>
  <si>
    <t xml:space="preserve">k</t>
  </si>
  <si>
    <t xml:space="preserve">N/A</t>
  </si>
  <si>
    <t xml:space="preserve">14:04:58</t>
  </si>
  <si>
    <t xml:space="preserve">21-11-2023</t>
  </si>
  <si>
    <t xml:space="preserve">MFK1-FA</t>
  </si>
  <si>
    <t xml:space="preserve">14:05:20</t>
  </si>
  <si>
    <t xml:space="preserve">101-0.8</t>
  </si>
  <si>
    <t xml:space="preserve">14:06:01</t>
  </si>
  <si>
    <t xml:space="preserve">14:06:25</t>
  </si>
  <si>
    <t xml:space="preserve">101-0.6</t>
  </si>
  <si>
    <t xml:space="preserve">14:07:08</t>
  </si>
  <si>
    <t xml:space="preserve">14:07:31</t>
  </si>
  <si>
    <t xml:space="preserve">101-0.4</t>
  </si>
  <si>
    <t xml:space="preserve">14:07:59</t>
  </si>
  <si>
    <t xml:space="preserve">14:08:22</t>
  </si>
  <si>
    <t xml:space="preserve">101-0.2</t>
  </si>
  <si>
    <t xml:space="preserve">14:09:00</t>
  </si>
  <si>
    <t xml:space="preserve">14:09:23</t>
  </si>
  <si>
    <t xml:space="preserve">101-&lt;0.2</t>
  </si>
  <si>
    <t xml:space="preserve">14:09:57</t>
  </si>
  <si>
    <t xml:space="preserve">14:10:21</t>
  </si>
  <si>
    <t xml:space="preserve">102-ALL</t>
  </si>
  <si>
    <t xml:space="preserve">14:10:53</t>
  </si>
  <si>
    <t xml:space="preserve">14:11:17</t>
  </si>
  <si>
    <t xml:space="preserve">102-0.8</t>
  </si>
  <si>
    <t xml:space="preserve">14:11:47</t>
  </si>
  <si>
    <t xml:space="preserve">14:12:11</t>
  </si>
  <si>
    <t xml:space="preserve">102-0.6</t>
  </si>
  <si>
    <t xml:space="preserve">14:12:38</t>
  </si>
  <si>
    <t xml:space="preserve">14:13:02</t>
  </si>
  <si>
    <t xml:space="preserve">102-0.4</t>
  </si>
  <si>
    <t xml:space="preserve">14:13:37</t>
  </si>
  <si>
    <t xml:space="preserve">14:14:00</t>
  </si>
  <si>
    <t xml:space="preserve">102-0.2</t>
  </si>
  <si>
    <t xml:space="preserve">14:14:42</t>
  </si>
  <si>
    <t xml:space="preserve">14:15:06</t>
  </si>
  <si>
    <t xml:space="preserve">102-&lt;0.2</t>
  </si>
  <si>
    <t xml:space="preserve">14:15:36</t>
  </si>
  <si>
    <t xml:space="preserve">14:16:00</t>
  </si>
  <si>
    <t xml:space="preserve">103-ALL</t>
  </si>
  <si>
    <t xml:space="preserve">14:17:08</t>
  </si>
  <si>
    <t xml:space="preserve">14:17:31</t>
  </si>
  <si>
    <t xml:space="preserve">103-0.8</t>
  </si>
  <si>
    <t xml:space="preserve">14:18:04</t>
  </si>
  <si>
    <t xml:space="preserve">14:18:26</t>
  </si>
  <si>
    <t xml:space="preserve">103-0.6</t>
  </si>
  <si>
    <t xml:space="preserve">14:18:56</t>
  </si>
  <si>
    <t xml:space="preserve">14:19:19</t>
  </si>
  <si>
    <t xml:space="preserve">103-0.4</t>
  </si>
  <si>
    <t xml:space="preserve">14:19:50</t>
  </si>
  <si>
    <t xml:space="preserve">14:20:15</t>
  </si>
  <si>
    <t xml:space="preserve">103-0.2</t>
  </si>
  <si>
    <t xml:space="preserve">14:20:47</t>
  </si>
  <si>
    <t xml:space="preserve">14:21:10</t>
  </si>
  <si>
    <t xml:space="preserve">103-&lt;0.2</t>
  </si>
  <si>
    <t xml:space="preserve">14:21:44</t>
  </si>
  <si>
    <t xml:space="preserve">14:22:06</t>
  </si>
  <si>
    <t xml:space="preserve">104-ALL</t>
  </si>
  <si>
    <t xml:space="preserve">14:22:41</t>
  </si>
  <si>
    <t xml:space="preserve">14:23:03</t>
  </si>
  <si>
    <t xml:space="preserve">104-0.8</t>
  </si>
  <si>
    <t xml:space="preserve">14:23:38</t>
  </si>
  <si>
    <t xml:space="preserve">14:24:02</t>
  </si>
  <si>
    <t xml:space="preserve">104-0.6</t>
  </si>
  <si>
    <t xml:space="preserve">14:24:33</t>
  </si>
  <si>
    <t xml:space="preserve">14:24:56</t>
  </si>
  <si>
    <t xml:space="preserve">104-0.4</t>
  </si>
  <si>
    <t xml:space="preserve">14:25:27</t>
  </si>
  <si>
    <t xml:space="preserve">14:25:50</t>
  </si>
  <si>
    <t xml:space="preserve">104-0.2</t>
  </si>
  <si>
    <t xml:space="preserve">14:26:18</t>
  </si>
  <si>
    <t xml:space="preserve">14:26:43</t>
  </si>
  <si>
    <t xml:space="preserve">104-&lt;0.2</t>
  </si>
  <si>
    <t xml:space="preserve">14:27:10</t>
  </si>
  <si>
    <t xml:space="preserve">14:27:34</t>
  </si>
  <si>
    <t xml:space="preserve">105-ALL</t>
  </si>
  <si>
    <t xml:space="preserve">14:28:51</t>
  </si>
  <si>
    <t xml:space="preserve">14:29:14</t>
  </si>
  <si>
    <t xml:space="preserve">105-0.8</t>
  </si>
  <si>
    <t xml:space="preserve">14:29:54</t>
  </si>
  <si>
    <t xml:space="preserve">14:30:17</t>
  </si>
  <si>
    <t xml:space="preserve">105-0.6</t>
  </si>
  <si>
    <t xml:space="preserve">14:30:53</t>
  </si>
  <si>
    <t xml:space="preserve">14:31:17</t>
  </si>
  <si>
    <t xml:space="preserve">105-0.4</t>
  </si>
  <si>
    <t xml:space="preserve">14:31:53</t>
  </si>
  <si>
    <t xml:space="preserve">14:32:16</t>
  </si>
  <si>
    <t xml:space="preserve">105-0.2</t>
  </si>
  <si>
    <t xml:space="preserve">14:32:46</t>
  </si>
  <si>
    <t xml:space="preserve">14:33:09</t>
  </si>
  <si>
    <t xml:space="preserve">105-&lt;0.2</t>
  </si>
  <si>
    <t xml:space="preserve">14:33:37</t>
  </si>
  <si>
    <t xml:space="preserve">14:34:00</t>
  </si>
  <si>
    <t xml:space="preserve">106-ALL</t>
  </si>
  <si>
    <t xml:space="preserve">14:38:59</t>
  </si>
  <si>
    <t xml:space="preserve">14:39:21</t>
  </si>
  <si>
    <t xml:space="preserve">106-0.8</t>
  </si>
  <si>
    <t xml:space="preserve">14:40:22</t>
  </si>
  <si>
    <t xml:space="preserve">14:40:45</t>
  </si>
  <si>
    <t xml:space="preserve">106-0.6</t>
  </si>
  <si>
    <t xml:space="preserve">14:41:19</t>
  </si>
  <si>
    <t xml:space="preserve">14:41:41</t>
  </si>
  <si>
    <t xml:space="preserve">106-0.4</t>
  </si>
  <si>
    <t xml:space="preserve">14:42:13</t>
  </si>
  <si>
    <t xml:space="preserve">14:42:36</t>
  </si>
  <si>
    <t xml:space="preserve">106-0.2</t>
  </si>
  <si>
    <t xml:space="preserve">14:43:05</t>
  </si>
  <si>
    <t xml:space="preserve">14:43:28</t>
  </si>
  <si>
    <t xml:space="preserve">106-&lt;0.2</t>
  </si>
  <si>
    <t xml:space="preserve">14:44:04</t>
  </si>
  <si>
    <t xml:space="preserve">14:44:28</t>
  </si>
  <si>
    <t xml:space="preserve">107-ALL</t>
  </si>
  <si>
    <t xml:space="preserve">14:44:55</t>
  </si>
  <si>
    <t xml:space="preserve">14:45:19</t>
  </si>
  <si>
    <t xml:space="preserve">107-0.8</t>
  </si>
  <si>
    <t xml:space="preserve">14:45:56</t>
  </si>
  <si>
    <t xml:space="preserve">14:46:19</t>
  </si>
  <si>
    <t xml:space="preserve">107-0.6</t>
  </si>
  <si>
    <t xml:space="preserve">14:46:58</t>
  </si>
  <si>
    <t xml:space="preserve">14:47:22</t>
  </si>
  <si>
    <t xml:space="preserve">107-0.4</t>
  </si>
  <si>
    <t xml:space="preserve">14:47:51</t>
  </si>
  <si>
    <t xml:space="preserve">14:48:14</t>
  </si>
  <si>
    <t xml:space="preserve">107-0.2</t>
  </si>
  <si>
    <t xml:space="preserve">14:48:46</t>
  </si>
  <si>
    <t xml:space="preserve">14:49:10</t>
  </si>
  <si>
    <t xml:space="preserve">107-&lt;0.2</t>
  </si>
  <si>
    <t xml:space="preserve">14:49:46</t>
  </si>
  <si>
    <t xml:space="preserve">14:50:10</t>
  </si>
  <si>
    <t xml:space="preserve">108-ALL</t>
  </si>
  <si>
    <t xml:space="preserve">14:50:42</t>
  </si>
  <si>
    <t xml:space="preserve">14:51:06</t>
  </si>
  <si>
    <t xml:space="preserve">108-0.8</t>
  </si>
  <si>
    <t xml:space="preserve">14:51:33</t>
  </si>
  <si>
    <t xml:space="preserve">14:51:56</t>
  </si>
  <si>
    <t xml:space="preserve">108-0.6</t>
  </si>
  <si>
    <t xml:space="preserve">14:52:34</t>
  </si>
  <si>
    <t xml:space="preserve">14:52:56</t>
  </si>
  <si>
    <t xml:space="preserve">108-0.4</t>
  </si>
  <si>
    <t xml:space="preserve">14:53:28</t>
  </si>
  <si>
    <t xml:space="preserve">14:53:50</t>
  </si>
  <si>
    <t xml:space="preserve">108-0.2</t>
  </si>
  <si>
    <t xml:space="preserve">14:54:22</t>
  </si>
  <si>
    <t xml:space="preserve">14:54:45</t>
  </si>
  <si>
    <t xml:space="preserve">108-&lt;0.2</t>
  </si>
  <si>
    <t xml:space="preserve">14:55:17</t>
  </si>
  <si>
    <t xml:space="preserve">14:55:40</t>
  </si>
  <si>
    <t xml:space="preserve">109-ALL</t>
  </si>
  <si>
    <t xml:space="preserve">14:56:10</t>
  </si>
  <si>
    <t xml:space="preserve">14:56:33</t>
  </si>
  <si>
    <t xml:space="preserve">109-0.8</t>
  </si>
  <si>
    <t xml:space="preserve">14:57:01</t>
  </si>
  <si>
    <t xml:space="preserve">14:57:24</t>
  </si>
  <si>
    <t xml:space="preserve">109-0.6</t>
  </si>
  <si>
    <t xml:space="preserve">14:57:52</t>
  </si>
  <si>
    <t xml:space="preserve">14:58:15</t>
  </si>
  <si>
    <t xml:space="preserve">109-0.4</t>
  </si>
  <si>
    <t xml:space="preserve">14:59:02</t>
  </si>
  <si>
    <t xml:space="preserve">14:59:24</t>
  </si>
  <si>
    <t xml:space="preserve">109-0.2</t>
  </si>
  <si>
    <t xml:space="preserve">14:59:54</t>
  </si>
  <si>
    <t xml:space="preserve">15:00:17</t>
  </si>
  <si>
    <t xml:space="preserve">109-&lt;0.2</t>
  </si>
  <si>
    <t xml:space="preserve">15:00:50</t>
  </si>
  <si>
    <t xml:space="preserve">15:01:13</t>
  </si>
  <si>
    <t xml:space="preserve">110-ALL</t>
  </si>
  <si>
    <t xml:space="preserve">15:01:42</t>
  </si>
  <si>
    <t xml:space="preserve">15:02:05</t>
  </si>
  <si>
    <t xml:space="preserve">110-0.8</t>
  </si>
  <si>
    <t xml:space="preserve">15:02:56</t>
  </si>
  <si>
    <t xml:space="preserve">15:03:20</t>
  </si>
  <si>
    <t xml:space="preserve">110-0.6</t>
  </si>
  <si>
    <t xml:space="preserve">15:03:49</t>
  </si>
  <si>
    <t xml:space="preserve">15:04:12</t>
  </si>
  <si>
    <t xml:space="preserve">110-0.4</t>
  </si>
  <si>
    <t xml:space="preserve">15:04:44</t>
  </si>
  <si>
    <t xml:space="preserve">15:05:07</t>
  </si>
  <si>
    <t xml:space="preserve">110-0.2</t>
  </si>
  <si>
    <t xml:space="preserve">15:05:40</t>
  </si>
  <si>
    <t xml:space="preserve">15:06:03</t>
  </si>
  <si>
    <t xml:space="preserve">110-&lt;0.2</t>
  </si>
  <si>
    <t xml:space="preserve">15:06:32</t>
  </si>
  <si>
    <t xml:space="preserve">15:06:55</t>
  </si>
  <si>
    <t xml:space="preserve">111-ALL</t>
  </si>
  <si>
    <t xml:space="preserve">15:11:46</t>
  </si>
  <si>
    <t xml:space="preserve">15:12:19</t>
  </si>
  <si>
    <t xml:space="preserve">111-0.8</t>
  </si>
  <si>
    <t xml:space="preserve">15:13:28</t>
  </si>
  <si>
    <t xml:space="preserve">15:13:51</t>
  </si>
  <si>
    <t xml:space="preserve">111-0.6</t>
  </si>
  <si>
    <t xml:space="preserve">15:14:26</t>
  </si>
  <si>
    <t xml:space="preserve">15:14:48</t>
  </si>
  <si>
    <t xml:space="preserve">111-0.4</t>
  </si>
  <si>
    <t xml:space="preserve">15:15:21</t>
  </si>
  <si>
    <t xml:space="preserve">15:15:45</t>
  </si>
  <si>
    <t xml:space="preserve">111-0.2</t>
  </si>
  <si>
    <t xml:space="preserve">15:16:14</t>
  </si>
  <si>
    <t xml:space="preserve">15:16:36</t>
  </si>
  <si>
    <t xml:space="preserve">111-&lt;0.2</t>
  </si>
  <si>
    <t xml:space="preserve">15:17:22</t>
  </si>
  <si>
    <t xml:space="preserve">15:17:46</t>
  </si>
  <si>
    <t xml:space="preserve">112-ALL</t>
  </si>
  <si>
    <t xml:space="preserve">15:18:15</t>
  </si>
  <si>
    <t xml:space="preserve">15:18:38</t>
  </si>
  <si>
    <t xml:space="preserve">112-0.8</t>
  </si>
  <si>
    <t xml:space="preserve">15:19:08</t>
  </si>
  <si>
    <t xml:space="preserve">15:19:32</t>
  </si>
  <si>
    <t xml:space="preserve">112-0.6</t>
  </si>
  <si>
    <t xml:space="preserve">15:20:03</t>
  </si>
  <si>
    <t xml:space="preserve">15:20:27</t>
  </si>
  <si>
    <t xml:space="preserve">112-0.4</t>
  </si>
  <si>
    <t xml:space="preserve">15:20:57</t>
  </si>
  <si>
    <t xml:space="preserve">15:21:20</t>
  </si>
  <si>
    <t xml:space="preserve">112-0.2</t>
  </si>
  <si>
    <t xml:space="preserve">15:21:52</t>
  </si>
  <si>
    <t xml:space="preserve">15:22:15</t>
  </si>
  <si>
    <t xml:space="preserve">112-&lt;0.2</t>
  </si>
  <si>
    <t xml:space="preserve">15:22:50</t>
  </si>
  <si>
    <t xml:space="preserve">15:23:14</t>
  </si>
  <si>
    <t xml:space="preserve">113-ALL</t>
  </si>
  <si>
    <t xml:space="preserve">15:23:49</t>
  </si>
  <si>
    <t xml:space="preserve">15:24:11</t>
  </si>
  <si>
    <t xml:space="preserve">113-0.8</t>
  </si>
  <si>
    <t xml:space="preserve">15:24:41</t>
  </si>
  <si>
    <t xml:space="preserve">15:25:04</t>
  </si>
  <si>
    <t xml:space="preserve">113-0.6</t>
  </si>
  <si>
    <t xml:space="preserve">15:25:34</t>
  </si>
  <si>
    <t xml:space="preserve">15:25:57</t>
  </si>
  <si>
    <t xml:space="preserve">113-0.4</t>
  </si>
  <si>
    <t xml:space="preserve">15:26:25</t>
  </si>
  <si>
    <t xml:space="preserve">15:26:48</t>
  </si>
  <si>
    <t xml:space="preserve">113-0.2</t>
  </si>
  <si>
    <t xml:space="preserve">15:27:19</t>
  </si>
  <si>
    <t xml:space="preserve">15:27:42</t>
  </si>
  <si>
    <t xml:space="preserve">113-&lt;0.2</t>
  </si>
  <si>
    <t xml:space="preserve">15:28:12</t>
  </si>
  <si>
    <t xml:space="preserve">15:28:36</t>
  </si>
  <si>
    <t xml:space="preserve">114-ALL</t>
  </si>
  <si>
    <t xml:space="preserve">15:29:09</t>
  </si>
  <si>
    <t xml:space="preserve">15:29:33</t>
  </si>
  <si>
    <t xml:space="preserve">114-0.8</t>
  </si>
  <si>
    <t xml:space="preserve">15:30:05</t>
  </si>
  <si>
    <t xml:space="preserve">15:30:28</t>
  </si>
  <si>
    <t xml:space="preserve">114-0.6</t>
  </si>
  <si>
    <t xml:space="preserve">15:31:15</t>
  </si>
  <si>
    <t xml:space="preserve">15:31:37</t>
  </si>
  <si>
    <t xml:space="preserve">114-0.4</t>
  </si>
  <si>
    <t xml:space="preserve">15:32:08</t>
  </si>
  <si>
    <t xml:space="preserve">15:32:30</t>
  </si>
  <si>
    <t xml:space="preserve">114-0.2</t>
  </si>
  <si>
    <t xml:space="preserve">15:33:03</t>
  </si>
  <si>
    <t xml:space="preserve">15:33:26</t>
  </si>
  <si>
    <t xml:space="preserve">114-&lt;0.2</t>
  </si>
  <si>
    <t xml:space="preserve">15:33:57</t>
  </si>
  <si>
    <t xml:space="preserve">15:34:20</t>
  </si>
  <si>
    <t xml:space="preserve">115-ALL</t>
  </si>
  <si>
    <t xml:space="preserve">15:34:51</t>
  </si>
  <si>
    <t xml:space="preserve">15:35:14</t>
  </si>
  <si>
    <t xml:space="preserve">115-0.8</t>
  </si>
  <si>
    <t xml:space="preserve">15:35:53</t>
  </si>
  <si>
    <t xml:space="preserve">15:36:16</t>
  </si>
  <si>
    <t xml:space="preserve">115-0.6</t>
  </si>
  <si>
    <t xml:space="preserve">15:36:49</t>
  </si>
  <si>
    <t xml:space="preserve">15:37:12</t>
  </si>
  <si>
    <t xml:space="preserve">115-0.4</t>
  </si>
  <si>
    <t xml:space="preserve">15:37:44</t>
  </si>
  <si>
    <t xml:space="preserve">15:38:07</t>
  </si>
  <si>
    <t xml:space="preserve">115-0.2</t>
  </si>
  <si>
    <t xml:space="preserve">15:38:42</t>
  </si>
  <si>
    <t xml:space="preserve">15:39:06</t>
  </si>
  <si>
    <t xml:space="preserve">115-&lt;0.2</t>
  </si>
  <si>
    <t xml:space="preserve">15:39:35</t>
  </si>
  <si>
    <t xml:space="preserve">15:39:57</t>
  </si>
  <si>
    <t xml:space="preserve">116-ALL</t>
  </si>
  <si>
    <t xml:space="preserve">12:28:17</t>
  </si>
  <si>
    <t xml:space="preserve">22-11-2023</t>
  </si>
  <si>
    <t xml:space="preserve">12:28:39</t>
  </si>
  <si>
    <t xml:space="preserve">116-0.8</t>
  </si>
  <si>
    <t xml:space="preserve">12:29:14</t>
  </si>
  <si>
    <t xml:space="preserve">12:29:38</t>
  </si>
  <si>
    <t xml:space="preserve">116-0.6</t>
  </si>
  <si>
    <t xml:space="preserve">12:30:40</t>
  </si>
  <si>
    <t xml:space="preserve">12:31:03</t>
  </si>
  <si>
    <t xml:space="preserve">116-0.4</t>
  </si>
  <si>
    <t xml:space="preserve">12:31:42</t>
  </si>
  <si>
    <t xml:space="preserve">12:32:06</t>
  </si>
  <si>
    <t xml:space="preserve">116-0.2</t>
  </si>
  <si>
    <t xml:space="preserve">12:32:38</t>
  </si>
  <si>
    <t xml:space="preserve">12:33:01</t>
  </si>
  <si>
    <t xml:space="preserve">116-&lt;0.2</t>
  </si>
  <si>
    <t xml:space="preserve">12:33:30</t>
  </si>
  <si>
    <t xml:space="preserve">12:33:54</t>
  </si>
  <si>
    <t xml:space="preserve">117-ALL</t>
  </si>
  <si>
    <t xml:space="preserve">12:34:24</t>
  </si>
  <si>
    <t xml:space="preserve">12:34:48</t>
  </si>
  <si>
    <t xml:space="preserve">117-0.8</t>
  </si>
  <si>
    <t xml:space="preserve">12:35:25</t>
  </si>
  <si>
    <t xml:space="preserve">12:35:49</t>
  </si>
  <si>
    <t xml:space="preserve">117-0.6</t>
  </si>
  <si>
    <t xml:space="preserve">12:36:24</t>
  </si>
  <si>
    <t xml:space="preserve">12:36:47</t>
  </si>
  <si>
    <t xml:space="preserve">117-0.4</t>
  </si>
  <si>
    <t xml:space="preserve">12:37:21</t>
  </si>
  <si>
    <t xml:space="preserve">12:37:43</t>
  </si>
  <si>
    <t xml:space="preserve">117-0.2</t>
  </si>
  <si>
    <t xml:space="preserve">12:38:15</t>
  </si>
  <si>
    <t xml:space="preserve">12:38:38</t>
  </si>
  <si>
    <t xml:space="preserve">117-&lt;0.2</t>
  </si>
  <si>
    <t xml:space="preserve">12:39:07</t>
  </si>
  <si>
    <t xml:space="preserve">12:39:32</t>
  </si>
  <si>
    <t xml:space="preserve">118-ALL</t>
  </si>
  <si>
    <t xml:space="preserve">12:40:13</t>
  </si>
  <si>
    <t xml:space="preserve">12:40:37</t>
  </si>
  <si>
    <t xml:space="preserve">118-0.8</t>
  </si>
  <si>
    <t xml:space="preserve">12:41:23</t>
  </si>
  <si>
    <t xml:space="preserve">12:41:46</t>
  </si>
  <si>
    <t xml:space="preserve">118-0.6</t>
  </si>
  <si>
    <t xml:space="preserve">12:42:18</t>
  </si>
  <si>
    <t xml:space="preserve">12:42:41</t>
  </si>
  <si>
    <t xml:space="preserve">118-0.4</t>
  </si>
  <si>
    <t xml:space="preserve">12:43:15</t>
  </si>
  <si>
    <t xml:space="preserve">12:43:40</t>
  </si>
  <si>
    <t xml:space="preserve">118-0.2</t>
  </si>
  <si>
    <t xml:space="preserve">12:44:12</t>
  </si>
  <si>
    <t xml:space="preserve">12:44:37</t>
  </si>
  <si>
    <t xml:space="preserve">118-&lt;0.2</t>
  </si>
  <si>
    <t xml:space="preserve">12:46:42</t>
  </si>
  <si>
    <t xml:space="preserve">12:47:05</t>
  </si>
  <si>
    <t xml:space="preserve">119-ALL</t>
  </si>
  <si>
    <t xml:space="preserve">12:47:42</t>
  </si>
  <si>
    <t xml:space="preserve">12:48:05</t>
  </si>
  <si>
    <t xml:space="preserve">119-0.8</t>
  </si>
  <si>
    <t xml:space="preserve">12:48:34</t>
  </si>
  <si>
    <t xml:space="preserve">12:48:58</t>
  </si>
  <si>
    <t xml:space="preserve">119-0.6</t>
  </si>
  <si>
    <t xml:space="preserve">12:50:12</t>
  </si>
  <si>
    <t xml:space="preserve">12:50:35</t>
  </si>
  <si>
    <t xml:space="preserve">119-0.4</t>
  </si>
  <si>
    <t xml:space="preserve">12:51:07</t>
  </si>
  <si>
    <t xml:space="preserve">12:51:31</t>
  </si>
  <si>
    <t xml:space="preserve">119-0.2</t>
  </si>
  <si>
    <t xml:space="preserve">12:52:03</t>
  </si>
  <si>
    <t xml:space="preserve">12:52:26</t>
  </si>
  <si>
    <t xml:space="preserve">119-&lt;0.2</t>
  </si>
  <si>
    <t xml:space="preserve">12:52:58</t>
  </si>
  <si>
    <t xml:space="preserve">12:53:23</t>
  </si>
  <si>
    <t xml:space="preserve">120-ALL</t>
  </si>
  <si>
    <t xml:space="preserve">12:54:21</t>
  </si>
  <si>
    <t xml:space="preserve">12:54:45</t>
  </si>
  <si>
    <t xml:space="preserve">120-0.8</t>
  </si>
  <si>
    <t xml:space="preserve">12:55:24</t>
  </si>
  <si>
    <t xml:space="preserve">12:55:46</t>
  </si>
  <si>
    <t xml:space="preserve">120-0.6</t>
  </si>
  <si>
    <t xml:space="preserve">12:56:22</t>
  </si>
  <si>
    <t xml:space="preserve">12:56:45</t>
  </si>
  <si>
    <t xml:space="preserve">120-0.4</t>
  </si>
  <si>
    <t xml:space="preserve">12:57:16</t>
  </si>
  <si>
    <t xml:space="preserve">12:57:39</t>
  </si>
  <si>
    <t xml:space="preserve">120-0.2</t>
  </si>
  <si>
    <t xml:space="preserve">12:58:10</t>
  </si>
  <si>
    <t xml:space="preserve">12:58:33</t>
  </si>
  <si>
    <t xml:space="preserve">120-&lt;0.2</t>
  </si>
  <si>
    <t xml:space="preserve">12:59:03</t>
  </si>
  <si>
    <t xml:space="preserve">12:59:25</t>
  </si>
  <si>
    <t xml:space="preserve">121-ALL</t>
  </si>
  <si>
    <t xml:space="preserve">13:04:19</t>
  </si>
  <si>
    <t xml:space="preserve">13:04:44</t>
  </si>
  <si>
    <t xml:space="preserve">121-0.8</t>
  </si>
  <si>
    <t xml:space="preserve">13:05:16</t>
  </si>
  <si>
    <t xml:space="preserve">13:05:38</t>
  </si>
  <si>
    <t xml:space="preserve">121-0.6</t>
  </si>
  <si>
    <t xml:space="preserve">13:06:11</t>
  </si>
  <si>
    <t xml:space="preserve">13:06:35</t>
  </si>
  <si>
    <t xml:space="preserve">121-0.4</t>
  </si>
  <si>
    <t xml:space="preserve">13:07:07</t>
  </si>
  <si>
    <t xml:space="preserve">13:07:30</t>
  </si>
  <si>
    <t xml:space="preserve">121-0.2</t>
  </si>
  <si>
    <t xml:space="preserve">13:08:00</t>
  </si>
  <si>
    <t xml:space="preserve">13:08:24</t>
  </si>
  <si>
    <t xml:space="preserve">121-&lt;0.2</t>
  </si>
  <si>
    <t xml:space="preserve">13:09:00</t>
  </si>
  <si>
    <t xml:space="preserve">13:09:24</t>
  </si>
  <si>
    <t xml:space="preserve">122-ALL</t>
  </si>
  <si>
    <t xml:space="preserve">13:09:54</t>
  </si>
  <si>
    <t xml:space="preserve">13:10:18</t>
  </si>
  <si>
    <t xml:space="preserve">122-0.8</t>
  </si>
  <si>
    <t xml:space="preserve">13:10:46</t>
  </si>
  <si>
    <t xml:space="preserve">13:11:09</t>
  </si>
  <si>
    <t xml:space="preserve">122-0.6</t>
  </si>
  <si>
    <t xml:space="preserve">13:11:47</t>
  </si>
  <si>
    <t xml:space="preserve">13:12:10</t>
  </si>
  <si>
    <t xml:space="preserve">122-0.4</t>
  </si>
  <si>
    <t xml:space="preserve">13:12:42</t>
  </si>
  <si>
    <t xml:space="preserve">13:13:05</t>
  </si>
  <si>
    <t xml:space="preserve">122-0.2</t>
  </si>
  <si>
    <t xml:space="preserve">13:13:34</t>
  </si>
  <si>
    <t xml:space="preserve">13:13:58</t>
  </si>
  <si>
    <t xml:space="preserve">122-&lt;0.2</t>
  </si>
  <si>
    <t xml:space="preserve">13:14:24</t>
  </si>
  <si>
    <t xml:space="preserve">13:14:49</t>
  </si>
  <si>
    <t xml:space="preserve">123-ALL</t>
  </si>
  <si>
    <t xml:space="preserve">13:15:16</t>
  </si>
  <si>
    <t xml:space="preserve">13:15:40</t>
  </si>
  <si>
    <t xml:space="preserve">123-0.8</t>
  </si>
  <si>
    <t xml:space="preserve">13:16:06</t>
  </si>
  <si>
    <t xml:space="preserve">13:16:29</t>
  </si>
  <si>
    <t xml:space="preserve">123-0.6</t>
  </si>
  <si>
    <t xml:space="preserve">13:16:57</t>
  </si>
  <si>
    <t xml:space="preserve">13:17:22</t>
  </si>
  <si>
    <t xml:space="preserve">123-0.4</t>
  </si>
  <si>
    <t xml:space="preserve">13:17:49</t>
  </si>
  <si>
    <t xml:space="preserve">13:18:13</t>
  </si>
  <si>
    <t xml:space="preserve">123-0.2</t>
  </si>
  <si>
    <t xml:space="preserve">13:18:40</t>
  </si>
  <si>
    <t xml:space="preserve">13:19:04</t>
  </si>
  <si>
    <t xml:space="preserve">123-&lt;0.2</t>
  </si>
  <si>
    <t xml:space="preserve">13:19:32</t>
  </si>
  <si>
    <t xml:space="preserve">13:19:55</t>
  </si>
  <si>
    <t xml:space="preserve">124-ALL</t>
  </si>
  <si>
    <t xml:space="preserve">13:20:28</t>
  </si>
  <si>
    <t xml:space="preserve">13:20:52</t>
  </si>
  <si>
    <t xml:space="preserve">124-0.8</t>
  </si>
  <si>
    <t xml:space="preserve">13:21:21</t>
  </si>
  <si>
    <t xml:space="preserve">13:21:43</t>
  </si>
  <si>
    <t xml:space="preserve">124-0.6</t>
  </si>
  <si>
    <t xml:space="preserve">13:22:15</t>
  </si>
  <si>
    <t xml:space="preserve">13:22:38</t>
  </si>
  <si>
    <t xml:space="preserve">124-0.4</t>
  </si>
  <si>
    <t xml:space="preserve">13:23:06</t>
  </si>
  <si>
    <t xml:space="preserve">13:23:29</t>
  </si>
  <si>
    <t xml:space="preserve">124-0.2</t>
  </si>
  <si>
    <t xml:space="preserve">13:23:57</t>
  </si>
  <si>
    <t xml:space="preserve">13:24:22</t>
  </si>
  <si>
    <t xml:space="preserve">124-&lt;0.2</t>
  </si>
  <si>
    <t xml:space="preserve">13:24:54</t>
  </si>
  <si>
    <t xml:space="preserve">13:25:17</t>
  </si>
  <si>
    <t xml:space="preserve">125-ALL</t>
  </si>
  <si>
    <t xml:space="preserve">13:25:48</t>
  </si>
  <si>
    <t xml:space="preserve">13:26:11</t>
  </si>
  <si>
    <t xml:space="preserve">125-0.8</t>
  </si>
  <si>
    <t xml:space="preserve">13:26:39</t>
  </si>
  <si>
    <t xml:space="preserve">13:27:01</t>
  </si>
  <si>
    <t xml:space="preserve">125-0.6</t>
  </si>
  <si>
    <t xml:space="preserve">13:27:30</t>
  </si>
  <si>
    <t xml:space="preserve">13:27:53</t>
  </si>
  <si>
    <t xml:space="preserve">125-0.4</t>
  </si>
  <si>
    <t xml:space="preserve">13:28:24</t>
  </si>
  <si>
    <t xml:space="preserve">13:28:47</t>
  </si>
  <si>
    <t xml:space="preserve">125-0.2</t>
  </si>
  <si>
    <t xml:space="preserve">13:29:15</t>
  </si>
  <si>
    <t xml:space="preserve">13:29:39</t>
  </si>
  <si>
    <t xml:space="preserve">125-&lt;0.2</t>
  </si>
  <si>
    <t xml:space="preserve">13:30:10</t>
  </si>
  <si>
    <t xml:space="preserve">13:30:33</t>
  </si>
  <si>
    <t xml:space="preserve">126-ALL</t>
  </si>
  <si>
    <t xml:space="preserve">13:35:31</t>
  </si>
  <si>
    <t xml:space="preserve">13:35:54</t>
  </si>
  <si>
    <t xml:space="preserve">126-0.8</t>
  </si>
  <si>
    <t xml:space="preserve">13:36:33</t>
  </si>
  <si>
    <t xml:space="preserve">13:36:57</t>
  </si>
  <si>
    <t xml:space="preserve">126-0.6</t>
  </si>
  <si>
    <t xml:space="preserve">13:37:27</t>
  </si>
  <si>
    <t xml:space="preserve">13:37:51</t>
  </si>
  <si>
    <t xml:space="preserve">126-0.4</t>
  </si>
  <si>
    <t xml:space="preserve">13:38:21</t>
  </si>
  <si>
    <t xml:space="preserve">13:38:45</t>
  </si>
  <si>
    <t xml:space="preserve">126-0.2</t>
  </si>
  <si>
    <t xml:space="preserve">13:39:17</t>
  </si>
  <si>
    <t xml:space="preserve">13:39:42</t>
  </si>
  <si>
    <t xml:space="preserve">126-&lt;0.2</t>
  </si>
  <si>
    <t xml:space="preserve">13:40:12</t>
  </si>
  <si>
    <t xml:space="preserve">13:40:36</t>
  </si>
  <si>
    <t xml:space="preserve">127-ALL</t>
  </si>
  <si>
    <t xml:space="preserve">13:42:51</t>
  </si>
  <si>
    <t xml:space="preserve">13:43:14</t>
  </si>
  <si>
    <t xml:space="preserve">127-0.8</t>
  </si>
  <si>
    <t xml:space="preserve">13:43:47</t>
  </si>
  <si>
    <t xml:space="preserve">13:44:11</t>
  </si>
  <si>
    <t xml:space="preserve">127-0.6</t>
  </si>
  <si>
    <t xml:space="preserve">13:44:38</t>
  </si>
  <si>
    <t xml:space="preserve">13:45:01</t>
  </si>
  <si>
    <t xml:space="preserve">127-0.4</t>
  </si>
  <si>
    <t xml:space="preserve">13:45:39</t>
  </si>
  <si>
    <t xml:space="preserve">13:46:01</t>
  </si>
  <si>
    <t xml:space="preserve">127-0.2</t>
  </si>
  <si>
    <t xml:space="preserve">13:46:30</t>
  </si>
  <si>
    <t xml:space="preserve">13:46:52</t>
  </si>
  <si>
    <t xml:space="preserve">127-&lt;0.2</t>
  </si>
  <si>
    <t xml:space="preserve">13:47:30</t>
  </si>
  <si>
    <t xml:space="preserve">13:47:53</t>
  </si>
  <si>
    <t xml:space="preserve">128-ALL</t>
  </si>
  <si>
    <t xml:space="preserve">13:48:22</t>
  </si>
  <si>
    <t xml:space="preserve">13:48:45</t>
  </si>
  <si>
    <t xml:space="preserve">128-0.8</t>
  </si>
  <si>
    <t xml:space="preserve">13:49:13</t>
  </si>
  <si>
    <t xml:space="preserve">13:49:36</t>
  </si>
  <si>
    <t xml:space="preserve">128-0.6</t>
  </si>
  <si>
    <t xml:space="preserve">13:50:03</t>
  </si>
  <si>
    <t xml:space="preserve">13:50:26</t>
  </si>
  <si>
    <t xml:space="preserve">128-0.4</t>
  </si>
  <si>
    <t xml:space="preserve">13:51:14</t>
  </si>
  <si>
    <t xml:space="preserve">13:51:39</t>
  </si>
  <si>
    <t xml:space="preserve">128-0.2</t>
  </si>
  <si>
    <t xml:space="preserve">13:52:07</t>
  </si>
  <si>
    <t xml:space="preserve">13:52:30</t>
  </si>
  <si>
    <t xml:space="preserve">128-&lt;0.2</t>
  </si>
  <si>
    <t xml:space="preserve">13:53:00</t>
  </si>
  <si>
    <t xml:space="preserve">13:53:24</t>
  </si>
  <si>
    <t xml:space="preserve">129-ALL</t>
  </si>
  <si>
    <t xml:space="preserve">13:53:55</t>
  </si>
  <si>
    <t xml:space="preserve">13:54:18</t>
  </si>
  <si>
    <t xml:space="preserve">129-0.8</t>
  </si>
  <si>
    <t xml:space="preserve">13:54:48</t>
  </si>
  <si>
    <t xml:space="preserve">13:55:12</t>
  </si>
  <si>
    <t xml:space="preserve">129-0.6</t>
  </si>
  <si>
    <t xml:space="preserve">13:55:41</t>
  </si>
  <si>
    <t xml:space="preserve">13:56:03</t>
  </si>
  <si>
    <t xml:space="preserve">129-0.4</t>
  </si>
  <si>
    <t xml:space="preserve">13:56:33</t>
  </si>
  <si>
    <t xml:space="preserve">13:56:56</t>
  </si>
  <si>
    <t xml:space="preserve">129-0.2</t>
  </si>
  <si>
    <t xml:space="preserve">13:57:22</t>
  </si>
  <si>
    <t xml:space="preserve">13:57:45</t>
  </si>
  <si>
    <t xml:space="preserve">129-&lt;0.2</t>
  </si>
  <si>
    <t xml:space="preserve">13:58:15</t>
  </si>
  <si>
    <t xml:space="preserve">13:58:39</t>
  </si>
  <si>
    <t xml:space="preserve">130-ALL</t>
  </si>
  <si>
    <t xml:space="preserve">13:59:14</t>
  </si>
  <si>
    <t xml:space="preserve">13:59:36</t>
  </si>
  <si>
    <t xml:space="preserve">130-0.8</t>
  </si>
  <si>
    <t xml:space="preserve">14:00:08</t>
  </si>
  <si>
    <t xml:space="preserve">14:00:30</t>
  </si>
  <si>
    <t xml:space="preserve">130-0.6</t>
  </si>
  <si>
    <t xml:space="preserve">14:01:00</t>
  </si>
  <si>
    <t xml:space="preserve">14:01:24</t>
  </si>
  <si>
    <t xml:space="preserve">130-0.4</t>
  </si>
  <si>
    <t xml:space="preserve">14:01:56</t>
  </si>
  <si>
    <t xml:space="preserve">14:02:19</t>
  </si>
  <si>
    <t xml:space="preserve">130-0.2</t>
  </si>
  <si>
    <t xml:space="preserve">14:02:47</t>
  </si>
  <si>
    <t xml:space="preserve">14:03:10</t>
  </si>
  <si>
    <t xml:space="preserve">130-&lt;0.2</t>
  </si>
  <si>
    <t xml:space="preserve">14:03:38</t>
  </si>
  <si>
    <t xml:space="preserve">14:04:01</t>
  </si>
  <si>
    <t xml:space="preserve">131-ALL</t>
  </si>
  <si>
    <t xml:space="preserve">14:09:03</t>
  </si>
  <si>
    <t xml:space="preserve">14:09:26</t>
  </si>
  <si>
    <t xml:space="preserve">131-0.8</t>
  </si>
  <si>
    <t xml:space="preserve">14:10:00</t>
  </si>
  <si>
    <t xml:space="preserve">14:10:23</t>
  </si>
  <si>
    <t xml:space="preserve">131-0.6</t>
  </si>
  <si>
    <t xml:space="preserve">131-0.4</t>
  </si>
  <si>
    <t xml:space="preserve">14:11:50</t>
  </si>
  <si>
    <t xml:space="preserve">14:12:14</t>
  </si>
  <si>
    <t xml:space="preserve">131-0.2</t>
  </si>
  <si>
    <t xml:space="preserve">14:12:40</t>
  </si>
  <si>
    <t xml:space="preserve">14:13:03</t>
  </si>
  <si>
    <t xml:space="preserve">131-&lt;0.2</t>
  </si>
  <si>
    <t xml:space="preserve">14:13:35</t>
  </si>
  <si>
    <t xml:space="preserve">14:13:59</t>
  </si>
  <si>
    <t xml:space="preserve">132-ALL</t>
  </si>
  <si>
    <t xml:space="preserve">14:14:26</t>
  </si>
  <si>
    <t xml:space="preserve">14:14:50</t>
  </si>
  <si>
    <t xml:space="preserve">132-0.8</t>
  </si>
  <si>
    <t xml:space="preserve">14:15:16</t>
  </si>
  <si>
    <t xml:space="preserve">14:15:41</t>
  </si>
  <si>
    <t xml:space="preserve">132-0.6</t>
  </si>
  <si>
    <t xml:space="preserve">14:16:07</t>
  </si>
  <si>
    <t xml:space="preserve">14:16:32</t>
  </si>
  <si>
    <t xml:space="preserve">132-0.4</t>
  </si>
  <si>
    <t xml:space="preserve">14:17:00</t>
  </si>
  <si>
    <t xml:space="preserve">14:17:23</t>
  </si>
  <si>
    <t xml:space="preserve">132-0.2</t>
  </si>
  <si>
    <t xml:space="preserve">14:17:53</t>
  </si>
  <si>
    <t xml:space="preserve">14:18:16</t>
  </si>
  <si>
    <t xml:space="preserve">132-&lt;0.2</t>
  </si>
  <si>
    <t xml:space="preserve">14:18:42</t>
  </si>
  <si>
    <t xml:space="preserve">14:19:06</t>
  </si>
  <si>
    <t xml:space="preserve">133-ALL</t>
  </si>
  <si>
    <t xml:space="preserve">14:19:35</t>
  </si>
  <si>
    <t xml:space="preserve">14:19:59</t>
  </si>
  <si>
    <t xml:space="preserve">133-0.8</t>
  </si>
  <si>
    <t xml:space="preserve">14:20:25</t>
  </si>
  <si>
    <t xml:space="preserve">14:20:48</t>
  </si>
  <si>
    <t xml:space="preserve">133-0.6</t>
  </si>
  <si>
    <t xml:space="preserve">14:21:16</t>
  </si>
  <si>
    <t xml:space="preserve">14:21:39</t>
  </si>
  <si>
    <t xml:space="preserve">133-0.4</t>
  </si>
  <si>
    <t xml:space="preserve">14:22:13</t>
  </si>
  <si>
    <t xml:space="preserve">14:22:36</t>
  </si>
  <si>
    <t xml:space="preserve">133-0.2</t>
  </si>
  <si>
    <t xml:space="preserve">14:23:08</t>
  </si>
  <si>
    <t xml:space="preserve">14:23:32</t>
  </si>
  <si>
    <t xml:space="preserve">133-&lt;0.2</t>
  </si>
  <si>
    <t xml:space="preserve">14:23:58</t>
  </si>
  <si>
    <t xml:space="preserve">14:24:21</t>
  </si>
  <si>
    <t xml:space="preserve">134-ALL</t>
  </si>
  <si>
    <t xml:space="preserve">14:24:49</t>
  </si>
  <si>
    <t xml:space="preserve">14:25:12</t>
  </si>
  <si>
    <t xml:space="preserve">134-0.8</t>
  </si>
  <si>
    <t xml:space="preserve">14:25:40</t>
  </si>
  <si>
    <t xml:space="preserve">14:26:03</t>
  </si>
  <si>
    <t xml:space="preserve">134-0.6</t>
  </si>
  <si>
    <t xml:space="preserve">14:26:30</t>
  </si>
  <si>
    <t xml:space="preserve">14:26:54</t>
  </si>
  <si>
    <t xml:space="preserve">134-0.4</t>
  </si>
  <si>
    <t xml:space="preserve">14:27:21</t>
  </si>
  <si>
    <t xml:space="preserve">14:27:45</t>
  </si>
  <si>
    <t xml:space="preserve">134-0.2</t>
  </si>
  <si>
    <t xml:space="preserve">14:28:13</t>
  </si>
  <si>
    <t xml:space="preserve">14:28:38</t>
  </si>
  <si>
    <t xml:space="preserve">134-&lt;0.2</t>
  </si>
  <si>
    <t xml:space="preserve">14:29:05</t>
  </si>
  <si>
    <t xml:space="preserve">14:29:29</t>
  </si>
  <si>
    <t xml:space="preserve">135-ALL</t>
  </si>
  <si>
    <t xml:space="preserve">14:29:57</t>
  </si>
  <si>
    <t xml:space="preserve">14:30:20</t>
  </si>
  <si>
    <t xml:space="preserve">135-0.8</t>
  </si>
  <si>
    <t xml:space="preserve">14:30:52</t>
  </si>
  <si>
    <t xml:space="preserve">14:31:14</t>
  </si>
  <si>
    <t xml:space="preserve">135-0.6</t>
  </si>
  <si>
    <t xml:space="preserve">14:31:41</t>
  </si>
  <si>
    <t xml:space="preserve">14:32:05</t>
  </si>
  <si>
    <t xml:space="preserve">135-0.4</t>
  </si>
  <si>
    <t xml:space="preserve">14:32:34</t>
  </si>
  <si>
    <t xml:space="preserve">14:32:57</t>
  </si>
  <si>
    <t xml:space="preserve">135-0.2</t>
  </si>
  <si>
    <t xml:space="preserve">14:33:25</t>
  </si>
  <si>
    <t xml:space="preserve">14:33:50</t>
  </si>
  <si>
    <t xml:space="preserve">135-&lt;0.2</t>
  </si>
  <si>
    <t xml:space="preserve">14:34:16</t>
  </si>
  <si>
    <t xml:space="preserve">14:34:39</t>
  </si>
  <si>
    <t xml:space="preserve">136-ALL</t>
  </si>
  <si>
    <t xml:space="preserve">14:39:31</t>
  </si>
  <si>
    <t xml:space="preserve">14:39:54</t>
  </si>
  <si>
    <t xml:space="preserve">136-0.8</t>
  </si>
  <si>
    <t xml:space="preserve">14:40:46</t>
  </si>
  <si>
    <t xml:space="preserve">136-0.6</t>
  </si>
  <si>
    <t xml:space="preserve">14:41:16</t>
  </si>
  <si>
    <t xml:space="preserve">14:41:38</t>
  </si>
  <si>
    <t xml:space="preserve">136-0.4</t>
  </si>
  <si>
    <t xml:space="preserve">14:42:05</t>
  </si>
  <si>
    <t xml:space="preserve">14:42:29</t>
  </si>
  <si>
    <t xml:space="preserve">136-0.2</t>
  </si>
  <si>
    <t xml:space="preserve">14:42:56</t>
  </si>
  <si>
    <t xml:space="preserve">14:43:20</t>
  </si>
  <si>
    <t xml:space="preserve">136-&lt;0.2</t>
  </si>
  <si>
    <t xml:space="preserve">14:43:46</t>
  </si>
  <si>
    <t xml:space="preserve">14:44:09</t>
  </si>
  <si>
    <t xml:space="preserve">137-ALL</t>
  </si>
  <si>
    <t xml:space="preserve">14:44:37</t>
  </si>
  <si>
    <t xml:space="preserve">14:45:02</t>
  </si>
  <si>
    <t xml:space="preserve">137-0.8</t>
  </si>
  <si>
    <t xml:space="preserve">14:45:31</t>
  </si>
  <si>
    <t xml:space="preserve">14:45:54</t>
  </si>
  <si>
    <t xml:space="preserve">137-0.6</t>
  </si>
  <si>
    <t xml:space="preserve">14:46:25</t>
  </si>
  <si>
    <t xml:space="preserve">14:46:50</t>
  </si>
  <si>
    <t xml:space="preserve">137-0.4</t>
  </si>
  <si>
    <t xml:space="preserve">14:47:19</t>
  </si>
  <si>
    <t xml:space="preserve">14:47:44</t>
  </si>
  <si>
    <t xml:space="preserve">137-0.2</t>
  </si>
  <si>
    <t xml:space="preserve">14:48:10</t>
  </si>
  <si>
    <t xml:space="preserve">14:48:35</t>
  </si>
  <si>
    <t xml:space="preserve">137-&lt;0.2</t>
  </si>
  <si>
    <t xml:space="preserve">14:49:04</t>
  </si>
  <si>
    <t xml:space="preserve">14:49:27</t>
  </si>
  <si>
    <t xml:space="preserve">138-ALL</t>
  </si>
  <si>
    <t xml:space="preserve">14:50:01</t>
  </si>
  <si>
    <t xml:space="preserve">14:50:23</t>
  </si>
  <si>
    <t xml:space="preserve">138-0.8</t>
  </si>
  <si>
    <t xml:space="preserve">14:50:53</t>
  </si>
  <si>
    <t xml:space="preserve">14:51:16</t>
  </si>
  <si>
    <t xml:space="preserve">138-0.6</t>
  </si>
  <si>
    <t xml:space="preserve">14:51:44</t>
  </si>
  <si>
    <t xml:space="preserve">14:52:07</t>
  </si>
  <si>
    <t xml:space="preserve">138-0.4</t>
  </si>
  <si>
    <t xml:space="preserve">14:52:59</t>
  </si>
  <si>
    <t xml:space="preserve">138-0.2</t>
  </si>
  <si>
    <t xml:space="preserve">14:53:31</t>
  </si>
  <si>
    <t xml:space="preserve">14:53:53</t>
  </si>
  <si>
    <t xml:space="preserve">138-&lt;0.2</t>
  </si>
  <si>
    <t xml:space="preserve">139-ALL</t>
  </si>
  <si>
    <t xml:space="preserve">14:55:26</t>
  </si>
  <si>
    <t xml:space="preserve">14:55:49</t>
  </si>
  <si>
    <t xml:space="preserve">139-0.8</t>
  </si>
  <si>
    <t xml:space="preserve">14:56:17</t>
  </si>
  <si>
    <t xml:space="preserve">14:56:40</t>
  </si>
  <si>
    <t xml:space="preserve">139-0.6</t>
  </si>
  <si>
    <t xml:space="preserve">14:57:08</t>
  </si>
  <si>
    <t xml:space="preserve">14:57:30</t>
  </si>
  <si>
    <t xml:space="preserve">139-0.4</t>
  </si>
  <si>
    <t xml:space="preserve">14:58:00</t>
  </si>
  <si>
    <t xml:space="preserve">14:58:24</t>
  </si>
  <si>
    <t xml:space="preserve">139-0.2</t>
  </si>
  <si>
    <t xml:space="preserve">14:58:56</t>
  </si>
  <si>
    <t xml:space="preserve">14:59:18</t>
  </si>
  <si>
    <t xml:space="preserve">139-&lt;0.2</t>
  </si>
  <si>
    <t xml:space="preserve">14:59:48</t>
  </si>
  <si>
    <t xml:space="preserve">15:00:12</t>
  </si>
  <si>
    <t xml:space="preserve">140-ALL</t>
  </si>
  <si>
    <t xml:space="preserve">15:00:38</t>
  </si>
  <si>
    <t xml:space="preserve">15:01:03</t>
  </si>
  <si>
    <t xml:space="preserve">140-0.8</t>
  </si>
  <si>
    <t xml:space="preserve">15:01:29</t>
  </si>
  <si>
    <t xml:space="preserve">15:01:51</t>
  </si>
  <si>
    <t xml:space="preserve">140-0.6</t>
  </si>
  <si>
    <t xml:space="preserve">15:02:23</t>
  </si>
  <si>
    <t xml:space="preserve">15:02:45</t>
  </si>
  <si>
    <t xml:space="preserve">140-0.4</t>
  </si>
  <si>
    <t xml:space="preserve">15:03:12</t>
  </si>
  <si>
    <t xml:space="preserve">15:03:36</t>
  </si>
  <si>
    <t xml:space="preserve">140-0.2</t>
  </si>
  <si>
    <t xml:space="preserve">15:04:05</t>
  </si>
  <si>
    <t xml:space="preserve">15:04:28</t>
  </si>
  <si>
    <t xml:space="preserve">140-&lt;0.2</t>
  </si>
  <si>
    <t xml:space="preserve">15:04:56</t>
  </si>
  <si>
    <t xml:space="preserve">15:05:19</t>
  </si>
  <si>
    <t xml:space="preserve">141-ALL</t>
  </si>
  <si>
    <t xml:space="preserve">13:11:51</t>
  </si>
  <si>
    <t xml:space="preserve">23-11-2023</t>
  </si>
  <si>
    <t xml:space="preserve">13:12:13</t>
  </si>
  <si>
    <t xml:space="preserve">141-0.8</t>
  </si>
  <si>
    <t xml:space="preserve">13:12:43</t>
  </si>
  <si>
    <t xml:space="preserve">13:13:07</t>
  </si>
  <si>
    <t xml:space="preserve">141-0.6</t>
  </si>
  <si>
    <t xml:space="preserve">141-0.4</t>
  </si>
  <si>
    <t xml:space="preserve">13:14:25</t>
  </si>
  <si>
    <t xml:space="preserve">141-0.2</t>
  </si>
  <si>
    <t xml:space="preserve">13:15:18</t>
  </si>
  <si>
    <t xml:space="preserve">141-&lt;0.2</t>
  </si>
  <si>
    <t xml:space="preserve">13:16:07</t>
  </si>
  <si>
    <t xml:space="preserve">13:16:31</t>
  </si>
  <si>
    <t xml:space="preserve">142-ALL</t>
  </si>
  <si>
    <t xml:space="preserve">13:16:59</t>
  </si>
  <si>
    <t xml:space="preserve">142-0.8</t>
  </si>
  <si>
    <t xml:space="preserve">13:17:54</t>
  </si>
  <si>
    <t xml:space="preserve">13:18:17</t>
  </si>
  <si>
    <t xml:space="preserve">142-0.6</t>
  </si>
  <si>
    <t xml:space="preserve">13:18:48</t>
  </si>
  <si>
    <t xml:space="preserve">13:19:11</t>
  </si>
  <si>
    <t xml:space="preserve">142-0.4</t>
  </si>
  <si>
    <t xml:space="preserve">13:19:40</t>
  </si>
  <si>
    <t xml:space="preserve">13:20:04</t>
  </si>
  <si>
    <t xml:space="preserve">142-0.2</t>
  </si>
  <si>
    <t xml:space="preserve">13:20:31</t>
  </si>
  <si>
    <t xml:space="preserve">13:20:55</t>
  </si>
  <si>
    <t xml:space="preserve">142-&lt;0.2</t>
  </si>
  <si>
    <t xml:space="preserve">13:21:22</t>
  </si>
  <si>
    <t xml:space="preserve">13:21:46</t>
  </si>
  <si>
    <t xml:space="preserve">143-ALL</t>
  </si>
  <si>
    <t xml:space="preserve">13:22:14</t>
  </si>
  <si>
    <t xml:space="preserve">13:22:36</t>
  </si>
  <si>
    <t xml:space="preserve">143-0.8</t>
  </si>
  <si>
    <t xml:space="preserve">13:23:39</t>
  </si>
  <si>
    <t xml:space="preserve">13:24:03</t>
  </si>
  <si>
    <t xml:space="preserve">143-0.6</t>
  </si>
  <si>
    <t xml:space="preserve">13:24:35</t>
  </si>
  <si>
    <t xml:space="preserve">13:24:57</t>
  </si>
  <si>
    <t xml:space="preserve">143-0.4</t>
  </si>
  <si>
    <t xml:space="preserve">13:25:25</t>
  </si>
  <si>
    <t xml:space="preserve">13:25:47</t>
  </si>
  <si>
    <t xml:space="preserve">143-0.2</t>
  </si>
  <si>
    <t xml:space="preserve">13:26:14</t>
  </si>
  <si>
    <t xml:space="preserve">13:26:36</t>
  </si>
  <si>
    <t xml:space="preserve">143-&lt;0.2</t>
  </si>
  <si>
    <t xml:space="preserve">13:27:02</t>
  </si>
  <si>
    <t xml:space="preserve">13:27:25</t>
  </si>
  <si>
    <t xml:space="preserve">144-ALL</t>
  </si>
  <si>
    <t xml:space="preserve">13:27:52</t>
  </si>
  <si>
    <t xml:space="preserve">13:28:15</t>
  </si>
  <si>
    <t xml:space="preserve">144-0.8</t>
  </si>
  <si>
    <t xml:space="preserve">13:28:45</t>
  </si>
  <si>
    <t xml:space="preserve">13:29:09</t>
  </si>
  <si>
    <t xml:space="preserve">144-0.6</t>
  </si>
  <si>
    <t xml:space="preserve">13:29:37</t>
  </si>
  <si>
    <t xml:space="preserve">13:30:00</t>
  </si>
  <si>
    <t xml:space="preserve">144-0.4</t>
  </si>
  <si>
    <t xml:space="preserve">13:30:26</t>
  </si>
  <si>
    <t xml:space="preserve">13:30:49</t>
  </si>
  <si>
    <t xml:space="preserve">144-0.2</t>
  </si>
  <si>
    <t xml:space="preserve">13:31:16</t>
  </si>
  <si>
    <t xml:space="preserve">13:31:39</t>
  </si>
  <si>
    <t xml:space="preserve">144-&lt;0.2</t>
  </si>
  <si>
    <t xml:space="preserve">13:32:08</t>
  </si>
  <si>
    <t xml:space="preserve">13:32:31</t>
  </si>
  <si>
    <t xml:space="preserve">145-ALL</t>
  </si>
  <si>
    <t xml:space="preserve">13:32:59</t>
  </si>
  <si>
    <t xml:space="preserve">13:33:22</t>
  </si>
  <si>
    <t xml:space="preserve">145-0.8</t>
  </si>
  <si>
    <t xml:space="preserve">13:33:53</t>
  </si>
  <si>
    <t xml:space="preserve">13:34:16</t>
  </si>
  <si>
    <t xml:space="preserve">145-0.6</t>
  </si>
  <si>
    <t xml:space="preserve">13:34:46</t>
  </si>
  <si>
    <t xml:space="preserve">13:35:08</t>
  </si>
  <si>
    <t xml:space="preserve">145-0.4</t>
  </si>
  <si>
    <t xml:space="preserve">13:35:37</t>
  </si>
  <si>
    <t xml:space="preserve">13:36:00</t>
  </si>
  <si>
    <t xml:space="preserve">145-0.2</t>
  </si>
  <si>
    <t xml:space="preserve">13:36:26</t>
  </si>
  <si>
    <t xml:space="preserve">13:36:49</t>
  </si>
  <si>
    <t xml:space="preserve">145-&lt;0.2</t>
  </si>
  <si>
    <t xml:space="preserve">13:37:19</t>
  </si>
  <si>
    <t xml:space="preserve">13:37:41</t>
  </si>
  <si>
    <t xml:space="preserve">146-ALL</t>
  </si>
  <si>
    <t xml:space="preserve">13:38:10</t>
  </si>
  <si>
    <t xml:space="preserve">13:38:32</t>
  </si>
  <si>
    <t xml:space="preserve">146-0.8</t>
  </si>
  <si>
    <t xml:space="preserve">13:38:59</t>
  </si>
  <si>
    <t xml:space="preserve">13:39:23</t>
  </si>
  <si>
    <t xml:space="preserve">146-0.6</t>
  </si>
  <si>
    <t xml:space="preserve">13:39:52</t>
  </si>
  <si>
    <t xml:space="preserve">13:40:15</t>
  </si>
  <si>
    <t xml:space="preserve">146-0.4</t>
  </si>
  <si>
    <t xml:space="preserve">13:40:43</t>
  </si>
  <si>
    <t xml:space="preserve">13:41:05</t>
  </si>
  <si>
    <t xml:space="preserve">146-0.2</t>
  </si>
  <si>
    <t xml:space="preserve">13:41:34</t>
  </si>
  <si>
    <t xml:space="preserve">13:41:56</t>
  </si>
  <si>
    <t xml:space="preserve">146-&lt;0.2</t>
  </si>
  <si>
    <t xml:space="preserve">13:42:25</t>
  </si>
  <si>
    <t xml:space="preserve">13:42:47</t>
  </si>
  <si>
    <t xml:space="preserve">147-ALL</t>
  </si>
  <si>
    <t xml:space="preserve">13:47:42</t>
  </si>
  <si>
    <t xml:space="preserve">13:48:04</t>
  </si>
  <si>
    <t xml:space="preserve">147-0.8</t>
  </si>
  <si>
    <t xml:space="preserve">13:48:40</t>
  </si>
  <si>
    <t xml:space="preserve">13:49:03</t>
  </si>
  <si>
    <t xml:space="preserve">147-0.6</t>
  </si>
  <si>
    <t xml:space="preserve">13:49:31</t>
  </si>
  <si>
    <t xml:space="preserve">13:49:54</t>
  </si>
  <si>
    <t xml:space="preserve">147-0.4</t>
  </si>
  <si>
    <t xml:space="preserve">13:50:25</t>
  </si>
  <si>
    <t xml:space="preserve">13:50:47</t>
  </si>
  <si>
    <t xml:space="preserve">147-0.2</t>
  </si>
  <si>
    <t xml:space="preserve">13:51:15</t>
  </si>
  <si>
    <t xml:space="preserve">13:51:37</t>
  </si>
  <si>
    <t xml:space="preserve">147-&lt;0.2</t>
  </si>
  <si>
    <t xml:space="preserve">13:52:05</t>
  </si>
  <si>
    <t xml:space="preserve">148-ALL</t>
  </si>
  <si>
    <t xml:space="preserve">13:53:21</t>
  </si>
  <si>
    <t xml:space="preserve">13:53:44</t>
  </si>
  <si>
    <t xml:space="preserve">148-0.8</t>
  </si>
  <si>
    <t xml:space="preserve">13:54:13</t>
  </si>
  <si>
    <t xml:space="preserve">13:54:37</t>
  </si>
  <si>
    <t xml:space="preserve">148-0.6</t>
  </si>
  <si>
    <t xml:space="preserve">13:55:04</t>
  </si>
  <si>
    <t xml:space="preserve">13:55:28</t>
  </si>
  <si>
    <t xml:space="preserve">148-0.4</t>
  </si>
  <si>
    <t xml:space="preserve">13:55:55</t>
  </si>
  <si>
    <t xml:space="preserve">13:56:19</t>
  </si>
  <si>
    <t xml:space="preserve">148-0.2</t>
  </si>
  <si>
    <t xml:space="preserve">13:56:51</t>
  </si>
  <si>
    <t xml:space="preserve">13:57:13</t>
  </si>
  <si>
    <t xml:space="preserve">148-&lt;0.2</t>
  </si>
  <si>
    <t xml:space="preserve">13:57:48</t>
  </si>
  <si>
    <t xml:space="preserve">13:58:11</t>
  </si>
  <si>
    <t xml:space="preserve">149-ALL</t>
  </si>
  <si>
    <t xml:space="preserve">13:58:45</t>
  </si>
  <si>
    <t xml:space="preserve">13:59:08</t>
  </si>
  <si>
    <t xml:space="preserve">149-0.8</t>
  </si>
  <si>
    <t xml:space="preserve">13:59:59</t>
  </si>
  <si>
    <t xml:space="preserve">149-0.6</t>
  </si>
  <si>
    <t xml:space="preserve">14:00:35</t>
  </si>
  <si>
    <t xml:space="preserve">14:00:59</t>
  </si>
  <si>
    <t xml:space="preserve">149-0.4</t>
  </si>
  <si>
    <t xml:space="preserve">14:01:28</t>
  </si>
  <si>
    <t xml:space="preserve">14:01:51</t>
  </si>
  <si>
    <t xml:space="preserve">149-0.2</t>
  </si>
  <si>
    <t xml:space="preserve">14:02:41</t>
  </si>
  <si>
    <t xml:space="preserve">149-&lt;0.2</t>
  </si>
  <si>
    <t xml:space="preserve">14:03:09</t>
  </si>
  <si>
    <t xml:space="preserve">14:03:32</t>
  </si>
  <si>
    <t xml:space="preserve">Probe number</t>
  </si>
  <si>
    <t xml:space="preserve">Filter name</t>
  </si>
  <si>
    <t xml:space="preserve">13:13:10</t>
  </si>
  <si>
    <t xml:space="preserve">06-12-2023</t>
  </si>
  <si>
    <t xml:space="preserve">13:14:17</t>
  </si>
  <si>
    <t xml:space="preserve">13:14:41</t>
  </si>
  <si>
    <t xml:space="preserve">13:15:43</t>
  </si>
  <si>
    <t xml:space="preserve">13:16:15</t>
  </si>
  <si>
    <t xml:space="preserve">13:16:37</t>
  </si>
  <si>
    <t xml:space="preserve">13:17:19</t>
  </si>
  <si>
    <t xml:space="preserve">13:17:42</t>
  </si>
  <si>
    <t xml:space="preserve">13:18:36</t>
  </si>
  <si>
    <t xml:space="preserve">13:19:05</t>
  </si>
  <si>
    <t xml:space="preserve">13:19:29</t>
  </si>
  <si>
    <t xml:space="preserve">13:20:18</t>
  </si>
  <si>
    <t xml:space="preserve">13:20:49</t>
  </si>
  <si>
    <t xml:space="preserve">13:21:14</t>
  </si>
  <si>
    <t xml:space="preserve">13:21:44</t>
  </si>
  <si>
    <t xml:space="preserve">13:22:08</t>
  </si>
  <si>
    <t xml:space="preserve">13:27:31</t>
  </si>
  <si>
    <t xml:space="preserve">13:27:54</t>
  </si>
  <si>
    <t xml:space="preserve">13:29:18</t>
  </si>
  <si>
    <t xml:space="preserve">13:29:41</t>
  </si>
  <si>
    <t xml:space="preserve">13:30:28</t>
  </si>
  <si>
    <t xml:space="preserve">13:30:51</t>
  </si>
  <si>
    <t xml:space="preserve">13:31:21</t>
  </si>
  <si>
    <t xml:space="preserve">13:31:44</t>
  </si>
  <si>
    <t xml:space="preserve">13:32:13</t>
  </si>
  <si>
    <t xml:space="preserve">13:32:36</t>
  </si>
  <si>
    <t xml:space="preserve">13:33:05</t>
  </si>
  <si>
    <t xml:space="preserve">13:33:28</t>
  </si>
  <si>
    <t xml:space="preserve">13:33:58</t>
  </si>
  <si>
    <t xml:space="preserve">13:34:20</t>
  </si>
  <si>
    <t xml:space="preserve">13:34:52</t>
  </si>
  <si>
    <t xml:space="preserve">13:35:16</t>
  </si>
  <si>
    <t xml:space="preserve">13:35:50</t>
  </si>
  <si>
    <t xml:space="preserve">13:36:13</t>
  </si>
  <si>
    <t xml:space="preserve">13:41:37</t>
  </si>
  <si>
    <t xml:space="preserve">13:42:00</t>
  </si>
  <si>
    <t xml:space="preserve">13:42:26</t>
  </si>
  <si>
    <t xml:space="preserve">13:42:48</t>
  </si>
  <si>
    <t xml:space="preserve">13:43:15</t>
  </si>
  <si>
    <t xml:space="preserve">13:43:38</t>
  </si>
  <si>
    <t xml:space="preserve">13:44:15</t>
  </si>
  <si>
    <t xml:space="preserve">13:45:11</t>
  </si>
  <si>
    <t xml:space="preserve">13:45:36</t>
  </si>
  <si>
    <t xml:space="preserve">13:46:04</t>
  </si>
  <si>
    <t xml:space="preserve">13:46:26</t>
  </si>
  <si>
    <t xml:space="preserve">13:46:55</t>
  </si>
  <si>
    <t xml:space="preserve">13:47:18</t>
  </si>
  <si>
    <t xml:space="preserve">13:47:50</t>
  </si>
  <si>
    <t xml:space="preserve">13:48:13</t>
  </si>
  <si>
    <t xml:space="preserve">13:48:58</t>
  </si>
  <si>
    <t xml:space="preserve">13:49:20</t>
  </si>
  <si>
    <t xml:space="preserve">13:50:06</t>
  </si>
  <si>
    <t xml:space="preserve">13:50:30</t>
  </si>
  <si>
    <t xml:space="preserve">13:56:04</t>
  </si>
  <si>
    <t xml:space="preserve">13:56:26</t>
  </si>
  <si>
    <t xml:space="preserve">13:56:55</t>
  </si>
  <si>
    <t xml:space="preserve">13:57:17</t>
  </si>
  <si>
    <t xml:space="preserve">13:58:07</t>
  </si>
  <si>
    <t xml:space="preserve">13:58:36</t>
  </si>
  <si>
    <t xml:space="preserve">13:58:59</t>
  </si>
  <si>
    <t xml:space="preserve">13:59:25</t>
  </si>
  <si>
    <t xml:space="preserve">13:59:48</t>
  </si>
  <si>
    <t xml:space="preserve">14:00:24</t>
  </si>
  <si>
    <t xml:space="preserve">14:00:48</t>
  </si>
  <si>
    <t xml:space="preserve">14:01:34</t>
  </si>
  <si>
    <t xml:space="preserve">14:01:58</t>
  </si>
  <si>
    <t xml:space="preserve">14:02:31</t>
  </si>
  <si>
    <t xml:space="preserve">14:02:53</t>
  </si>
  <si>
    <t xml:space="preserve">14:03:20</t>
  </si>
  <si>
    <t xml:space="preserve">14:03:43</t>
  </si>
  <si>
    <t xml:space="preserve">14:09:12</t>
  </si>
  <si>
    <t xml:space="preserve">14:09:35</t>
  </si>
  <si>
    <t xml:space="preserve">14:10:06</t>
  </si>
  <si>
    <t xml:space="preserve">14:10:29</t>
  </si>
  <si>
    <t xml:space="preserve">14:10:56</t>
  </si>
  <si>
    <t xml:space="preserve">14:11:20</t>
  </si>
  <si>
    <t xml:space="preserve">14:11:57</t>
  </si>
  <si>
    <t xml:space="preserve">14:12:20</t>
  </si>
  <si>
    <t xml:space="preserve">14:12:52</t>
  </si>
  <si>
    <t xml:space="preserve">14:13:15</t>
  </si>
  <si>
    <t xml:space="preserve">14:13:44</t>
  </si>
  <si>
    <t xml:space="preserve">14:14:06</t>
  </si>
  <si>
    <t xml:space="preserve">14:14:34</t>
  </si>
  <si>
    <t xml:space="preserve">14:14:57</t>
  </si>
  <si>
    <t xml:space="preserve">14:15:24</t>
  </si>
  <si>
    <t xml:space="preserve">14:15:47</t>
  </si>
  <si>
    <t xml:space="preserve">14:16:14</t>
  </si>
  <si>
    <t xml:space="preserve">14:16:38</t>
  </si>
  <si>
    <t xml:space="preserve">14:17:30</t>
  </si>
  <si>
    <t xml:space="preserve">nr próbki</t>
  </si>
  <si>
    <t xml:space="preserve">masa [g]  próbki po przesianiu przez sito o rozmiarze oczka 1 [mm] all </t>
  </si>
  <si>
    <t xml:space="preserve">masa  [g] próbki po przesianiu rozmiar oczka sita 0,8 [mm]</t>
  </si>
  <si>
    <t xml:space="preserve">masa  [g] próbki po przesianiu rozmiar oczka sita 0,6 [mm]</t>
  </si>
  <si>
    <t xml:space="preserve">masa  [g]  próbki po przesianiu rozmiar oczka sita 0,4 [mm]</t>
  </si>
  <si>
    <t xml:space="preserve">masa  [g]  próbki po przesianiu rozmiar oczka sita 0,2 [mm]</t>
  </si>
  <si>
    <t xml:space="preserve">masa  [g]  próbki po przesianiu rozmiar oczka sita &lt;0,2 [mm]</t>
  </si>
  <si>
    <t xml:space="preserve">data</t>
  </si>
  <si>
    <t xml:space="preserve">lokalizacja </t>
  </si>
  <si>
    <t xml:space="preserve">uwagi</t>
  </si>
  <si>
    <t xml:space="preserve">X (dł)</t>
  </si>
  <si>
    <t xml:space="preserve">Y (sz)</t>
  </si>
  <si>
    <t xml:space="preserve">REMBERTÓW</t>
  </si>
  <si>
    <t xml:space="preserve">21° 07.027'E</t>
  </si>
  <si>
    <t xml:space="preserve">52° 15.851'N</t>
  </si>
  <si>
    <t xml:space="preserve">ul. Gwarków</t>
  </si>
  <si>
    <t xml:space="preserve">21° 07.137'E</t>
  </si>
  <si>
    <t xml:space="preserve">52° 16.279'N</t>
  </si>
  <si>
    <t xml:space="preserve">ul. Chełmżyńska</t>
  </si>
  <si>
    <t xml:space="preserve">21° 08.469'E</t>
  </si>
  <si>
    <t xml:space="preserve">52° 16.710'N</t>
  </si>
  <si>
    <t xml:space="preserve">ul. Żołnierska</t>
  </si>
  <si>
    <t xml:space="preserve">21° 08.876'E</t>
  </si>
  <si>
    <t xml:space="preserve">52° 16.703'N</t>
  </si>
  <si>
    <t xml:space="preserve">ul. Kramarska/ul. Kadrowa</t>
  </si>
  <si>
    <t xml:space="preserve">2023-11-02</t>
  </si>
  <si>
    <t xml:space="preserve">21° 09.723'E</t>
  </si>
  <si>
    <t xml:space="preserve">52° 16.458'N</t>
  </si>
  <si>
    <t xml:space="preserve">ul. Czwartaków/ ul. Listonoszy</t>
  </si>
  <si>
    <t xml:space="preserve">21° 08.904'E</t>
  </si>
  <si>
    <t xml:space="preserve">52° 16.192'N</t>
  </si>
  <si>
    <t xml:space="preserve">ul. Czwartaków</t>
  </si>
  <si>
    <t xml:space="preserve">21° 07.476'E</t>
  </si>
  <si>
    <t xml:space="preserve">52° 15.542'N</t>
  </si>
  <si>
    <t xml:space="preserve">ul. Strażacka</t>
  </si>
  <si>
    <t xml:space="preserve">21° 07.706'E</t>
  </si>
  <si>
    <t xml:space="preserve">52° 15.130'N</t>
  </si>
  <si>
    <t xml:space="preserve">ul. Chełmżyńska/ ul. Oraczy</t>
  </si>
  <si>
    <t xml:space="preserve">21° 08.372'E</t>
  </si>
  <si>
    <t xml:space="preserve">52° 15.167'N</t>
  </si>
  <si>
    <t xml:space="preserve">21° 09.185'E</t>
  </si>
  <si>
    <t xml:space="preserve">52° 15.814'N</t>
  </si>
  <si>
    <t xml:space="preserve">ul. Masztalerska/ ul. Roty</t>
  </si>
  <si>
    <t xml:space="preserve">21° 10.171'E</t>
  </si>
  <si>
    <t xml:space="preserve">52° 16.021'N</t>
  </si>
  <si>
    <t xml:space="preserve">ul. Licealna/ al. Sztandarów</t>
  </si>
  <si>
    <t xml:space="preserve">21° 08.130'E</t>
  </si>
  <si>
    <t xml:space="preserve">52° 14.523'N</t>
  </si>
  <si>
    <t xml:space="preserve">ul. Chełmżyńska/ ul. Marsa</t>
  </si>
  <si>
    <t xml:space="preserve">21° 09.870'E</t>
  </si>
  <si>
    <t xml:space="preserve">52° 15.192'N</t>
  </si>
  <si>
    <t xml:space="preserve">ul. Dokerów/ ul. Gembarzewskiego</t>
  </si>
  <si>
    <t xml:space="preserve">21° 10.586'E</t>
  </si>
  <si>
    <t xml:space="preserve">52° 15.493'N</t>
  </si>
  <si>
    <t xml:space="preserve">ul. Konwisarska/ ul. Szatkowników</t>
  </si>
  <si>
    <t xml:space="preserve">21° 11.208'E</t>
  </si>
  <si>
    <t xml:space="preserve">52° 14.965'N</t>
  </si>
  <si>
    <t xml:space="preserve">ul. Piękna </t>
  </si>
  <si>
    <t xml:space="preserve">21° 10.402'E</t>
  </si>
  <si>
    <t xml:space="preserve">52° 14.800'N</t>
  </si>
  <si>
    <t xml:space="preserve">ul. Płatnerska/ ul. Instruktorska</t>
  </si>
  <si>
    <t xml:space="preserve">21° 10.703'E</t>
  </si>
  <si>
    <t xml:space="preserve">52° 14.655'N</t>
  </si>
  <si>
    <t xml:space="preserve">ul. Korkowa/ ul. Jagiellońska</t>
  </si>
  <si>
    <t xml:space="preserve">21° 09.903'E</t>
  </si>
  <si>
    <t xml:space="preserve">52° 14.506'N</t>
  </si>
  <si>
    <t xml:space="preserve">ul. Korkowa </t>
  </si>
  <si>
    <t xml:space="preserve">21° 09.397'E</t>
  </si>
  <si>
    <t xml:space="preserve">52° 14.409'N</t>
  </si>
  <si>
    <t xml:space="preserve">ul. Korkowa/ ul. Kościuszkowców</t>
  </si>
  <si>
    <t xml:space="preserve">21° 09.089'E</t>
  </si>
  <si>
    <t xml:space="preserve">52° 14.230'N</t>
  </si>
  <si>
    <t xml:space="preserve">ul. Cedrowa/ ul. Bychowska</t>
  </si>
  <si>
    <t xml:space="preserve">21° 08.598'E</t>
  </si>
  <si>
    <t xml:space="preserve">52° 14.110'N</t>
  </si>
  <si>
    <t xml:space="preserve">ul. Łysakowska</t>
  </si>
  <si>
    <t xml:space="preserve">21° 08.409'E</t>
  </si>
  <si>
    <t xml:space="preserve">52° 13.896'N</t>
  </si>
  <si>
    <t xml:space="preserve">ul. Hermanowska/ ul. Edisona</t>
  </si>
  <si>
    <t xml:space="preserve">21° 08.275'E</t>
  </si>
  <si>
    <t xml:space="preserve">52° 13.498'N</t>
  </si>
  <si>
    <t xml:space="preserve">ul. Spadowa</t>
  </si>
  <si>
    <t xml:space="preserve">21° 06.585'E</t>
  </si>
  <si>
    <t xml:space="preserve">52° 13.320'N</t>
  </si>
  <si>
    <t xml:space="preserve">ul. Poprawna/ ul. Stoczniowców</t>
  </si>
  <si>
    <t xml:space="preserve">21° 06.432'E</t>
  </si>
  <si>
    <t xml:space="preserve">52° 13.218'N</t>
  </si>
  <si>
    <t xml:space="preserve">ul. Łaska</t>
  </si>
  <si>
    <t xml:space="preserve">21° 06.686'E</t>
  </si>
  <si>
    <t xml:space="preserve">52° 12.473'N</t>
  </si>
  <si>
    <t xml:space="preserve">ul. Sęczkowa/ ul. Papierowa</t>
  </si>
  <si>
    <t xml:space="preserve">21° 07.200'E</t>
  </si>
  <si>
    <t xml:space="preserve">52° 12.895'N</t>
  </si>
  <si>
    <t xml:space="preserve">ul. Kadetów</t>
  </si>
  <si>
    <t xml:space="preserve">21° 07.972'E</t>
  </si>
  <si>
    <t xml:space="preserve">52° 12.990'N</t>
  </si>
  <si>
    <t xml:space="preserve">ul. Trakt Lubelski/ ul. Darniowa</t>
  </si>
  <si>
    <t xml:space="preserve">21° 08.436'E</t>
  </si>
  <si>
    <t xml:space="preserve">52° 13.186'N</t>
  </si>
  <si>
    <t xml:space="preserve">ul. Zakładowa</t>
  </si>
  <si>
    <t xml:space="preserve">21° 08.913'E</t>
  </si>
  <si>
    <t xml:space="preserve">52° 13.387'N</t>
  </si>
  <si>
    <t xml:space="preserve">ul. Widoczna</t>
  </si>
  <si>
    <t xml:space="preserve">21° 09.463'E</t>
  </si>
  <si>
    <t xml:space="preserve">52° 13.627'N</t>
  </si>
  <si>
    <t xml:space="preserve">ul. Botaniczna/ ul. Skrzyneckiego</t>
  </si>
  <si>
    <t xml:space="preserve">21° 14.712'E</t>
  </si>
  <si>
    <t xml:space="preserve">52° 10.308'N</t>
  </si>
  <si>
    <t xml:space="preserve">ul. Podkowy</t>
  </si>
  <si>
    <t xml:space="preserve">21° 14.233'E</t>
  </si>
  <si>
    <t xml:space="preserve">52° 10.224'N</t>
  </si>
  <si>
    <t xml:space="preserve">ul. Złotej Jesieni</t>
  </si>
  <si>
    <t xml:space="preserve">21° 13.526'E</t>
  </si>
  <si>
    <t xml:space="preserve">52° 10.230'N</t>
  </si>
  <si>
    <t xml:space="preserve">ul. Techniczna</t>
  </si>
  <si>
    <t xml:space="preserve">21° 13.219'E</t>
  </si>
  <si>
    <t xml:space="preserve">52° 09.856'N</t>
  </si>
  <si>
    <t xml:space="preserve">ul. Walcownicza/ ul. Czekanowska</t>
  </si>
  <si>
    <t xml:space="preserve">21° 12.727'E</t>
  </si>
  <si>
    <t xml:space="preserve">52° 09.633'N</t>
  </si>
  <si>
    <t xml:space="preserve">ul. Patriotów/ ul. Młoda/ ul. Walcownicza</t>
  </si>
  <si>
    <t xml:space="preserve">21° 12.108'E</t>
  </si>
  <si>
    <t xml:space="preserve">52° 09.557'N</t>
  </si>
  <si>
    <t xml:space="preserve">ul. Poezji/ ul. Bysławska</t>
  </si>
  <si>
    <t xml:space="preserve">21° 11.488'E</t>
  </si>
  <si>
    <t xml:space="preserve">52° 09.258'N</t>
  </si>
  <si>
    <t xml:space="preserve">ul. Przylaszczkowa</t>
  </si>
  <si>
    <t xml:space="preserve">21° 10.755'E</t>
  </si>
  <si>
    <t xml:space="preserve">52° 08.862'N</t>
  </si>
  <si>
    <t xml:space="preserve">ul. Nowowiejska/ ul. Podstołeczna</t>
  </si>
  <si>
    <t xml:space="preserve">21° 10.745'E</t>
  </si>
  <si>
    <t xml:space="preserve">52° 09.263'N</t>
  </si>
  <si>
    <t xml:space="preserve">ul. Bysławska</t>
  </si>
  <si>
    <t xml:space="preserve">21° 09.978'E</t>
  </si>
  <si>
    <t xml:space="preserve">52° 09.361'N</t>
  </si>
  <si>
    <t xml:space="preserve">ul. Ogórkowa/ ul. Czarnuszki</t>
  </si>
  <si>
    <t xml:space="preserve">21° 10.248'E</t>
  </si>
  <si>
    <t xml:space="preserve">52° 09.622'N</t>
  </si>
  <si>
    <t xml:space="preserve">ul. Rozchodniowa/ Wał Miedzeszyński</t>
  </si>
  <si>
    <t xml:space="preserve">21° 10.846'E</t>
  </si>
  <si>
    <t xml:space="preserve">52° 09.780'N</t>
  </si>
  <si>
    <t xml:space="preserve">ul. Rozchodniowa/ ul. Celulozy</t>
  </si>
  <si>
    <t xml:space="preserve">21° 11.587'E</t>
  </si>
  <si>
    <t xml:space="preserve">52° 09.933'N</t>
  </si>
  <si>
    <t xml:space="preserve">ul. Brodnicka</t>
  </si>
  <si>
    <t xml:space="preserve">21° 12.124'E</t>
  </si>
  <si>
    <t xml:space="preserve">52° 10.218'N</t>
  </si>
  <si>
    <t xml:space="preserve">ul. Szafirowa/ ul. Patriotów</t>
  </si>
  <si>
    <t xml:space="preserve">21° 12.492'E</t>
  </si>
  <si>
    <t xml:space="preserve">52° 10.408'N</t>
  </si>
  <si>
    <t xml:space="preserve">ul. Mszańska</t>
  </si>
  <si>
    <t xml:space="preserve">21° 13.057'E</t>
  </si>
  <si>
    <t xml:space="preserve">52° 10.545'N</t>
  </si>
  <si>
    <t xml:space="preserve">ul. Sztygarów/ Pas techniczny S2</t>
  </si>
  <si>
    <t xml:space="preserve">21° 13.640'E</t>
  </si>
  <si>
    <t xml:space="preserve">52° 10.880'N</t>
  </si>
  <si>
    <t xml:space="preserve">ul. Przełęczy/ ul. Izbicka</t>
  </si>
  <si>
    <t xml:space="preserve">21° 14.255'E</t>
  </si>
  <si>
    <t xml:space="preserve">52° 11.049'N</t>
  </si>
  <si>
    <t xml:space="preserve">ul. Zagórzańska</t>
  </si>
  <si>
    <t xml:space="preserve">AC</t>
  </si>
  <si>
    <t xml:space="preserve">100mT</t>
  </si>
  <si>
    <t xml:space="preserve">DC</t>
  </si>
  <si>
    <t xml:space="preserve">100uT</t>
  </si>
  <si>
    <t xml:space="preserve">Standard volume Vo=</t>
  </si>
  <si>
    <t xml:space="preserve">[cm^3]</t>
  </si>
  <si>
    <t xml:space="preserve">Mx</t>
  </si>
  <si>
    <t xml:space="preserve">My</t>
  </si>
  <si>
    <t xml:space="preserve">Mz</t>
  </si>
  <si>
    <t xml:space="preserve">E(x)</t>
  </si>
  <si>
    <t xml:space="preserve">M-holder</t>
  </si>
  <si>
    <t xml:space="preserve">HOLDER</t>
  </si>
  <si>
    <t xml:space="preserve">146_2</t>
  </si>
  <si>
    <t xml:space="preserve">&lt;101</t>
  </si>
  <si>
    <t xml:space="preserve">&lt;102</t>
  </si>
  <si>
    <t xml:space="preserve">&lt;103</t>
  </si>
  <si>
    <t xml:space="preserve">&lt;104</t>
  </si>
  <si>
    <t xml:space="preserve">&lt;105</t>
  </si>
  <si>
    <t xml:space="preserve">&lt;106</t>
  </si>
  <si>
    <t xml:space="preserve">&lt;107</t>
  </si>
  <si>
    <t xml:space="preserve">&lt;108</t>
  </si>
  <si>
    <t xml:space="preserve">&lt;109</t>
  </si>
  <si>
    <t xml:space="preserve">&lt;110</t>
  </si>
  <si>
    <t xml:space="preserve">101_0.8</t>
  </si>
  <si>
    <t xml:space="preserve">112_0.8</t>
  </si>
  <si>
    <t xml:space="preserve">101_&lt;0.2</t>
  </si>
  <si>
    <t xml:space="preserve">106_0.8</t>
  </si>
  <si>
    <t xml:space="preserve">139_0.8</t>
  </si>
  <si>
    <t xml:space="preserve">112_&lt;0.2</t>
  </si>
  <si>
    <t xml:space="preserve">119_&lt;0.2</t>
  </si>
  <si>
    <t xml:space="preserve">110_0.8</t>
  </si>
  <si>
    <t xml:space="preserve">107_&lt;0.2</t>
  </si>
  <si>
    <t xml:space="preserve">Something wrong not used look 107_0.2 and &lt; 107 &lt;107_2</t>
  </si>
  <si>
    <t xml:space="preserve">105_&lt;0.2</t>
  </si>
  <si>
    <t xml:space="preserve">106_&lt;0.2</t>
  </si>
  <si>
    <t xml:space="preserve">119_0.8</t>
  </si>
  <si>
    <t xml:space="preserve">136_0.8</t>
  </si>
  <si>
    <t xml:space="preserve">141_0.8</t>
  </si>
  <si>
    <t xml:space="preserve">109_0.8</t>
  </si>
  <si>
    <t xml:space="preserve">Second measurement</t>
  </si>
  <si>
    <t xml:space="preserve">W9_2</t>
  </si>
  <si>
    <t xml:space="preserve">&lt;107_2</t>
  </si>
  <si>
    <t xml:space="preserve">101_0.2</t>
  </si>
  <si>
    <t xml:space="preserve">101_0.4</t>
  </si>
  <si>
    <t xml:space="preserve">101_0.6</t>
  </si>
  <si>
    <t xml:space="preserve">106_0.2</t>
  </si>
  <si>
    <t xml:space="preserve">106_0.4</t>
  </si>
  <si>
    <t xml:space="preserve">106_0.6</t>
  </si>
  <si>
    <t xml:space="preserve">109_&lt;0.2</t>
  </si>
  <si>
    <t xml:space="preserve">109_0.2</t>
  </si>
  <si>
    <t xml:space="preserve">109_0.4</t>
  </si>
  <si>
    <t xml:space="preserve">109_0.6</t>
  </si>
  <si>
    <t xml:space="preserve">112_0.2</t>
  </si>
  <si>
    <t xml:space="preserve">112_0.4</t>
  </si>
  <si>
    <t xml:space="preserve">112_0.6</t>
  </si>
  <si>
    <t xml:space="preserve">119_0.4</t>
  </si>
  <si>
    <t xml:space="preserve">125_&lt;0.2</t>
  </si>
  <si>
    <t xml:space="preserve">125_0.2</t>
  </si>
  <si>
    <t xml:space="preserve">125_0.8</t>
  </si>
  <si>
    <t xml:space="preserve">125_0.6</t>
  </si>
  <si>
    <t xml:space="preserve">125_0.4</t>
  </si>
  <si>
    <t xml:space="preserve">119_ALL</t>
  </si>
  <si>
    <t xml:space="preserve">119_0.6</t>
  </si>
  <si>
    <t xml:space="preserve">119_0.2</t>
  </si>
  <si>
    <t xml:space="preserve">130_&lt;0.2</t>
  </si>
  <si>
    <t xml:space="preserve">130_0.2</t>
  </si>
  <si>
    <t xml:space="preserve">130_0.4</t>
  </si>
  <si>
    <t xml:space="preserve">130_0.6</t>
  </si>
  <si>
    <t xml:space="preserve">130_0.8</t>
  </si>
  <si>
    <t xml:space="preserve">145_&lt;0.2</t>
  </si>
  <si>
    <t xml:space="preserve">145_0.2</t>
  </si>
  <si>
    <t xml:space="preserve">136_&lt;0.2</t>
  </si>
  <si>
    <t xml:space="preserve">136_0.2</t>
  </si>
  <si>
    <t xml:space="preserve">136_0.4</t>
  </si>
  <si>
    <t xml:space="preserve">136_0.6</t>
  </si>
  <si>
    <t xml:space="preserve">139_&lt;0.2</t>
  </si>
  <si>
    <t xml:space="preserve">139_0.2</t>
  </si>
  <si>
    <t xml:space="preserve">139_0.4</t>
  </si>
  <si>
    <t xml:space="preserve">139_0.6</t>
  </si>
  <si>
    <t xml:space="preserve">145_0.4</t>
  </si>
  <si>
    <t xml:space="preserve">145_0.6</t>
  </si>
  <si>
    <t xml:space="preserve">145_0.8</t>
  </si>
  <si>
    <t xml:space="preserve">148_&lt;0.2</t>
  </si>
  <si>
    <t xml:space="preserve">148_0.2</t>
  </si>
  <si>
    <t xml:space="preserve">148_0.4</t>
  </si>
  <si>
    <t xml:space="preserve">148_0.6</t>
  </si>
  <si>
    <t xml:space="preserve">148_0.8</t>
  </si>
  <si>
    <t xml:space="preserve">133_&lt;0.2</t>
  </si>
  <si>
    <t xml:space="preserve">133_0.2</t>
  </si>
  <si>
    <t xml:space="preserve">133_0.4</t>
  </si>
  <si>
    <t xml:space="preserve">133_0.6</t>
  </si>
  <si>
    <t xml:space="preserve">134_&lt;0.2</t>
  </si>
  <si>
    <t xml:space="preserve">134_0.2</t>
  </si>
  <si>
    <t xml:space="preserve">133_0.8</t>
  </si>
  <si>
    <t xml:space="preserve">134_0.4</t>
  </si>
  <si>
    <t xml:space="preserve">134_0.6</t>
  </si>
  <si>
    <t xml:space="preserve">134_0.8</t>
  </si>
  <si>
    <t xml:space="preserve">135_&lt;0.2</t>
  </si>
  <si>
    <t xml:space="preserve">135_0.2</t>
  </si>
  <si>
    <t xml:space="preserve">135_0.4</t>
  </si>
  <si>
    <t xml:space="preserve">135_0.6</t>
  </si>
  <si>
    <t xml:space="preserve">135_0.8</t>
  </si>
  <si>
    <t xml:space="preserve">140_&lt;0.2</t>
  </si>
  <si>
    <t xml:space="preserve">140_0.2</t>
  </si>
  <si>
    <t xml:space="preserve">140_0.4</t>
  </si>
  <si>
    <t xml:space="preserve">140_0.6</t>
  </si>
  <si>
    <t xml:space="preserve">140_0.8</t>
  </si>
  <si>
    <t xml:space="preserve">138_0.8</t>
  </si>
  <si>
    <t xml:space="preserve">138_0.6</t>
  </si>
  <si>
    <t xml:space="preserve">138_0.4</t>
  </si>
  <si>
    <t xml:space="preserve">138_0.2</t>
  </si>
  <si>
    <t xml:space="preserve">138_&lt;0.2</t>
  </si>
  <si>
    <t xml:space="preserve">116_0.8</t>
  </si>
  <si>
    <t xml:space="preserve">116_0.6</t>
  </si>
  <si>
    <t xml:space="preserve">116_0.4</t>
  </si>
  <si>
    <t xml:space="preserve">116_0.2</t>
  </si>
  <si>
    <t xml:space="preserve">116_&lt;0.2</t>
  </si>
  <si>
    <t xml:space="preserve">146_&lt;0.2</t>
  </si>
  <si>
    <t xml:space="preserve">103_0.8</t>
  </si>
  <si>
    <t xml:space="preserve">103_02</t>
  </si>
  <si>
    <t xml:space="preserve">103_0.4</t>
  </si>
  <si>
    <t xml:space="preserve">132_02</t>
  </si>
  <si>
    <t xml:space="preserve">103_0.6</t>
  </si>
  <si>
    <t xml:space="preserve">S_Name</t>
  </si>
  <si>
    <t xml:space="preserve">MASS[mg]</t>
  </si>
  <si>
    <t xml:space="preserve">CALFAC</t>
  </si>
  <si>
    <t xml:space="preserve">Ms[mAm^2/kg]</t>
  </si>
  <si>
    <t xml:space="preserve">Mrs[mAm^2/kg]</t>
  </si>
  <si>
    <t xml:space="preserve">Hc[mT]</t>
  </si>
  <si>
    <t xml:space="preserve">Hcr[mT]</t>
  </si>
  <si>
    <t xml:space="preserve">0.9Ms</t>
  </si>
  <si>
    <t xml:space="preserve">B(0.9Ms)</t>
  </si>
  <si>
    <t xml:space="preserve">PM(B(0.9Ms))</t>
  </si>
  <si>
    <t xml:space="preserve">PM/FM[pc]</t>
  </si>
  <si>
    <t xml:space="preserve">PM_slope</t>
  </si>
  <si>
    <t xml:space="preserve">ATTNFAC</t>
  </si>
  <si>
    <t xml:space="preserve">12:04:34</t>
  </si>
  <si>
    <t xml:space="preserve">12:18:04</t>
  </si>
  <si>
    <t xml:space="preserve">12:29:22</t>
  </si>
  <si>
    <t xml:space="preserve">12:48:00</t>
  </si>
  <si>
    <t xml:space="preserve">12:59:18</t>
  </si>
  <si>
    <t xml:space="preserve">13:10:54</t>
  </si>
  <si>
    <t xml:space="preserve">13:35:56</t>
  </si>
  <si>
    <t xml:space="preserve">14:34:06</t>
  </si>
  <si>
    <t xml:space="preserve">09:41:48</t>
  </si>
  <si>
    <t xml:space="preserve">14:46:38</t>
  </si>
  <si>
    <t xml:space="preserve">09:27:50</t>
  </si>
  <si>
    <t xml:space="preserve">09:40:32</t>
  </si>
  <si>
    <t xml:space="preserve">09:55:48</t>
  </si>
  <si>
    <t xml:space="preserve">10:15:10</t>
  </si>
  <si>
    <t xml:space="preserve">10:27:14</t>
  </si>
  <si>
    <t xml:space="preserve">10:44:32</t>
  </si>
  <si>
    <t xml:space="preserve">10:58:12</t>
  </si>
  <si>
    <t xml:space="preserve">11:23:42</t>
  </si>
  <si>
    <t xml:space="preserve">11:34:34</t>
  </si>
  <si>
    <t xml:space="preserve"> 119_ALL</t>
  </si>
  <si>
    <t xml:space="preserve">   18:18:04</t>
  </si>
  <si>
    <t xml:space="preserve">11:45:22</t>
  </si>
  <si>
    <t xml:space="preserve">121B</t>
  </si>
  <si>
    <t xml:space="preserve">11:44:12</t>
  </si>
  <si>
    <t xml:space="preserve">12:01:54</t>
  </si>
  <si>
    <t xml:space="preserve">09:46:22</t>
  </si>
  <si>
    <t xml:space="preserve">09:57:20</t>
  </si>
  <si>
    <t xml:space="preserve">10:50:02</t>
  </si>
  <si>
    <t xml:space="preserve">126B</t>
  </si>
  <si>
    <t xml:space="preserve">10:17:20</t>
  </si>
  <si>
    <t xml:space="preserve">127B</t>
  </si>
  <si>
    <t xml:space="preserve">11:00:40</t>
  </si>
  <si>
    <t xml:space="preserve">128B</t>
  </si>
  <si>
    <t xml:space="preserve">09:02:04</t>
  </si>
  <si>
    <t xml:space="preserve">129B</t>
  </si>
  <si>
    <t xml:space="preserve">11:19:24</t>
  </si>
  <si>
    <t xml:space="preserve">11:50:28</t>
  </si>
  <si>
    <t xml:space="preserve">12:51:46</t>
  </si>
  <si>
    <t xml:space="preserve">13:10:00</t>
  </si>
  <si>
    <t xml:space="preserve">13:23:30</t>
  </si>
  <si>
    <t xml:space="preserve">13:35:24</t>
  </si>
  <si>
    <t xml:space="preserve">14:09:48</t>
  </si>
  <si>
    <t xml:space="preserve">14:20:34</t>
  </si>
  <si>
    <t xml:space="preserve">14:49:48</t>
  </si>
  <si>
    <t xml:space="preserve">15:05:36</t>
  </si>
  <si>
    <t xml:space="preserve">09:17:34</t>
  </si>
  <si>
    <t xml:space="preserve">141B</t>
  </si>
  <si>
    <t xml:space="preserve">11:30:40</t>
  </si>
  <si>
    <t xml:space="preserve">12:29:58</t>
  </si>
  <si>
    <t xml:space="preserve">143B</t>
  </si>
  <si>
    <t xml:space="preserve">11:46:36</t>
  </si>
  <si>
    <t xml:space="preserve">13:13:18</t>
  </si>
  <si>
    <t xml:space="preserve">13:24:44</t>
  </si>
  <si>
    <t xml:space="preserve">13:36:02</t>
  </si>
  <si>
    <t xml:space="preserve">147B</t>
  </si>
  <si>
    <t xml:space="preserve">12:13:30</t>
  </si>
  <si>
    <t xml:space="preserve">14:01:22</t>
  </si>
  <si>
    <t xml:space="preserve">14:49:56</t>
  </si>
  <si>
    <t xml:space="preserve">101_08_1W</t>
  </si>
  <si>
    <t xml:space="preserve">12:18:36</t>
  </si>
  <si>
    <t xml:space="preserve">  101_08</t>
  </si>
  <si>
    <t xml:space="preserve">   15:30:04</t>
  </si>
  <si>
    <t xml:space="preserve">  103_08</t>
  </si>
  <si>
    <t xml:space="preserve">   10:27:40</t>
  </si>
  <si>
    <t xml:space="preserve">106_08_4W</t>
  </si>
  <si>
    <t xml:space="preserve">13:26:08</t>
  </si>
  <si>
    <t xml:space="preserve">  106_08</t>
  </si>
  <si>
    <t xml:space="preserve">   14:37:56</t>
  </si>
  <si>
    <t xml:space="preserve">109_08_15W</t>
  </si>
  <si>
    <t xml:space="preserve">16:43:46</t>
  </si>
  <si>
    <t xml:space="preserve">  109_08</t>
  </si>
  <si>
    <t xml:space="preserve">   11:55:34</t>
  </si>
  <si>
    <t xml:space="preserve">110_08_8WC</t>
  </si>
  <si>
    <t xml:space="preserve">09:24:56</t>
  </si>
  <si>
    <t xml:space="preserve">  110_08</t>
  </si>
  <si>
    <t xml:space="preserve">   12:08:00</t>
  </si>
  <si>
    <t xml:space="preserve">112_08_2W</t>
  </si>
  <si>
    <t xml:space="preserve">12:30:42</t>
  </si>
  <si>
    <t xml:space="preserve">  116_08</t>
  </si>
  <si>
    <t xml:space="preserve">   13:04:26</t>
  </si>
  <si>
    <t xml:space="preserve">119_08_12W</t>
  </si>
  <si>
    <t xml:space="preserve">15:23:32</t>
  </si>
  <si>
    <t xml:space="preserve">  125_08</t>
  </si>
  <si>
    <t xml:space="preserve">   17:04:40</t>
  </si>
  <si>
    <t xml:space="preserve">  130_08</t>
  </si>
  <si>
    <t xml:space="preserve">   14:49:34</t>
  </si>
  <si>
    <t xml:space="preserve">  133_08</t>
  </si>
  <si>
    <t xml:space="preserve">   12:17:12</t>
  </si>
  <si>
    <t xml:space="preserve">  134_08</t>
  </si>
  <si>
    <t xml:space="preserve">   13:54:56</t>
  </si>
  <si>
    <t xml:space="preserve">  135_08</t>
  </si>
  <si>
    <t xml:space="preserve">   12:22:12</t>
  </si>
  <si>
    <t xml:space="preserve">136_08_13W</t>
  </si>
  <si>
    <t xml:space="preserve">15:45:50</t>
  </si>
  <si>
    <t xml:space="preserve">  138_08</t>
  </si>
  <si>
    <t xml:space="preserve">   12:52:12</t>
  </si>
  <si>
    <t xml:space="preserve">139_08_5W</t>
  </si>
  <si>
    <t xml:space="preserve">13:37:26</t>
  </si>
  <si>
    <t xml:space="preserve">  139_08</t>
  </si>
  <si>
    <t xml:space="preserve">   16:37:40</t>
  </si>
  <si>
    <t xml:space="preserve">  140_08</t>
  </si>
  <si>
    <t xml:space="preserve">   13:27:32</t>
  </si>
  <si>
    <t xml:space="preserve">141_08_14W</t>
  </si>
  <si>
    <t xml:space="preserve">16:03:00</t>
  </si>
  <si>
    <t xml:space="preserve">  145_08</t>
  </si>
  <si>
    <t xml:space="preserve">   17:38:30</t>
  </si>
  <si>
    <t xml:space="preserve">  148_08</t>
  </si>
  <si>
    <t xml:space="preserve">   18:35:28</t>
  </si>
  <si>
    <t xml:space="preserve">101M</t>
  </si>
  <si>
    <t xml:space="preserve">09:06:04</t>
  </si>
  <si>
    <t xml:space="preserve"> 101_M02</t>
  </si>
  <si>
    <t xml:space="preserve">   15:57:02</t>
  </si>
  <si>
    <t xml:space="preserve">102M</t>
  </si>
  <si>
    <t xml:space="preserve">09:27:26</t>
  </si>
  <si>
    <t xml:space="preserve">103M</t>
  </si>
  <si>
    <t xml:space="preserve">09:39:52</t>
  </si>
  <si>
    <t xml:space="preserve">104M</t>
  </si>
  <si>
    <t xml:space="preserve">09:51:14</t>
  </si>
  <si>
    <t xml:space="preserve">105M</t>
  </si>
  <si>
    <t xml:space="preserve">10:05:46</t>
  </si>
  <si>
    <t xml:space="preserve">106M</t>
  </si>
  <si>
    <t xml:space="preserve">10:29:56</t>
  </si>
  <si>
    <t xml:space="preserve"> 106_M02</t>
  </si>
  <si>
    <t xml:space="preserve">   15:58:56</t>
  </si>
  <si>
    <t xml:space="preserve">107M</t>
  </si>
  <si>
    <t xml:space="preserve">11:12:00</t>
  </si>
  <si>
    <t xml:space="preserve">108M</t>
  </si>
  <si>
    <t xml:space="preserve">11:45:50</t>
  </si>
  <si>
    <t xml:space="preserve">109M</t>
  </si>
  <si>
    <t xml:space="preserve">12:07:04</t>
  </si>
  <si>
    <t xml:space="preserve"> 109_M02</t>
  </si>
  <si>
    <t xml:space="preserve">   14:53:10</t>
  </si>
  <si>
    <t xml:space="preserve">110M</t>
  </si>
  <si>
    <t xml:space="preserve">13:03:40</t>
  </si>
  <si>
    <t xml:space="preserve">112M_6W</t>
  </si>
  <si>
    <t xml:space="preserve">13:48:30</t>
  </si>
  <si>
    <t xml:space="preserve">112_M02B</t>
  </si>
  <si>
    <t xml:space="preserve">   12:31:10</t>
  </si>
  <si>
    <t xml:space="preserve">   116_M</t>
  </si>
  <si>
    <t xml:space="preserve">   13:56:02</t>
  </si>
  <si>
    <t xml:space="preserve">119M_7W</t>
  </si>
  <si>
    <t xml:space="preserve">14:06:42</t>
  </si>
  <si>
    <t xml:space="preserve"> 125_M02</t>
  </si>
  <si>
    <t xml:space="preserve">   13:32:40</t>
  </si>
  <si>
    <t xml:space="preserve"> 130_M02</t>
  </si>
  <si>
    <t xml:space="preserve">   18:30:40</t>
  </si>
  <si>
    <t xml:space="preserve">   133_M</t>
  </si>
  <si>
    <t xml:space="preserve">   11:28:24</t>
  </si>
  <si>
    <t xml:space="preserve">   134_M</t>
  </si>
  <si>
    <t xml:space="preserve">   14:20:54</t>
  </si>
  <si>
    <t xml:space="preserve">   135_M</t>
  </si>
  <si>
    <t xml:space="preserve">   11:22:22</t>
  </si>
  <si>
    <t xml:space="preserve"> 136_M02</t>
  </si>
  <si>
    <t xml:space="preserve">   15:00:50</t>
  </si>
  <si>
    <t xml:space="preserve">   138_M</t>
  </si>
  <si>
    <t xml:space="preserve">   13:48:12</t>
  </si>
  <si>
    <t xml:space="preserve"> 139_M02</t>
  </si>
  <si>
    <t xml:space="preserve">   15:50:10</t>
  </si>
  <si>
    <t xml:space="preserve">   140_M</t>
  </si>
  <si>
    <t xml:space="preserve">   12:34:36</t>
  </si>
  <si>
    <t xml:space="preserve"> 145_M02</t>
  </si>
  <si>
    <t xml:space="preserve">   16:50:02</t>
  </si>
  <si>
    <t xml:space="preserve">   146_M</t>
  </si>
  <si>
    <t xml:space="preserve">   14:46:06</t>
  </si>
  <si>
    <t xml:space="preserve"> 148_M02</t>
  </si>
  <si>
    <t xml:space="preserve">   17:49:54</t>
  </si>
  <si>
    <t xml:space="preserve">  101_06</t>
  </si>
  <si>
    <t xml:space="preserve">   15:41:52</t>
  </si>
  <si>
    <t xml:space="preserve">  103_06</t>
  </si>
  <si>
    <t xml:space="preserve">   14:18:42</t>
  </si>
  <si>
    <t xml:space="preserve">  106_06</t>
  </si>
  <si>
    <t xml:space="preserve">   14:26:42</t>
  </si>
  <si>
    <t xml:space="preserve">  109_06</t>
  </si>
  <si>
    <t xml:space="preserve">   11:41:48</t>
  </si>
  <si>
    <t xml:space="preserve">  112_06</t>
  </si>
  <si>
    <t xml:space="preserve">   13:08:26</t>
  </si>
  <si>
    <t xml:space="preserve">  116_06</t>
  </si>
  <si>
    <t xml:space="preserve">   13:17:20</t>
  </si>
  <si>
    <t xml:space="preserve">  119_06</t>
  </si>
  <si>
    <t xml:space="preserve">   18:05:20</t>
  </si>
  <si>
    <t xml:space="preserve">  125_06</t>
  </si>
  <si>
    <t xml:space="preserve">   17:16:22</t>
  </si>
  <si>
    <t xml:space="preserve">  130_06</t>
  </si>
  <si>
    <t xml:space="preserve">   14:35:36</t>
  </si>
  <si>
    <t xml:space="preserve">  133_06</t>
  </si>
  <si>
    <t xml:space="preserve">   12:04:02</t>
  </si>
  <si>
    <t xml:space="preserve">  134_06</t>
  </si>
  <si>
    <t xml:space="preserve">   15:16:36</t>
  </si>
  <si>
    <t xml:space="preserve">  135_06</t>
  </si>
  <si>
    <t xml:space="preserve">   12:09:30</t>
  </si>
  <si>
    <t xml:space="preserve">  136_06</t>
  </si>
  <si>
    <t xml:space="preserve">   15:39:08</t>
  </si>
  <si>
    <t xml:space="preserve">  138_06</t>
  </si>
  <si>
    <t xml:space="preserve">   14:38:12</t>
  </si>
  <si>
    <t xml:space="preserve">  139_06</t>
  </si>
  <si>
    <t xml:space="preserve">   16:26:42</t>
  </si>
  <si>
    <t xml:space="preserve">  140_06</t>
  </si>
  <si>
    <t xml:space="preserve">   13:15:26</t>
  </si>
  <si>
    <t xml:space="preserve">  145_06</t>
  </si>
  <si>
    <t xml:space="preserve">   17:25:40</t>
  </si>
  <si>
    <t xml:space="preserve">  148_06</t>
  </si>
  <si>
    <t xml:space="preserve">   18:23:26</t>
  </si>
  <si>
    <t xml:space="preserve">  101_04</t>
  </si>
  <si>
    <t xml:space="preserve">   16:25:44</t>
  </si>
  <si>
    <t xml:space="preserve">  103_04</t>
  </si>
  <si>
    <t xml:space="preserve">   13:44:08</t>
  </si>
  <si>
    <t xml:space="preserve">  106_04</t>
  </si>
  <si>
    <t xml:space="preserve">   16:31:12</t>
  </si>
  <si>
    <t xml:space="preserve">  109_04</t>
  </si>
  <si>
    <t xml:space="preserve">   11:24:42</t>
  </si>
  <si>
    <t xml:space="preserve">  112_04</t>
  </si>
  <si>
    <t xml:space="preserve">   12:56:20</t>
  </si>
  <si>
    <t xml:space="preserve">  116_04</t>
  </si>
  <si>
    <t xml:space="preserve">   13:29:12</t>
  </si>
  <si>
    <t xml:space="preserve">  119_04</t>
  </si>
  <si>
    <t xml:space="preserve">   13:20:38</t>
  </si>
  <si>
    <t xml:space="preserve">  125_04</t>
  </si>
  <si>
    <t xml:space="preserve">    17:32:26</t>
  </si>
  <si>
    <t xml:space="preserve">  130_04</t>
  </si>
  <si>
    <t xml:space="preserve">   18:54:04</t>
  </si>
  <si>
    <t xml:space="preserve">  133_04</t>
  </si>
  <si>
    <t xml:space="preserve">   11:43:14</t>
  </si>
  <si>
    <t xml:space="preserve">  134_04</t>
  </si>
  <si>
    <t xml:space="preserve">   14:47:10</t>
  </si>
  <si>
    <t xml:space="preserve">  135_04</t>
  </si>
  <si>
    <t xml:space="preserve">   11:54:18</t>
  </si>
  <si>
    <t xml:space="preserve">  136_04</t>
  </si>
  <si>
    <t xml:space="preserve">   15:25:40</t>
  </si>
  <si>
    <t xml:space="preserve">  138_04</t>
  </si>
  <si>
    <t xml:space="preserve">   14:22:34</t>
  </si>
  <si>
    <t xml:space="preserve">  139_04</t>
  </si>
  <si>
    <t xml:space="preserve">   16:12:00</t>
  </si>
  <si>
    <t xml:space="preserve">  140_04</t>
  </si>
  <si>
    <t xml:space="preserve">    13:03:04</t>
  </si>
  <si>
    <t xml:space="preserve">  145_04</t>
  </si>
  <si>
    <t xml:space="preserve">   17:14:40</t>
  </si>
  <si>
    <t xml:space="preserve">  148_04</t>
  </si>
  <si>
    <t xml:space="preserve">   18:12:52</t>
  </si>
  <si>
    <t xml:space="preserve">  101_02</t>
  </si>
  <si>
    <t xml:space="preserve">   16:14:16</t>
  </si>
  <si>
    <t xml:space="preserve">  103_02</t>
  </si>
  <si>
    <t xml:space="preserve">   10:58:32</t>
  </si>
  <si>
    <t xml:space="preserve">  106_02</t>
  </si>
  <si>
    <t xml:space="preserve">   16:16:02</t>
  </si>
  <si>
    <t xml:space="preserve">  109_02</t>
  </si>
  <si>
    <t xml:space="preserve">   15:04:38</t>
  </si>
  <si>
    <t xml:space="preserve">  112_02</t>
  </si>
  <si>
    <t xml:space="preserve">   12:42:36</t>
  </si>
  <si>
    <t xml:space="preserve">  116_02</t>
  </si>
  <si>
    <t xml:space="preserve">   13:41:24</t>
  </si>
  <si>
    <t xml:space="preserve">  119_02</t>
  </si>
  <si>
    <t xml:space="preserve">   17:44:46</t>
  </si>
  <si>
    <t xml:space="preserve">  125_02</t>
  </si>
  <si>
    <t xml:space="preserve">   13:43:50</t>
  </si>
  <si>
    <t xml:space="preserve">  130_02</t>
  </si>
  <si>
    <t xml:space="preserve">   18:41:34</t>
  </si>
  <si>
    <t xml:space="preserve">  132_02</t>
  </si>
  <si>
    <t xml:space="preserve">   13:21:08</t>
  </si>
  <si>
    <t xml:space="preserve">  133_02</t>
  </si>
  <si>
    <t xml:space="preserve">   14:08:04</t>
  </si>
  <si>
    <t xml:space="preserve">  134_02</t>
  </si>
  <si>
    <t xml:space="preserve">   15:01:14</t>
  </si>
  <si>
    <t xml:space="preserve">  135_02</t>
  </si>
  <si>
    <t xml:space="preserve">   11:40:12</t>
  </si>
  <si>
    <t xml:space="preserve">  136_02</t>
  </si>
  <si>
    <t xml:space="preserve">   16:01:12</t>
  </si>
  <si>
    <t xml:space="preserve">  138_02</t>
  </si>
  <si>
    <t xml:space="preserve">   14:07:48</t>
  </si>
  <si>
    <t xml:space="preserve">  139_02</t>
  </si>
  <si>
    <t xml:space="preserve">   19:20:38</t>
  </si>
  <si>
    <t xml:space="preserve">  140_02</t>
  </si>
  <si>
    <t xml:space="preserve">   12:47:10</t>
  </si>
  <si>
    <t xml:space="preserve">  145_02</t>
  </si>
  <si>
    <t xml:space="preserve">   17:01:02</t>
  </si>
  <si>
    <t xml:space="preserve">  148_02</t>
  </si>
  <si>
    <t xml:space="preserve">   18:01:14</t>
  </si>
</sst>
</file>

<file path=xl/styles.xml><?xml version="1.0" encoding="utf-8"?>
<styleSheet xmlns="http://schemas.openxmlformats.org/spreadsheetml/2006/main">
  <numFmts count="12">
    <numFmt numFmtId="164" formatCode="General"/>
    <numFmt numFmtId="165" formatCode="yyyy\-mm\-dd"/>
    <numFmt numFmtId="166" formatCode="0.00"/>
    <numFmt numFmtId="167" formatCode="0"/>
    <numFmt numFmtId="168" formatCode="0.0"/>
    <numFmt numFmtId="169" formatCode="0.00E+00"/>
    <numFmt numFmtId="170" formatCode="0.000E+00"/>
    <numFmt numFmtId="171" formatCode="#,##0.00"/>
    <numFmt numFmtId="172" formatCode="@"/>
    <numFmt numFmtId="173" formatCode="0.0000"/>
    <numFmt numFmtId="174" formatCode="0.000"/>
    <numFmt numFmtId="175" formatCode="d\-m\-yyyy"/>
  </numFmts>
  <fonts count="52">
    <font>
      <sz val="10"/>
      <color rgb="FF000000"/>
      <name val="Arial"/>
      <family val="0"/>
      <charset val="1"/>
    </font>
    <font>
      <sz val="10"/>
      <name val="Arial"/>
      <family val="0"/>
      <charset val="238"/>
    </font>
    <font>
      <sz val="10"/>
      <name val="Arial"/>
      <family val="0"/>
      <charset val="238"/>
    </font>
    <font>
      <sz val="10"/>
      <name val="Arial"/>
      <family val="0"/>
      <charset val="238"/>
    </font>
    <font>
      <sz val="12"/>
      <color rgb="FF0000FF"/>
      <name val="Arial"/>
      <family val="0"/>
      <charset val="1"/>
    </font>
    <font>
      <sz val="9"/>
      <color rgb="FF7E3794"/>
      <name val="Arial"/>
      <family val="0"/>
      <charset val="1"/>
    </font>
    <font>
      <sz val="12"/>
      <color rgb="FF0000FF"/>
      <name val="Noto Sans Symbols"/>
      <family val="0"/>
      <charset val="1"/>
    </font>
    <font>
      <sz val="12"/>
      <color rgb="FF0000FF"/>
      <name val="Symbol"/>
      <family val="0"/>
      <charset val="1"/>
    </font>
    <font>
      <sz val="12"/>
      <color rgb="FF0000FF"/>
      <name val="Arial"/>
      <family val="0"/>
      <charset val="238"/>
    </font>
    <font>
      <b val="true"/>
      <sz val="10"/>
      <color rgb="FFFF0000"/>
      <name val="Arial"/>
      <family val="0"/>
      <charset val="238"/>
    </font>
    <font>
      <b val="true"/>
      <sz val="10"/>
      <color rgb="FFFF0000"/>
      <name val="Arial"/>
      <family val="0"/>
      <charset val="1"/>
    </font>
    <font>
      <sz val="11"/>
      <color rgb="FF000000"/>
      <name val="Arial"/>
      <family val="0"/>
      <charset val="1"/>
    </font>
    <font>
      <sz val="8"/>
      <color rgb="FF0000FF"/>
      <name val="Arial"/>
      <family val="0"/>
      <charset val="1"/>
    </font>
    <font>
      <b val="true"/>
      <sz val="10"/>
      <color rgb="FF000000"/>
      <name val="Arial"/>
      <family val="0"/>
      <charset val="238"/>
    </font>
    <font>
      <sz val="12"/>
      <color rgb="FF003300"/>
      <name val="Arial"/>
      <family val="0"/>
      <charset val="238"/>
    </font>
    <font>
      <vertAlign val="superscript"/>
      <sz val="12"/>
      <color rgb="FF003300"/>
      <name val="Arial"/>
      <family val="0"/>
      <charset val="238"/>
    </font>
    <font>
      <b val="true"/>
      <sz val="10"/>
      <color rgb="FF000000"/>
      <name val="Arial"/>
      <family val="0"/>
      <charset val="1"/>
    </font>
    <font>
      <sz val="12"/>
      <color rgb="FFFF0000"/>
      <name val="Arial"/>
      <family val="0"/>
      <charset val="1"/>
    </font>
    <font>
      <sz val="8"/>
      <color rgb="FF000000"/>
      <name val="Arial"/>
      <family val="0"/>
      <charset val="1"/>
    </font>
    <font>
      <sz val="12"/>
      <color rgb="FF800080"/>
      <name val="Arial"/>
      <family val="0"/>
      <charset val="1"/>
    </font>
    <font>
      <sz val="12"/>
      <color rgb="FF000000"/>
      <name val="Arial"/>
      <family val="0"/>
      <charset val="238"/>
    </font>
    <font>
      <b val="true"/>
      <sz val="12"/>
      <color rgb="FF003300"/>
      <name val="Arial"/>
      <family val="0"/>
      <charset val="1"/>
    </font>
    <font>
      <b val="true"/>
      <sz val="12"/>
      <color rgb="FF003300"/>
      <name val="Arial"/>
      <family val="0"/>
      <charset val="238"/>
    </font>
    <font>
      <b val="true"/>
      <sz val="12"/>
      <color rgb="FF003300"/>
      <name val="Symbol"/>
      <family val="0"/>
      <charset val="1"/>
    </font>
    <font>
      <b val="true"/>
      <sz val="12"/>
      <color rgb="FF003300"/>
      <name val="Symbol"/>
      <family val="0"/>
      <charset val="238"/>
    </font>
    <font>
      <b val="true"/>
      <sz val="12"/>
      <color rgb="FFFF0000"/>
      <name val="Arial"/>
      <family val="0"/>
      <charset val="1"/>
    </font>
    <font>
      <b val="true"/>
      <sz val="11"/>
      <color rgb="FF003300"/>
      <name val="Arial"/>
      <family val="0"/>
      <charset val="1"/>
    </font>
    <font>
      <b val="true"/>
      <vertAlign val="superscript"/>
      <sz val="11"/>
      <color rgb="FF003300"/>
      <name val="Arial"/>
      <family val="0"/>
      <charset val="1"/>
    </font>
    <font>
      <b val="true"/>
      <vertAlign val="superscript"/>
      <sz val="12"/>
      <color rgb="FF003300"/>
      <name val="Arial"/>
      <family val="0"/>
      <charset val="1"/>
    </font>
    <font>
      <b val="true"/>
      <sz val="12"/>
      <color rgb="FF000000"/>
      <name val="Arial"/>
      <family val="0"/>
      <charset val="1"/>
    </font>
    <font>
      <b val="true"/>
      <vertAlign val="superscript"/>
      <sz val="12"/>
      <color rgb="FF003300"/>
      <name val="Arial"/>
      <family val="0"/>
      <charset val="238"/>
    </font>
    <font>
      <b val="true"/>
      <sz val="12"/>
      <color rgb="FFFF0000"/>
      <name val="Symbol"/>
      <family val="0"/>
      <charset val="1"/>
    </font>
    <font>
      <sz val="12"/>
      <color rgb="FF000000"/>
      <name val="Arial"/>
      <family val="0"/>
      <charset val="1"/>
    </font>
    <font>
      <sz val="11"/>
      <color rgb="FF000000"/>
      <name val="Calibri"/>
      <family val="0"/>
      <charset val="1"/>
    </font>
    <font>
      <sz val="10"/>
      <name val="Arial"/>
      <family val="2"/>
      <charset val="238"/>
    </font>
    <font>
      <b val="true"/>
      <sz val="11"/>
      <color rgb="FF000000"/>
      <name val="Arial"/>
      <family val="0"/>
      <charset val="238"/>
    </font>
    <font>
      <sz val="11"/>
      <color rgb="FF000000"/>
      <name val="Arial"/>
      <family val="0"/>
      <charset val="238"/>
    </font>
    <font>
      <sz val="12"/>
      <color rgb="FF000000"/>
      <name val="Times New Roman"/>
      <family val="0"/>
      <charset val="1"/>
    </font>
    <font>
      <sz val="12"/>
      <color rgb="FF000000"/>
      <name val="Arial"/>
      <family val="2"/>
      <charset val="1"/>
    </font>
    <font>
      <sz val="12"/>
      <color rgb="FF003300"/>
      <name val="Symbol"/>
      <family val="0"/>
      <charset val="1"/>
    </font>
    <font>
      <sz val="12"/>
      <color rgb="FF003300"/>
      <name val="Arial"/>
      <family val="0"/>
      <charset val="1"/>
    </font>
    <font>
      <sz val="12"/>
      <color rgb="FF000000"/>
      <name val="Symbol"/>
      <family val="0"/>
      <charset val="1"/>
    </font>
    <font>
      <sz val="12"/>
      <color rgb="FF000000"/>
      <name val="Noto Sans Symbols"/>
      <family val="0"/>
      <charset val="1"/>
    </font>
    <font>
      <vertAlign val="superscript"/>
      <sz val="11"/>
      <color rgb="FF000000"/>
      <name val="Arial"/>
      <family val="0"/>
      <charset val="238"/>
    </font>
    <font>
      <vertAlign val="superscript"/>
      <sz val="12"/>
      <color rgb="FF000000"/>
      <name val="Arial"/>
      <family val="0"/>
      <charset val="238"/>
    </font>
    <font>
      <vertAlign val="superscript"/>
      <sz val="12"/>
      <color rgb="FF003300"/>
      <name val="Arial"/>
      <family val="0"/>
      <charset val="1"/>
    </font>
    <font>
      <sz val="13"/>
      <color rgb="FF000000"/>
      <name val="Times New Roman"/>
      <family val="0"/>
      <charset val="1"/>
    </font>
    <font>
      <sz val="11"/>
      <color rgb="FF000000"/>
      <name val="Times New Roman"/>
      <family val="0"/>
      <charset val="1"/>
    </font>
    <font>
      <b val="true"/>
      <sz val="13"/>
      <color rgb="FF000000"/>
      <name val="Times New Roman"/>
      <family val="0"/>
      <charset val="1"/>
    </font>
    <font>
      <sz val="26"/>
      <color rgb="FF000000"/>
      <name val="Arial"/>
      <family val="0"/>
      <charset val="1"/>
    </font>
    <font>
      <sz val="13"/>
      <color rgb="FF1F1F1F"/>
      <name val="Times New Roman"/>
      <family val="0"/>
      <charset val="1"/>
    </font>
    <font>
      <sz val="10"/>
      <color rgb="FF000000"/>
      <name val="Arial"/>
      <family val="0"/>
      <charset val="238"/>
    </font>
  </fonts>
  <fills count="30">
    <fill>
      <patternFill patternType="none"/>
    </fill>
    <fill>
      <patternFill patternType="gray125"/>
    </fill>
    <fill>
      <patternFill patternType="solid">
        <fgColor rgb="FFFFFFFF"/>
        <bgColor rgb="FFFFF2CC"/>
      </patternFill>
    </fill>
    <fill>
      <patternFill patternType="solid">
        <fgColor rgb="FF92D050"/>
        <bgColor rgb="FF89C765"/>
      </patternFill>
    </fill>
    <fill>
      <patternFill patternType="solid">
        <fgColor rgb="FFCCFFCC"/>
        <bgColor rgb="FFCCFFFF"/>
      </patternFill>
    </fill>
    <fill>
      <patternFill patternType="solid">
        <fgColor rgb="FFFFD74C"/>
        <bgColor rgb="FFFFE599"/>
      </patternFill>
    </fill>
    <fill>
      <patternFill patternType="solid">
        <fgColor rgb="FFCCFFFF"/>
        <bgColor rgb="FFCCFFCC"/>
      </patternFill>
    </fill>
    <fill>
      <patternFill patternType="solid">
        <fgColor rgb="FF43C330"/>
        <bgColor rgb="FF18A303"/>
      </patternFill>
    </fill>
    <fill>
      <patternFill patternType="solid">
        <fgColor rgb="FFFC5C00"/>
        <bgColor rgb="FFFF9900"/>
      </patternFill>
    </fill>
    <fill>
      <patternFill patternType="solid">
        <fgColor rgb="FFCC0000"/>
        <bgColor rgb="FFBF0041"/>
      </patternFill>
    </fill>
    <fill>
      <patternFill patternType="solid">
        <fgColor rgb="FFC9211E"/>
        <bgColor rgb="FFCC0000"/>
      </patternFill>
    </fill>
    <fill>
      <patternFill patternType="solid">
        <fgColor rgb="FFAADCF7"/>
        <bgColor rgb="FFB7E1CD"/>
      </patternFill>
    </fill>
    <fill>
      <patternFill patternType="solid">
        <fgColor rgb="FF0000FF"/>
        <bgColor rgb="FF0000FF"/>
      </patternFill>
    </fill>
    <fill>
      <patternFill patternType="solid">
        <fgColor rgb="FFFF0000"/>
        <bgColor rgb="FFCC0000"/>
      </patternFill>
    </fill>
    <fill>
      <patternFill patternType="solid">
        <fgColor rgb="FFC254D2"/>
        <bgColor rgb="FFDC85E9"/>
      </patternFill>
    </fill>
    <fill>
      <patternFill patternType="solid">
        <fgColor rgb="FF808080"/>
        <bgColor rgb="FF666699"/>
      </patternFill>
    </fill>
    <fill>
      <patternFill patternType="solid">
        <fgColor rgb="FF18A303"/>
        <bgColor rgb="FF43C330"/>
      </patternFill>
    </fill>
    <fill>
      <patternFill patternType="solid">
        <fgColor rgb="FF63BBEE"/>
        <bgColor rgb="FFAADCF7"/>
      </patternFill>
    </fill>
    <fill>
      <patternFill patternType="solid">
        <fgColor rgb="FF1C99E0"/>
        <bgColor rgb="FF008080"/>
      </patternFill>
    </fill>
    <fill>
      <patternFill patternType="solid">
        <fgColor rgb="FFDC85E9"/>
        <bgColor rgb="FFD5A6BD"/>
      </patternFill>
    </fill>
    <fill>
      <patternFill patternType="solid">
        <fgColor rgb="FFFFFF00"/>
        <bgColor rgb="FFFFFF00"/>
      </patternFill>
    </fill>
    <fill>
      <patternFill patternType="solid">
        <fgColor rgb="FF00FFFF"/>
        <bgColor rgb="FF00FFFF"/>
      </patternFill>
    </fill>
    <fill>
      <patternFill patternType="solid">
        <fgColor rgb="FFEAD1DC"/>
        <bgColor rgb="FFFFF2CC"/>
      </patternFill>
    </fill>
    <fill>
      <patternFill patternType="solid">
        <fgColor rgb="FFB6D7A8"/>
        <bgColor rgb="FFB7E1CD"/>
      </patternFill>
    </fill>
    <fill>
      <patternFill patternType="solid">
        <fgColor rgb="FFFFF2CC"/>
        <bgColor rgb="FFFFFFFF"/>
      </patternFill>
    </fill>
    <fill>
      <patternFill patternType="solid">
        <fgColor rgb="FFD5A6BD"/>
        <bgColor rgb="FFB7B7B7"/>
      </patternFill>
    </fill>
    <fill>
      <patternFill patternType="solid">
        <fgColor rgb="FFFFE599"/>
        <bgColor rgb="FFFFF2CC"/>
      </patternFill>
    </fill>
    <fill>
      <patternFill patternType="solid">
        <fgColor rgb="FFB7B7B7"/>
        <bgColor rgb="FFB2B2B2"/>
      </patternFill>
    </fill>
    <fill>
      <patternFill patternType="solid">
        <fgColor rgb="FF89C765"/>
        <bgColor rgb="FF92D050"/>
      </patternFill>
    </fill>
    <fill>
      <patternFill patternType="solid">
        <fgColor rgb="FFBF0041"/>
        <bgColor rgb="FFCC0000"/>
      </patternFill>
    </fill>
  </fills>
  <borders count="15">
    <border diagonalUp="false" diagonalDown="false">
      <left/>
      <right/>
      <top/>
      <bottom/>
      <diagonal/>
    </border>
    <border diagonalUp="false" diagonalDown="false">
      <left style="hair">
        <color rgb="FFB2B2B2"/>
      </left>
      <right style="hair">
        <color rgb="FFB2B2B2"/>
      </right>
      <top style="hair">
        <color rgb="FFB2B2B2"/>
      </top>
      <bottom style="hair">
        <color rgb="FFB2B2B2"/>
      </bottom>
      <diagonal/>
    </border>
    <border diagonalUp="false" diagonalDown="false">
      <left style="thin">
        <color rgb="FFB2B2B2"/>
      </left>
      <right style="thin">
        <color rgb="FFB2B2B2"/>
      </right>
      <top style="thin">
        <color rgb="FFB2B2B2"/>
      </top>
      <bottom style="thin">
        <color rgb="FFB2B2B2"/>
      </bottom>
      <diagonal/>
    </border>
    <border diagonalUp="false" diagonalDown="false">
      <left style="thin"/>
      <right/>
      <top style="thin"/>
      <bottom/>
      <diagonal/>
    </border>
    <border diagonalUp="false" diagonalDown="false">
      <left/>
      <right style="thin"/>
      <top style="thin"/>
      <bottom/>
      <diagonal/>
    </border>
    <border diagonalUp="false" diagonalDown="false">
      <left style="medium"/>
      <right style="medium"/>
      <top style="medium"/>
      <bottom style="medium"/>
      <diagonal/>
    </border>
    <border diagonalUp="false" diagonalDown="false">
      <left style="thin"/>
      <right/>
      <top/>
      <bottom style="thin"/>
      <diagonal/>
    </border>
    <border diagonalUp="false" diagonalDown="false">
      <left/>
      <right style="thin"/>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hair"/>
      <right style="hair"/>
      <top style="hair"/>
      <bottom style="hair"/>
      <diagonal/>
    </border>
    <border diagonalUp="false" diagonalDown="false">
      <left/>
      <right/>
      <top/>
      <bottom style="thin"/>
      <diagonal/>
    </border>
    <border diagonalUp="false" diagonalDown="false">
      <left style="thin"/>
      <right style="thin"/>
      <top/>
      <bottom style="thin"/>
      <diagonal/>
    </border>
    <border diagonalUp="false" diagonalDown="false">
      <left style="thin"/>
      <right style="thin"/>
      <top style="thin"/>
      <bottom/>
      <diagonal/>
    </border>
    <border diagonalUp="false" diagonalDown="false">
      <left/>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5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5" fontId="4" fillId="0" borderId="0" xfId="0" applyFont="true" applyBorder="false" applyAlignment="true" applyProtection="true">
      <alignment horizontal="center" vertical="bottom" textRotation="0" wrapText="true" indent="0" shrinkToFit="false"/>
      <protection locked="true" hidden="false"/>
    </xf>
    <xf numFmtId="166" fontId="4" fillId="0" borderId="0" xfId="0" applyFont="true" applyBorder="false" applyAlignment="true" applyProtection="true">
      <alignment horizontal="center" vertical="bottom" textRotation="0" wrapText="true" indent="0" shrinkToFit="false"/>
      <protection locked="true" hidden="false"/>
    </xf>
    <xf numFmtId="166" fontId="5" fillId="0" borderId="0" xfId="0" applyFont="true" applyBorder="false" applyAlignment="true" applyProtection="true">
      <alignment horizontal="general" vertical="bottom" textRotation="0" wrapText="false" indent="0" shrinkToFit="false"/>
      <protection locked="true" hidden="false"/>
    </xf>
    <xf numFmtId="167" fontId="4" fillId="0" borderId="0" xfId="0" applyFont="true" applyBorder="false" applyAlignment="true" applyProtection="true">
      <alignment horizontal="general" vertical="bottom" textRotation="0" wrapText="false" indent="0" shrinkToFit="false"/>
      <protection locked="true" hidden="false"/>
    </xf>
    <xf numFmtId="168" fontId="4" fillId="0" borderId="0" xfId="0" applyFont="true" applyBorder="false" applyAlignment="true" applyProtection="true">
      <alignment horizontal="general" vertical="bottom" textRotation="0" wrapText="false" indent="0" shrinkToFit="false"/>
      <protection locked="true" hidden="false"/>
    </xf>
    <xf numFmtId="169" fontId="4" fillId="2" borderId="1" xfId="0" applyFont="true" applyBorder="true" applyAlignment="true" applyProtection="true">
      <alignment horizontal="center" vertical="bottom" textRotation="0" wrapText="false" indent="0" shrinkToFit="false"/>
      <protection locked="true" hidden="false"/>
    </xf>
    <xf numFmtId="169" fontId="6" fillId="0" borderId="2" xfId="0" applyFont="true" applyBorder="true" applyAlignment="true" applyProtection="true">
      <alignment horizontal="center" vertical="bottom" textRotation="0" wrapText="false" indent="0" shrinkToFit="false"/>
      <protection locked="true" hidden="false"/>
    </xf>
    <xf numFmtId="169" fontId="4" fillId="0" borderId="2" xfId="0" applyFont="true" applyBorder="true" applyAlignment="true" applyProtection="true">
      <alignment horizontal="center" vertical="bottom" textRotation="0" wrapText="false" indent="0" shrinkToFit="false"/>
      <protection locked="true" hidden="false"/>
    </xf>
    <xf numFmtId="169" fontId="7" fillId="0" borderId="2" xfId="0" applyFont="true" applyBorder="true" applyAlignment="true" applyProtection="true">
      <alignment horizontal="center" vertical="bottom" textRotation="0" wrapText="false" indent="0" shrinkToFit="false"/>
      <protection locked="true" hidden="false"/>
    </xf>
    <xf numFmtId="169" fontId="4" fillId="0" borderId="0" xfId="0" applyFont="true" applyBorder="false" applyAlignment="true" applyProtection="true">
      <alignment horizontal="general" vertical="bottom" textRotation="0" wrapText="false" indent="0" shrinkToFit="false"/>
      <protection locked="true" hidden="false"/>
    </xf>
    <xf numFmtId="166" fontId="8" fillId="0" borderId="0" xfId="0" applyFont="true" applyBorder="false" applyAlignment="true" applyProtection="true">
      <alignment horizontal="general" vertical="bottom" textRotation="0" wrapText="false" indent="0" shrinkToFit="false"/>
      <protection locked="true" hidden="false"/>
    </xf>
    <xf numFmtId="164" fontId="9" fillId="3" borderId="0" xfId="0" applyFont="true" applyBorder="false" applyAlignment="true" applyProtection="true">
      <alignment horizontal="general" vertical="bottom" textRotation="0" wrapText="false" indent="0" shrinkToFit="false"/>
      <protection locked="true" hidden="false"/>
    </xf>
    <xf numFmtId="168" fontId="9" fillId="0" borderId="0" xfId="0" applyFont="true" applyBorder="false" applyAlignment="true" applyProtection="true">
      <alignment horizontal="general" vertical="bottom" textRotation="0" wrapText="false" indent="0" shrinkToFit="false"/>
      <protection locked="true" hidden="false"/>
    </xf>
    <xf numFmtId="168" fontId="9" fillId="0" borderId="3" xfId="0" applyFont="true" applyBorder="true" applyAlignment="true" applyProtection="true">
      <alignment horizontal="general" vertical="bottom" textRotation="0" wrapText="true" indent="0" shrinkToFit="false"/>
      <protection locked="true" hidden="false"/>
    </xf>
    <xf numFmtId="168" fontId="9" fillId="0" borderId="4" xfId="0" applyFont="true" applyBorder="true" applyAlignment="true" applyProtection="true">
      <alignment horizontal="general" vertical="bottom" textRotation="0" wrapText="false" indent="0" shrinkToFit="false"/>
      <protection locked="true" hidden="false"/>
    </xf>
    <xf numFmtId="168" fontId="1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5" fontId="4" fillId="0" borderId="0" xfId="0" applyFont="true" applyBorder="false" applyAlignment="true" applyProtection="true">
      <alignment horizontal="center" vertical="bottom" textRotation="0" wrapText="false" indent="0" shrinkToFit="false"/>
      <protection locked="true" hidden="false"/>
    </xf>
    <xf numFmtId="166" fontId="4" fillId="0" borderId="0" xfId="0" applyFont="true" applyBorder="false" applyAlignment="true" applyProtection="true">
      <alignment horizontal="center" vertical="bottom" textRotation="0" wrapText="false" indent="0" shrinkToFit="false"/>
      <protection locked="true" hidden="false"/>
    </xf>
    <xf numFmtId="166" fontId="4" fillId="0" borderId="0" xfId="0" applyFont="true" applyBorder="false" applyAlignment="true" applyProtection="true">
      <alignment horizontal="general" vertical="bottom" textRotation="0" wrapText="false" indent="0" shrinkToFit="false"/>
      <protection locked="true" hidden="false"/>
    </xf>
    <xf numFmtId="169" fontId="4" fillId="0" borderId="2" xfId="0" applyFont="true" applyBorder="true" applyAlignment="true" applyProtection="true">
      <alignment horizontal="left" vertical="bottom" textRotation="0" wrapText="false" indent="0" shrinkToFit="false"/>
      <protection locked="true" hidden="false"/>
    </xf>
    <xf numFmtId="167" fontId="11" fillId="0" borderId="0" xfId="0" applyFont="true" applyBorder="false" applyAlignment="true" applyProtection="true">
      <alignment horizontal="general" vertical="bottom" textRotation="0" wrapText="false" indent="0" shrinkToFit="false"/>
      <protection locked="true" hidden="false"/>
    </xf>
    <xf numFmtId="169" fontId="7" fillId="0" borderId="5" xfId="0" applyFont="true" applyBorder="true" applyAlignment="true" applyProtection="true">
      <alignment horizontal="center" vertical="bottom" textRotation="0" wrapText="false" indent="0" shrinkToFit="false"/>
      <protection locked="true" hidden="false"/>
    </xf>
    <xf numFmtId="169" fontId="12" fillId="0" borderId="2" xfId="0" applyFont="true" applyBorder="true" applyAlignment="true" applyProtection="true">
      <alignment horizontal="center" vertical="bottom" textRotation="0" wrapText="false" indent="0" shrinkToFit="false"/>
      <protection locked="true" hidden="false"/>
    </xf>
    <xf numFmtId="166" fontId="8" fillId="0" borderId="0" xfId="0" applyFont="true" applyBorder="false" applyAlignment="true" applyProtection="true">
      <alignment horizontal="general" vertical="bottom" textRotation="0" wrapText="tru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70" fontId="9" fillId="0" borderId="0" xfId="0" applyFont="true" applyBorder="false" applyAlignment="true" applyProtection="true">
      <alignment horizontal="general" vertical="bottom" textRotation="0" wrapText="false" indent="0" shrinkToFit="false"/>
      <protection locked="true" hidden="false"/>
    </xf>
    <xf numFmtId="168" fontId="13" fillId="0" borderId="0" xfId="0" applyFont="true" applyBorder="false" applyAlignment="true" applyProtection="true">
      <alignment horizontal="general" vertical="bottom" textRotation="0" wrapText="false" indent="0" shrinkToFit="false"/>
      <protection locked="true" hidden="false"/>
    </xf>
    <xf numFmtId="168" fontId="13" fillId="0" borderId="6" xfId="0" applyFont="true" applyBorder="true" applyAlignment="true" applyProtection="true">
      <alignment horizontal="general" vertical="bottom" textRotation="0" wrapText="false" indent="0" shrinkToFit="false"/>
      <protection locked="true" hidden="false"/>
    </xf>
    <xf numFmtId="169" fontId="14" fillId="0" borderId="7" xfId="0" applyFont="true" applyBorder="true" applyAlignment="true" applyProtection="true">
      <alignment horizontal="center" vertical="bottom" textRotation="0" wrapText="false" indent="0" shrinkToFit="false"/>
      <protection locked="true" hidden="false"/>
    </xf>
    <xf numFmtId="168" fontId="16" fillId="0" borderId="0" xfId="0" applyFont="true" applyBorder="false" applyAlignment="true" applyProtection="true">
      <alignment horizontal="general" vertical="bottom" textRotation="0" wrapText="false" indent="0" shrinkToFit="false"/>
      <protection locked="true" hidden="false"/>
    </xf>
    <xf numFmtId="166" fontId="17" fillId="0" borderId="0" xfId="0" applyFont="true" applyBorder="false" applyAlignment="true" applyProtection="true">
      <alignment horizontal="general" vertical="bottom" textRotation="0" wrapText="false" indent="0" shrinkToFit="false"/>
      <protection locked="true" hidden="false"/>
    </xf>
    <xf numFmtId="171" fontId="4" fillId="0" borderId="0" xfId="0" applyFont="true" applyBorder="false" applyAlignment="true" applyProtection="true">
      <alignment horizontal="center" vertical="bottom" textRotation="0" wrapText="false" indent="0" shrinkToFit="false"/>
      <protection locked="true" hidden="false"/>
    </xf>
    <xf numFmtId="167" fontId="18" fillId="0" borderId="0" xfId="0" applyFont="true" applyBorder="false" applyAlignment="true" applyProtection="true">
      <alignment horizontal="left"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9" fontId="19" fillId="0" borderId="0" xfId="0" applyFont="true" applyBorder="true" applyAlignment="true" applyProtection="true">
      <alignment horizontal="center" vertical="bottom" textRotation="0" wrapText="false" indent="0" shrinkToFit="false"/>
      <protection locked="true" hidden="false"/>
    </xf>
    <xf numFmtId="167" fontId="19" fillId="0" borderId="0" xfId="0" applyFont="true" applyBorder="true" applyAlignment="true" applyProtection="true">
      <alignment horizontal="general" vertical="bottom" textRotation="0" wrapText="false" indent="0" shrinkToFit="false"/>
      <protection locked="true" hidden="false"/>
    </xf>
    <xf numFmtId="164" fontId="20" fillId="0" borderId="0" xfId="0" applyFont="true" applyBorder="false" applyAlignment="true" applyProtection="true">
      <alignment horizontal="general" vertical="bottom" textRotation="0" wrapText="true" indent="0" shrinkToFit="false"/>
      <protection locked="true" hidden="false"/>
    </xf>
    <xf numFmtId="166" fontId="9" fillId="0" borderId="0" xfId="0" applyFont="true" applyBorder="false" applyAlignment="true" applyProtection="true">
      <alignment horizontal="general" vertical="bottom" textRotation="0" wrapText="fals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9" fontId="17" fillId="0" borderId="0" xfId="0" applyFont="true" applyBorder="true" applyAlignment="true" applyProtection="true">
      <alignment horizontal="center" vertical="bottom" textRotation="0" wrapText="false" indent="0" shrinkToFit="false"/>
      <protection locked="true" hidden="false"/>
    </xf>
    <xf numFmtId="169" fontId="19" fillId="0" borderId="0" xfId="0" applyFont="true" applyBorder="false" applyAlignment="true" applyProtection="true">
      <alignment horizontal="general" vertical="bottom" textRotation="0" wrapText="false" indent="0" shrinkToFit="false"/>
      <protection locked="true" hidden="false"/>
    </xf>
    <xf numFmtId="169" fontId="8" fillId="0" borderId="0" xfId="0" applyFont="true" applyBorder="false" applyAlignment="true" applyProtection="true">
      <alignment horizontal="general" vertical="bottom" textRotation="0" wrapText="false" indent="0" shrinkToFit="false"/>
      <protection locked="true" hidden="false"/>
    </xf>
    <xf numFmtId="168" fontId="8" fillId="0" borderId="0" xfId="0" applyFont="true" applyBorder="false" applyAlignment="true" applyProtection="true">
      <alignment horizontal="general" vertical="bottom" textRotation="0" wrapText="false" indent="0" shrinkToFit="false"/>
      <protection locked="true" hidden="false"/>
    </xf>
    <xf numFmtId="168" fontId="4" fillId="0" borderId="0" xfId="0" applyFont="true" applyBorder="true" applyAlignment="true" applyProtection="true">
      <alignment horizontal="general" vertical="bottom" textRotation="0" wrapText="false" indent="0" shrinkToFit="false"/>
      <protection locked="true" hidden="false"/>
    </xf>
    <xf numFmtId="164" fontId="21" fillId="4" borderId="8" xfId="0" applyFont="true" applyBorder="true" applyAlignment="true" applyProtection="true">
      <alignment horizontal="center" vertical="bottom" textRotation="0" wrapText="true" indent="0" shrinkToFit="false"/>
      <protection locked="true" hidden="false"/>
    </xf>
    <xf numFmtId="164" fontId="21" fillId="4" borderId="9" xfId="0" applyFont="true" applyBorder="true" applyAlignment="true" applyProtection="true">
      <alignment horizontal="center" vertical="bottom" textRotation="0" wrapText="true" indent="0" shrinkToFit="false"/>
      <protection locked="true" hidden="false"/>
    </xf>
    <xf numFmtId="165" fontId="21" fillId="4" borderId="9" xfId="0" applyFont="true" applyBorder="true" applyAlignment="true" applyProtection="true">
      <alignment horizontal="center" vertical="center" textRotation="0" wrapText="true" indent="0" shrinkToFit="false"/>
      <protection locked="true" hidden="false"/>
    </xf>
    <xf numFmtId="166" fontId="21" fillId="4" borderId="8" xfId="0" applyFont="true" applyBorder="true" applyAlignment="true" applyProtection="true">
      <alignment horizontal="center" vertical="center" textRotation="0" wrapText="true" indent="0" shrinkToFit="false"/>
      <protection locked="true" hidden="false"/>
    </xf>
    <xf numFmtId="167" fontId="21" fillId="4" borderId="8" xfId="0" applyFont="true" applyBorder="true" applyAlignment="true" applyProtection="true">
      <alignment horizontal="center" vertical="center" textRotation="0" wrapText="true" indent="0" shrinkToFit="false"/>
      <protection locked="true" hidden="false"/>
    </xf>
    <xf numFmtId="168" fontId="22" fillId="4" borderId="8" xfId="0" applyFont="true" applyBorder="true" applyAlignment="true" applyProtection="true">
      <alignment horizontal="center" vertical="center" textRotation="0" wrapText="true" indent="0" shrinkToFit="false"/>
      <protection locked="true" hidden="false"/>
    </xf>
    <xf numFmtId="169" fontId="21" fillId="4" borderId="8" xfId="0" applyFont="true" applyBorder="true" applyAlignment="true" applyProtection="true">
      <alignment horizontal="center" vertical="center" textRotation="0" wrapText="true" indent="0" shrinkToFit="false"/>
      <protection locked="true" hidden="false"/>
    </xf>
    <xf numFmtId="172" fontId="23" fillId="4" borderId="8" xfId="0" applyFont="true" applyBorder="true" applyAlignment="true" applyProtection="true">
      <alignment horizontal="center" vertical="center" textRotation="0" wrapText="true" indent="0" shrinkToFit="false"/>
      <protection locked="true" hidden="false"/>
    </xf>
    <xf numFmtId="164" fontId="23" fillId="4" borderId="8" xfId="0" applyFont="true" applyBorder="true" applyAlignment="true" applyProtection="true">
      <alignment horizontal="center" vertical="center" textRotation="0" wrapText="true" indent="0" shrinkToFit="false"/>
      <protection locked="true" hidden="false"/>
    </xf>
    <xf numFmtId="169" fontId="22" fillId="4" borderId="8" xfId="0" applyFont="true" applyBorder="true" applyAlignment="true" applyProtection="true">
      <alignment horizontal="center" vertical="center" textRotation="0" wrapText="true" indent="0" shrinkToFit="false"/>
      <protection locked="true" hidden="false"/>
    </xf>
    <xf numFmtId="164" fontId="24" fillId="4" borderId="8" xfId="0" applyFont="true" applyBorder="true" applyAlignment="true" applyProtection="true">
      <alignment horizontal="center" vertical="center" textRotation="0" wrapText="true" indent="0" shrinkToFit="false"/>
      <protection locked="true" hidden="false"/>
    </xf>
    <xf numFmtId="173" fontId="22" fillId="4" borderId="8" xfId="0" applyFont="true" applyBorder="true" applyAlignment="true" applyProtection="true">
      <alignment horizontal="center" vertical="center" textRotation="0" wrapText="true" indent="0" shrinkToFit="false"/>
      <protection locked="true" hidden="false"/>
    </xf>
    <xf numFmtId="173" fontId="22" fillId="5" borderId="8" xfId="0" applyFont="true" applyBorder="true" applyAlignment="true" applyProtection="true">
      <alignment horizontal="center" vertical="center" textRotation="0" wrapText="true" indent="0" shrinkToFit="false"/>
      <protection locked="true" hidden="false"/>
    </xf>
    <xf numFmtId="164" fontId="22" fillId="4" borderId="8" xfId="0" applyFont="true" applyBorder="true" applyAlignment="true" applyProtection="true">
      <alignment horizontal="center" vertical="center" textRotation="0" wrapText="true" indent="0" shrinkToFit="false"/>
      <protection locked="true" hidden="false"/>
    </xf>
    <xf numFmtId="164" fontId="22" fillId="5" borderId="8" xfId="0" applyFont="true" applyBorder="true" applyAlignment="true" applyProtection="true">
      <alignment horizontal="center" vertical="center" textRotation="0" wrapText="true" indent="0" shrinkToFit="false"/>
      <protection locked="true" hidden="false"/>
    </xf>
    <xf numFmtId="172" fontId="21" fillId="4" borderId="8" xfId="0" applyFont="true" applyBorder="true" applyAlignment="true" applyProtection="true">
      <alignment horizontal="center" vertical="bottom" textRotation="0" wrapText="false" indent="0" shrinkToFit="false"/>
      <protection locked="true" hidden="false"/>
    </xf>
    <xf numFmtId="164" fontId="25" fillId="4" borderId="9" xfId="0" applyFont="true" applyBorder="true" applyAlignment="true" applyProtection="true">
      <alignment horizontal="center" vertical="bottom" textRotation="0" wrapText="false" indent="0" shrinkToFit="false"/>
      <protection locked="true" hidden="false"/>
    </xf>
    <xf numFmtId="165" fontId="25" fillId="4" borderId="9" xfId="0" applyFont="true" applyBorder="true" applyAlignment="true" applyProtection="true">
      <alignment horizontal="center" vertical="bottom" textRotation="0" wrapText="false" indent="0" shrinkToFit="false"/>
      <protection locked="true" hidden="false"/>
    </xf>
    <xf numFmtId="166" fontId="21" fillId="4" borderId="8" xfId="0" applyFont="true" applyBorder="true" applyAlignment="true" applyProtection="true">
      <alignment horizontal="center" vertical="bottom" textRotation="0" wrapText="false" indent="0" shrinkToFit="false"/>
      <protection locked="true" hidden="false"/>
    </xf>
    <xf numFmtId="167" fontId="21" fillId="4" borderId="8" xfId="0" applyFont="true" applyBorder="true" applyAlignment="true" applyProtection="true">
      <alignment horizontal="center" vertical="bottom" textRotation="0" wrapText="false" indent="0" shrinkToFit="false"/>
      <protection locked="true" hidden="false"/>
    </xf>
    <xf numFmtId="168" fontId="21" fillId="4" borderId="8" xfId="0" applyFont="true" applyBorder="true" applyAlignment="true" applyProtection="true">
      <alignment horizontal="center" vertical="bottom" textRotation="0" wrapText="false" indent="0" shrinkToFit="false"/>
      <protection locked="true" hidden="false"/>
    </xf>
    <xf numFmtId="169" fontId="21" fillId="4" borderId="8" xfId="0" applyFont="true" applyBorder="true" applyAlignment="true" applyProtection="true">
      <alignment horizontal="center" vertical="bottom" textRotation="0" wrapText="false" indent="0" shrinkToFit="false"/>
      <protection locked="true" hidden="false"/>
    </xf>
    <xf numFmtId="169" fontId="26" fillId="4" borderId="8" xfId="0" applyFont="true" applyBorder="true" applyAlignment="true" applyProtection="true">
      <alignment horizontal="center" vertical="bottom" textRotation="0" wrapText="false" indent="0" shrinkToFit="false"/>
      <protection locked="true" hidden="false"/>
    </xf>
    <xf numFmtId="169" fontId="29" fillId="4" borderId="8" xfId="0" applyFont="true" applyBorder="true" applyAlignment="true" applyProtection="true">
      <alignment horizontal="center" vertical="bottom" textRotation="0" wrapText="false" indent="0" shrinkToFit="false"/>
      <protection locked="true" hidden="false"/>
    </xf>
    <xf numFmtId="169" fontId="22" fillId="4" borderId="8" xfId="0" applyFont="true" applyBorder="true" applyAlignment="true" applyProtection="true">
      <alignment horizontal="center" vertical="bottom" textRotation="0" wrapText="false" indent="0" shrinkToFit="false"/>
      <protection locked="true" hidden="false"/>
    </xf>
    <xf numFmtId="166" fontId="22" fillId="4" borderId="8" xfId="0" applyFont="true" applyBorder="true" applyAlignment="true" applyProtection="true">
      <alignment horizontal="center" vertical="bottom" textRotation="0" wrapText="false" indent="0" shrinkToFit="false"/>
      <protection locked="true" hidden="false"/>
    </xf>
    <xf numFmtId="167" fontId="22" fillId="4" borderId="8" xfId="0" applyFont="true" applyBorder="true" applyAlignment="true" applyProtection="true">
      <alignment horizontal="center" vertical="bottom" textRotation="0" wrapText="false" indent="0" shrinkToFit="false"/>
      <protection locked="true" hidden="false"/>
    </xf>
    <xf numFmtId="166" fontId="22" fillId="5" borderId="8" xfId="0" applyFont="true" applyBorder="true" applyAlignment="true" applyProtection="true">
      <alignment horizontal="center" vertical="bottom" textRotation="0" wrapText="false" indent="0" shrinkToFit="false"/>
      <protection locked="true" hidden="false"/>
    </xf>
    <xf numFmtId="173" fontId="22" fillId="4" borderId="8" xfId="0" applyFont="true" applyBorder="true" applyAlignment="true" applyProtection="true">
      <alignment horizontal="center" vertical="bottom" textRotation="0" wrapText="false" indent="0" shrinkToFit="false"/>
      <protection locked="true" hidden="false"/>
    </xf>
    <xf numFmtId="164" fontId="25" fillId="6" borderId="8" xfId="0" applyFont="true" applyBorder="true" applyAlignment="true" applyProtection="true">
      <alignment horizontal="center" vertical="bottom" textRotation="0" wrapText="false" indent="0" shrinkToFit="false"/>
      <protection locked="true" hidden="false"/>
    </xf>
    <xf numFmtId="165" fontId="25" fillId="6" borderId="9" xfId="0" applyFont="true" applyBorder="true" applyAlignment="true" applyProtection="true">
      <alignment horizontal="center" vertical="bottom" textRotation="0" wrapText="false" indent="0" shrinkToFit="false"/>
      <protection locked="true" hidden="false"/>
    </xf>
    <xf numFmtId="166" fontId="25" fillId="6" borderId="9" xfId="0" applyFont="true" applyBorder="true" applyAlignment="true" applyProtection="true">
      <alignment horizontal="center" vertical="bottom" textRotation="0" wrapText="false" indent="0" shrinkToFit="false"/>
      <protection locked="true" hidden="false"/>
    </xf>
    <xf numFmtId="167" fontId="25" fillId="6" borderId="9" xfId="0" applyFont="true" applyBorder="true" applyAlignment="true" applyProtection="true">
      <alignment horizontal="center" vertical="bottom" textRotation="0" wrapText="false" indent="0" shrinkToFit="false"/>
      <protection locked="true" hidden="false"/>
    </xf>
    <xf numFmtId="168" fontId="25" fillId="6" borderId="9" xfId="0" applyFont="true" applyBorder="true" applyAlignment="true" applyProtection="true">
      <alignment horizontal="center" vertical="bottom" textRotation="0" wrapText="false" indent="0" shrinkToFit="false"/>
      <protection locked="true" hidden="false"/>
    </xf>
    <xf numFmtId="169" fontId="25" fillId="6" borderId="8" xfId="0" applyFont="true" applyBorder="true" applyAlignment="true" applyProtection="true">
      <alignment horizontal="center" vertical="bottom" textRotation="0" wrapText="false" indent="0" shrinkToFit="false"/>
      <protection locked="true" hidden="false"/>
    </xf>
    <xf numFmtId="167" fontId="25" fillId="6" borderId="8" xfId="0" applyFont="true" applyBorder="true" applyAlignment="true" applyProtection="true">
      <alignment horizontal="center" vertical="bottom" textRotation="0" wrapText="false" indent="0" shrinkToFit="false"/>
      <protection locked="true" hidden="false"/>
    </xf>
    <xf numFmtId="166" fontId="25" fillId="6" borderId="8" xfId="0" applyFont="true" applyBorder="true" applyAlignment="true" applyProtection="true">
      <alignment horizontal="center" vertical="bottom" textRotation="0" wrapText="false" indent="0" shrinkToFit="false"/>
      <protection locked="true" hidden="false"/>
    </xf>
    <xf numFmtId="166" fontId="25" fillId="6" borderId="8" xfId="0" applyFont="true" applyBorder="true" applyAlignment="true" applyProtection="true">
      <alignment horizontal="left" vertical="bottom" textRotation="0" wrapText="false" indent="0" shrinkToFit="false"/>
      <protection locked="true" hidden="false"/>
    </xf>
    <xf numFmtId="168" fontId="25" fillId="6" borderId="8" xfId="0" applyFont="true" applyBorder="true" applyAlignment="true" applyProtection="true">
      <alignment horizontal="center" vertical="bottom" textRotation="0" wrapText="false" indent="0" shrinkToFit="false"/>
      <protection locked="true" hidden="false"/>
    </xf>
    <xf numFmtId="164" fontId="21" fillId="6" borderId="8" xfId="0" applyFont="true" applyBorder="true" applyAlignment="true" applyProtection="true">
      <alignment horizontal="center" vertical="bottom" textRotation="0" wrapText="false" indent="0" shrinkToFit="false"/>
      <protection locked="true" hidden="false"/>
    </xf>
    <xf numFmtId="164" fontId="21" fillId="5" borderId="8" xfId="0" applyFont="true" applyBorder="true" applyAlignment="true" applyProtection="true">
      <alignment horizontal="center" vertical="bottom" textRotation="0" wrapText="false" indent="0" shrinkToFit="false"/>
      <protection locked="true" hidden="false"/>
    </xf>
    <xf numFmtId="164" fontId="29" fillId="0" borderId="10" xfId="0" applyFont="true" applyBorder="true" applyAlignment="true" applyProtection="true">
      <alignment horizontal="center" vertical="bottom" textRotation="0" wrapText="false" indent="0" shrinkToFit="false"/>
      <protection locked="true" hidden="false"/>
    </xf>
    <xf numFmtId="169" fontId="29" fillId="0" borderId="10" xfId="0" applyFont="true" applyBorder="true" applyAlignment="true" applyProtection="true">
      <alignment horizontal="center" vertical="bottom" textRotation="0" wrapText="false" indent="0" shrinkToFit="false"/>
      <protection locked="true" hidden="false"/>
    </xf>
    <xf numFmtId="165" fontId="29" fillId="0" borderId="10" xfId="0" applyFont="true" applyBorder="true" applyAlignment="true" applyProtection="true">
      <alignment horizontal="center" vertical="bottom" textRotation="0" wrapText="false" indent="0" shrinkToFit="false"/>
      <protection locked="true" hidden="false"/>
    </xf>
    <xf numFmtId="164" fontId="32" fillId="2" borderId="7" xfId="0" applyFont="true" applyBorder="true" applyAlignment="true" applyProtection="true">
      <alignment horizontal="right" vertical="bottom" textRotation="0" wrapText="false" indent="0" shrinkToFit="false"/>
      <protection locked="true" hidden="false"/>
    </xf>
    <xf numFmtId="167" fontId="32" fillId="2" borderId="10" xfId="0" applyFont="true" applyBorder="true" applyAlignment="true" applyProtection="true">
      <alignment horizontal="center" vertical="bottom" textRotation="0" wrapText="false" indent="0" shrinkToFit="false"/>
      <protection locked="true" hidden="false"/>
    </xf>
    <xf numFmtId="164" fontId="32" fillId="0" borderId="10" xfId="0" applyFont="true" applyBorder="true" applyAlignment="true" applyProtection="true">
      <alignment horizontal="general" vertical="bottom" textRotation="0" wrapText="true" indent="0" shrinkToFit="false"/>
      <protection locked="true" hidden="false"/>
    </xf>
    <xf numFmtId="169" fontId="32" fillId="2" borderId="10" xfId="0" applyFont="true" applyBorder="true" applyAlignment="true" applyProtection="true">
      <alignment horizontal="center" vertical="bottom" textRotation="0" wrapText="false" indent="0" shrinkToFit="false"/>
      <protection locked="true" hidden="false"/>
    </xf>
    <xf numFmtId="169" fontId="32" fillId="0" borderId="10" xfId="0" applyFont="true" applyBorder="true" applyAlignment="true" applyProtection="true">
      <alignment horizontal="center" vertical="bottom" textRotation="0" wrapText="false" indent="0" shrinkToFit="false"/>
      <protection locked="true" hidden="false"/>
    </xf>
    <xf numFmtId="167" fontId="32" fillId="0" borderId="10" xfId="0" applyFont="true" applyBorder="true" applyAlignment="true" applyProtection="true">
      <alignment horizontal="center" vertical="bottom" textRotation="0" wrapText="false" indent="0" shrinkToFit="false"/>
      <protection locked="true" hidden="false"/>
    </xf>
    <xf numFmtId="169" fontId="32" fillId="0" borderId="8" xfId="0" applyFont="true" applyBorder="true" applyAlignment="true" applyProtection="true">
      <alignment horizontal="general" vertical="bottom" textRotation="0" wrapText="false" indent="0" shrinkToFit="false"/>
      <protection locked="true" hidden="false"/>
    </xf>
    <xf numFmtId="168" fontId="32" fillId="0" borderId="10" xfId="0" applyFont="true" applyBorder="true" applyAlignment="true" applyProtection="true">
      <alignment horizontal="center" vertical="bottom" textRotation="0" wrapText="false" indent="0" shrinkToFit="false"/>
      <protection locked="true" hidden="false"/>
    </xf>
    <xf numFmtId="169" fontId="0" fillId="0" borderId="10" xfId="0" applyFont="false" applyBorder="true" applyAlignment="true" applyProtection="true">
      <alignment horizontal="general" vertical="bottom" textRotation="0" wrapText="false" indent="0" shrinkToFit="false"/>
      <protection locked="true" hidden="false"/>
    </xf>
    <xf numFmtId="169" fontId="32" fillId="0" borderId="10" xfId="0" applyFont="true" applyBorder="true" applyAlignment="true" applyProtection="true">
      <alignment horizontal="general" vertical="bottom" textRotation="0" wrapText="false" indent="0" shrinkToFit="false"/>
      <protection locked="true" hidden="false"/>
    </xf>
    <xf numFmtId="164" fontId="32" fillId="0" borderId="8" xfId="0" applyFont="true" applyBorder="true" applyAlignment="true" applyProtection="true">
      <alignment horizontal="general" vertical="bottom" textRotation="0" wrapText="false" indent="0" shrinkToFit="false"/>
      <protection locked="true" hidden="false"/>
    </xf>
    <xf numFmtId="174" fontId="32" fillId="5" borderId="8" xfId="0" applyFont="true" applyBorder="true" applyAlignment="true" applyProtection="true">
      <alignment horizontal="general" vertical="bottom" textRotation="0" wrapText="false" indent="0" shrinkToFit="false"/>
      <protection locked="true" hidden="false"/>
    </xf>
    <xf numFmtId="166" fontId="32" fillId="5" borderId="8" xfId="0" applyFont="true" applyBorder="true" applyAlignment="true" applyProtection="true">
      <alignment horizontal="general" vertical="bottom" textRotation="0" wrapText="false" indent="0" shrinkToFit="false"/>
      <protection locked="true" hidden="false"/>
    </xf>
    <xf numFmtId="169" fontId="0" fillId="0" borderId="8" xfId="0" applyFont="false" applyBorder="true" applyAlignment="true" applyProtection="true">
      <alignment horizontal="general" vertical="bottom" textRotation="0" wrapText="false" indent="0" shrinkToFit="false"/>
      <protection locked="true" hidden="false"/>
    </xf>
    <xf numFmtId="169" fontId="32" fillId="7" borderId="10" xfId="0" applyFont="true" applyBorder="true" applyAlignment="true" applyProtection="true">
      <alignment horizontal="center" vertical="bottom" textRotation="0" wrapText="false" indent="0" shrinkToFit="false"/>
      <protection locked="true" hidden="false"/>
    </xf>
    <xf numFmtId="169" fontId="32" fillId="7" borderId="8" xfId="0" applyFont="true" applyBorder="true" applyAlignment="true" applyProtection="true">
      <alignment horizontal="general" vertical="bottom" textRotation="0" wrapText="false" indent="0" shrinkToFit="false"/>
      <protection locked="true" hidden="false"/>
    </xf>
    <xf numFmtId="168" fontId="32" fillId="7" borderId="10" xfId="0" applyFont="true" applyBorder="true" applyAlignment="true" applyProtection="true">
      <alignment horizontal="center" vertical="bottom" textRotation="0" wrapText="false" indent="0" shrinkToFit="false"/>
      <protection locked="true" hidden="false"/>
    </xf>
    <xf numFmtId="168" fontId="32" fillId="8" borderId="10" xfId="0" applyFont="true" applyBorder="true" applyAlignment="true" applyProtection="true">
      <alignment horizontal="center" vertical="bottom" textRotation="0" wrapText="false" indent="0" shrinkToFit="false"/>
      <protection locked="true" hidden="false"/>
    </xf>
    <xf numFmtId="169" fontId="0" fillId="0" borderId="0" xfId="0" applyFont="false" applyBorder="false" applyAlignment="true" applyProtection="true">
      <alignment horizontal="general" vertical="bottom" textRotation="0" wrapText="false" indent="0" shrinkToFit="false"/>
      <protection locked="true" hidden="false"/>
    </xf>
    <xf numFmtId="169" fontId="32" fillId="9" borderId="8" xfId="0" applyFont="true" applyBorder="true" applyAlignment="true" applyProtection="true">
      <alignment horizontal="general" vertical="bottom" textRotation="0" wrapText="false" indent="0" shrinkToFit="false"/>
      <protection locked="true" hidden="false"/>
    </xf>
    <xf numFmtId="168" fontId="32" fillId="9" borderId="10" xfId="0" applyFont="true" applyBorder="true" applyAlignment="true" applyProtection="true">
      <alignment horizontal="center" vertical="bottom" textRotation="0" wrapText="false" indent="0" shrinkToFit="false"/>
      <protection locked="true" hidden="false"/>
    </xf>
    <xf numFmtId="167" fontId="32" fillId="10" borderId="10" xfId="0" applyFont="true" applyBorder="true" applyAlignment="true" applyProtection="true">
      <alignment horizontal="center" vertical="bottom" textRotation="0" wrapText="false" indent="0" shrinkToFit="false"/>
      <protection locked="true" hidden="false"/>
    </xf>
    <xf numFmtId="164" fontId="0" fillId="11" borderId="10" xfId="0" applyFont="true" applyBorder="true" applyAlignment="true" applyProtection="true">
      <alignment horizontal="general" vertical="bottom" textRotation="0" wrapText="false" indent="0" shrinkToFit="false"/>
      <protection locked="true" hidden="false"/>
    </xf>
    <xf numFmtId="167" fontId="0" fillId="11" borderId="10" xfId="0" applyFont="true" applyBorder="true" applyAlignment="true" applyProtection="true">
      <alignment horizontal="center" vertical="bottom" textRotation="0" wrapText="false" indent="0" shrinkToFit="false"/>
      <protection locked="true" hidden="false"/>
    </xf>
    <xf numFmtId="167" fontId="33" fillId="0" borderId="0" xfId="0" applyFont="true" applyBorder="false" applyAlignment="true" applyProtection="true">
      <alignment horizontal="right" vertical="bottom" textRotation="0" wrapText="false" indent="0" shrinkToFit="false"/>
      <protection locked="true" hidden="false"/>
    </xf>
    <xf numFmtId="167" fontId="0" fillId="0" borderId="10" xfId="0" applyFont="true" applyBorder="true" applyAlignment="true" applyProtection="true">
      <alignment horizontal="center" vertical="bottom" textRotation="0" wrapText="false" indent="0" shrinkToFit="false"/>
      <protection locked="true" hidden="false"/>
    </xf>
    <xf numFmtId="171" fontId="0" fillId="11" borderId="10" xfId="0" applyFont="true" applyBorder="true" applyAlignment="true" applyProtection="true">
      <alignment horizontal="center" vertical="bottom" textRotation="0" wrapText="false" indent="0" shrinkToFit="false"/>
      <protection locked="true" hidden="false"/>
    </xf>
    <xf numFmtId="167" fontId="32" fillId="12" borderId="0" xfId="0" applyFont="true" applyBorder="false" applyAlignment="true" applyProtection="true">
      <alignment horizontal="general" vertical="bottom" textRotation="0" wrapText="false" indent="0" shrinkToFit="false"/>
      <protection locked="true" hidden="false"/>
    </xf>
    <xf numFmtId="164" fontId="32" fillId="0" borderId="0" xfId="0" applyFont="true" applyBorder="false" applyAlignment="true" applyProtection="true">
      <alignment horizontal="general" vertical="bottom" textRotation="0" wrapText="false" indent="0" shrinkToFit="false"/>
      <protection locked="true" hidden="false"/>
    </xf>
    <xf numFmtId="164" fontId="32" fillId="12" borderId="0" xfId="0" applyFont="true" applyBorder="false" applyAlignment="true" applyProtection="true">
      <alignment horizontal="general" vertical="bottom" textRotation="0" wrapText="false" indent="0" shrinkToFit="false"/>
      <protection locked="true" hidden="false"/>
    </xf>
    <xf numFmtId="164" fontId="33" fillId="0" borderId="0" xfId="0" applyFont="true" applyBorder="false" applyAlignment="true" applyProtection="true">
      <alignment horizontal="right" vertical="bottom" textRotation="0" wrapText="false" indent="0" shrinkToFit="false"/>
      <protection locked="true" hidden="false"/>
    </xf>
    <xf numFmtId="166" fontId="0" fillId="13" borderId="10" xfId="0" applyFont="true" applyBorder="true" applyAlignment="true" applyProtection="true">
      <alignment horizontal="general" vertical="bottom" textRotation="0" wrapText="true" indent="0" shrinkToFit="false"/>
      <protection locked="true" hidden="false"/>
    </xf>
    <xf numFmtId="164" fontId="0" fillId="14" borderId="10" xfId="0" applyFont="true" applyBorder="true" applyAlignment="true" applyProtection="true">
      <alignment horizontal="general" vertical="bottom" textRotation="0" wrapText="false" indent="0" shrinkToFit="false"/>
      <protection locked="true" hidden="false"/>
    </xf>
    <xf numFmtId="167" fontId="0" fillId="14" borderId="10" xfId="0" applyFont="true" applyBorder="true" applyAlignment="true" applyProtection="true">
      <alignment horizontal="center" vertical="bottom" textRotation="0" wrapText="false" indent="0" shrinkToFit="false"/>
      <protection locked="true" hidden="false"/>
    </xf>
    <xf numFmtId="164" fontId="0" fillId="14" borderId="0" xfId="0" applyFont="true" applyBorder="true" applyAlignment="true" applyProtection="true">
      <alignment horizontal="general" vertical="bottom" textRotation="0" wrapText="false" indent="0" shrinkToFit="false"/>
      <protection locked="true" hidden="false"/>
    </xf>
    <xf numFmtId="171" fontId="0" fillId="14" borderId="10" xfId="0" applyFont="true" applyBorder="true" applyAlignment="true" applyProtection="true">
      <alignment horizontal="center" vertical="bottom" textRotation="0" wrapText="false" indent="0" shrinkToFit="false"/>
      <protection locked="true" hidden="false"/>
    </xf>
    <xf numFmtId="164" fontId="0" fillId="15" borderId="10" xfId="0" applyFont="true" applyBorder="true" applyAlignment="true" applyProtection="true">
      <alignment horizontal="general" vertical="bottom" textRotation="0" wrapText="false" indent="0" shrinkToFit="false"/>
      <protection locked="true" hidden="false"/>
    </xf>
    <xf numFmtId="167" fontId="0" fillId="15" borderId="10" xfId="0" applyFont="true" applyBorder="true" applyAlignment="true" applyProtection="true">
      <alignment horizontal="center" vertical="bottom" textRotation="0" wrapText="false" indent="0" shrinkToFit="false"/>
      <protection locked="true" hidden="false"/>
    </xf>
    <xf numFmtId="164" fontId="0" fillId="15" borderId="0" xfId="0" applyFont="true" applyBorder="true" applyAlignment="true" applyProtection="true">
      <alignment horizontal="general" vertical="bottom" textRotation="0" wrapText="false" indent="0" shrinkToFit="false"/>
      <protection locked="true" hidden="false"/>
    </xf>
    <xf numFmtId="171" fontId="0" fillId="15" borderId="10" xfId="0" applyFont="true" applyBorder="true" applyAlignment="true" applyProtection="true">
      <alignment horizontal="center" vertical="bottom" textRotation="0" wrapText="false" indent="0" shrinkToFit="false"/>
      <protection locked="true" hidden="false"/>
    </xf>
    <xf numFmtId="166" fontId="29" fillId="0" borderId="10" xfId="0" applyFont="true" applyBorder="true" applyAlignment="true" applyProtection="true">
      <alignment horizontal="center" vertical="bottom" textRotation="0" wrapText="false" indent="0" shrinkToFit="false"/>
      <protection locked="true" hidden="false"/>
    </xf>
    <xf numFmtId="166" fontId="0" fillId="0" borderId="10" xfId="0" applyFont="true" applyBorder="true" applyAlignment="true" applyProtection="true">
      <alignment horizontal="general" vertical="bottom" textRotation="0" wrapText="true" indent="0" shrinkToFit="false"/>
      <protection locked="true" hidden="false"/>
    </xf>
    <xf numFmtId="164" fontId="0" fillId="0" borderId="10" xfId="0" applyFont="true" applyBorder="true" applyAlignment="true" applyProtection="true">
      <alignment horizontal="general" vertical="bottom" textRotation="0" wrapText="true" indent="0" shrinkToFit="false"/>
      <protection locked="true" hidden="false"/>
    </xf>
    <xf numFmtId="168" fontId="32" fillId="0" borderId="0" xfId="0" applyFont="true" applyBorder="false" applyAlignment="true" applyProtection="true">
      <alignment horizontal="general" vertical="bottom" textRotation="0" wrapText="false" indent="0" shrinkToFit="false"/>
      <protection locked="true" hidden="false"/>
    </xf>
    <xf numFmtId="166" fontId="32" fillId="0" borderId="10"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8" fontId="0"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13" fillId="0" borderId="11" xfId="0" applyFont="true" applyBorder="true" applyAlignment="true" applyProtection="true">
      <alignment horizontal="center" vertical="bottom" textRotation="0" wrapText="true" indent="0" shrinkToFit="false"/>
      <protection locked="true" hidden="false"/>
    </xf>
    <xf numFmtId="164" fontId="13" fillId="3" borderId="8" xfId="0" applyFont="true" applyBorder="true" applyAlignment="true" applyProtection="true">
      <alignment horizontal="center" vertical="bottom" textRotation="0" wrapText="tru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4" fontId="35" fillId="3" borderId="0" xfId="0" applyFont="true" applyBorder="true" applyAlignment="true" applyProtection="true">
      <alignment horizontal="center" vertical="bottom" textRotation="0" wrapText="false" indent="0" shrinkToFit="false"/>
      <protection locked="true" hidden="false"/>
    </xf>
    <xf numFmtId="164" fontId="32" fillId="3" borderId="12" xfId="0" applyFont="true" applyBorder="true" applyAlignment="true" applyProtection="true">
      <alignment horizontal="general" vertical="bottom" textRotation="0" wrapText="true" indent="0" shrinkToFit="false"/>
      <protection locked="true" hidden="false"/>
    </xf>
    <xf numFmtId="164" fontId="20" fillId="0" borderId="12" xfId="0" applyFont="true" applyBorder="true" applyAlignment="true" applyProtection="true">
      <alignment horizontal="general" vertical="bottom" textRotation="0" wrapText="true" indent="0" shrinkToFit="false"/>
      <protection locked="true" hidden="false"/>
    </xf>
    <xf numFmtId="164" fontId="11" fillId="3" borderId="13" xfId="0" applyFont="true" applyBorder="true" applyAlignment="true" applyProtection="true">
      <alignment horizontal="general" vertical="bottom" textRotation="0" wrapText="false" indent="0" shrinkToFit="false"/>
      <protection locked="true" hidden="false"/>
    </xf>
    <xf numFmtId="164" fontId="36" fillId="3" borderId="13" xfId="0" applyFont="true" applyBorder="true" applyAlignment="true" applyProtection="true">
      <alignment horizontal="general" vertical="bottom" textRotation="0" wrapText="true" indent="0" shrinkToFit="false"/>
      <protection locked="true" hidden="false"/>
    </xf>
    <xf numFmtId="164" fontId="20" fillId="3" borderId="13" xfId="0" applyFont="true" applyBorder="true" applyAlignment="true" applyProtection="true">
      <alignment horizontal="general" vertical="bottom" textRotation="0" wrapText="true" indent="0" shrinkToFit="false"/>
      <protection locked="true" hidden="false"/>
    </xf>
    <xf numFmtId="164" fontId="20" fillId="0" borderId="13" xfId="0" applyFont="true" applyBorder="true" applyAlignment="true" applyProtection="true">
      <alignment horizontal="general" vertical="bottom" textRotation="0" wrapText="true" indent="0" shrinkToFit="false"/>
      <protection locked="true" hidden="false"/>
    </xf>
    <xf numFmtId="164" fontId="36" fillId="0" borderId="8" xfId="0" applyFont="true" applyBorder="true" applyAlignment="true" applyProtection="true">
      <alignment horizontal="general" vertical="bottom" textRotation="0" wrapText="false" indent="0" shrinkToFit="false"/>
      <protection locked="true" hidden="false"/>
    </xf>
    <xf numFmtId="164" fontId="36" fillId="0" borderId="8" xfId="0" applyFont="true" applyBorder="true" applyAlignment="true" applyProtection="true">
      <alignment horizontal="general" vertical="bottom" textRotation="0" wrapText="true" indent="0" shrinkToFit="false"/>
      <protection locked="true" hidden="false"/>
    </xf>
    <xf numFmtId="164" fontId="0" fillId="3" borderId="8" xfId="0" applyFont="true" applyBorder="true" applyAlignment="true" applyProtection="true">
      <alignment horizontal="general" vertical="bottom" textRotation="0" wrapText="true" indent="0" shrinkToFit="false"/>
      <protection locked="true" hidden="false"/>
    </xf>
    <xf numFmtId="164" fontId="0" fillId="3" borderId="8" xfId="0" applyFont="true" applyBorder="true" applyAlignment="true" applyProtection="true">
      <alignment horizontal="center" vertical="bottom" textRotation="0" wrapText="false" indent="0" shrinkToFit="false"/>
      <protection locked="true" hidden="false"/>
    </xf>
    <xf numFmtId="164" fontId="0" fillId="3" borderId="8" xfId="0" applyFont="false" applyBorder="true" applyAlignment="true" applyProtection="true">
      <alignment horizontal="general" vertical="bottom" textRotation="0" wrapText="false" indent="0" shrinkToFit="false"/>
      <protection locked="true" hidden="false"/>
    </xf>
    <xf numFmtId="164" fontId="20" fillId="3" borderId="8" xfId="0" applyFont="true" applyBorder="true" applyAlignment="true" applyProtection="true">
      <alignment horizontal="general" vertical="bottom" textRotation="0" wrapText="false" indent="0" shrinkToFit="false"/>
      <protection locked="true" hidden="false"/>
    </xf>
    <xf numFmtId="164" fontId="0" fillId="0" borderId="8" xfId="0" applyFont="true" applyBorder="true" applyAlignment="true" applyProtection="true">
      <alignment horizontal="general" vertical="bottom" textRotation="0" wrapText="true" indent="0" shrinkToFit="false"/>
      <protection locked="true" hidden="false"/>
    </xf>
    <xf numFmtId="164" fontId="20" fillId="0" borderId="8" xfId="0" applyFont="true" applyBorder="true" applyAlignment="true" applyProtection="true">
      <alignment horizontal="center" vertical="bottom" textRotation="0" wrapText="false" indent="0" shrinkToFit="false"/>
      <protection locked="true" hidden="false"/>
    </xf>
    <xf numFmtId="164" fontId="20" fillId="0" borderId="8" xfId="0" applyFont="true" applyBorder="true" applyAlignment="true" applyProtection="true">
      <alignment horizontal="general" vertical="bottom" textRotation="0" wrapText="false" indent="0" shrinkToFit="false"/>
      <protection locked="true" hidden="false"/>
    </xf>
    <xf numFmtId="164" fontId="20" fillId="0" borderId="8" xfId="0" applyFont="true" applyBorder="true" applyAlignment="true" applyProtection="true">
      <alignment horizontal="general" vertical="bottom" textRotation="0" wrapText="true" indent="0" shrinkToFit="false"/>
      <protection locked="true" hidden="false"/>
    </xf>
    <xf numFmtId="164" fontId="11" fillId="0" borderId="8" xfId="0" applyFont="true" applyBorder="true" applyAlignment="true" applyProtection="true">
      <alignment horizontal="general" vertical="bottom" textRotation="0" wrapText="true" indent="0" shrinkToFit="false"/>
      <protection locked="true" hidden="false"/>
    </xf>
    <xf numFmtId="164" fontId="0" fillId="0" borderId="8" xfId="0" applyFont="true" applyBorder="true" applyAlignment="true" applyProtection="true">
      <alignment horizontal="center" vertical="bottom" textRotation="0" wrapText="false" indent="0" shrinkToFit="false"/>
      <protection locked="true" hidden="false"/>
    </xf>
    <xf numFmtId="164" fontId="0" fillId="0" borderId="8" xfId="0" applyFont="false" applyBorder="true" applyAlignment="true" applyProtection="true">
      <alignment horizontal="general" vertical="bottom" textRotation="0" wrapText="false" indent="0" shrinkToFit="false"/>
      <protection locked="true" hidden="false"/>
    </xf>
    <xf numFmtId="164" fontId="37" fillId="0" borderId="8" xfId="0" applyFont="true" applyBorder="true" applyAlignment="true" applyProtection="true">
      <alignment horizontal="general" vertical="bottom" textRotation="0" wrapText="true" indent="0" shrinkToFit="false"/>
      <protection locked="true" hidden="false"/>
    </xf>
    <xf numFmtId="164" fontId="0" fillId="0" borderId="13" xfId="0" applyFont="true" applyBorder="true" applyAlignment="true" applyProtection="true">
      <alignment horizontal="general" vertical="bottom" textRotation="0" wrapText="true" indent="0" shrinkToFit="false"/>
      <protection locked="true" hidden="false"/>
    </xf>
    <xf numFmtId="164" fontId="0" fillId="0" borderId="13" xfId="0" applyFont="true" applyBorder="true" applyAlignment="true" applyProtection="true">
      <alignment horizontal="center" vertical="bottom" textRotation="0" wrapText="false" indent="0" shrinkToFit="false"/>
      <protection locked="true" hidden="false"/>
    </xf>
    <xf numFmtId="164" fontId="38" fillId="0" borderId="8" xfId="0" applyFont="true" applyBorder="true" applyAlignment="true" applyProtection="true">
      <alignment horizontal="general" vertical="bottom" textRotation="0" wrapText="true" indent="0" shrinkToFit="false"/>
      <protection locked="true" hidden="false"/>
    </xf>
    <xf numFmtId="172" fontId="39" fillId="0" borderId="8" xfId="0" applyFont="true" applyBorder="true" applyAlignment="true" applyProtection="true">
      <alignment horizontal="center" vertical="center" textRotation="0" wrapText="true" indent="0" shrinkToFit="false"/>
      <protection locked="true" hidden="false"/>
    </xf>
    <xf numFmtId="169" fontId="32" fillId="0" borderId="8" xfId="0" applyFont="true" applyBorder="true" applyAlignment="true" applyProtection="true">
      <alignment horizontal="center" vertical="bottom" textRotation="0" wrapText="true" indent="0" shrinkToFit="false"/>
      <protection locked="true" hidden="false"/>
    </xf>
    <xf numFmtId="169" fontId="36" fillId="0" borderId="8" xfId="0" applyFont="true" applyBorder="true" applyAlignment="true" applyProtection="true">
      <alignment horizontal="center" vertical="bottom" textRotation="0" wrapText="false" indent="0" shrinkToFit="false"/>
      <protection locked="true" hidden="false"/>
    </xf>
    <xf numFmtId="164" fontId="36" fillId="0" borderId="0" xfId="0" applyFont="true" applyBorder="false" applyAlignment="true" applyProtection="true">
      <alignment horizontal="general" vertical="bottom" textRotation="0" wrapText="false" indent="0" shrinkToFit="false"/>
      <protection locked="true" hidden="false"/>
    </xf>
    <xf numFmtId="167" fontId="20" fillId="0" borderId="8" xfId="0" applyFont="true" applyBorder="true" applyAlignment="true" applyProtection="true">
      <alignment horizontal="center" vertical="bottom" textRotation="0" wrapText="false" indent="0" shrinkToFit="false"/>
      <protection locked="true" hidden="false"/>
    </xf>
    <xf numFmtId="172" fontId="41" fillId="0" borderId="8" xfId="0" applyFont="true" applyBorder="true" applyAlignment="true" applyProtection="true">
      <alignment horizontal="center" vertical="center" textRotation="0" wrapText="true" indent="0" shrinkToFit="false"/>
      <protection locked="true" hidden="false"/>
    </xf>
    <xf numFmtId="166" fontId="40" fillId="0" borderId="8" xfId="0" applyFont="true" applyBorder="true" applyAlignment="true" applyProtection="true">
      <alignment horizontal="center" vertical="bottom" textRotation="0" wrapText="false" indent="0" shrinkToFit="false"/>
      <protection locked="true" hidden="false"/>
    </xf>
    <xf numFmtId="164" fontId="39" fillId="0" borderId="8" xfId="0" applyFont="true" applyBorder="true" applyAlignment="true" applyProtection="true">
      <alignment horizontal="center" vertical="center" textRotation="0" wrapText="true" indent="0" shrinkToFit="false"/>
      <protection locked="true" hidden="false"/>
    </xf>
    <xf numFmtId="167" fontId="40" fillId="0" borderId="8" xfId="0" applyFont="true" applyBorder="true" applyAlignment="true" applyProtection="true">
      <alignment horizontal="center" vertical="bottom" textRotation="0" wrapText="false" indent="0" shrinkToFit="false"/>
      <protection locked="true" hidden="false"/>
    </xf>
    <xf numFmtId="164" fontId="0" fillId="0" borderId="10" xfId="0" applyFont="true" applyBorder="true" applyAlignment="true" applyProtection="true">
      <alignment horizontal="general" vertical="bottom" textRotation="0" wrapText="false" indent="0" shrinkToFit="false"/>
      <protection locked="true" hidden="false"/>
    </xf>
    <xf numFmtId="164" fontId="0" fillId="7" borderId="10" xfId="0" applyFont="true" applyBorder="true" applyAlignment="true" applyProtection="true">
      <alignment horizontal="general" vertical="bottom" textRotation="0" wrapText="true" indent="0" shrinkToFit="false"/>
      <protection locked="true" hidden="false"/>
    </xf>
    <xf numFmtId="164" fontId="0" fillId="16" borderId="10" xfId="0" applyFont="true" applyBorder="true" applyAlignment="true" applyProtection="true">
      <alignment horizontal="general" vertical="bottom" textRotation="0" wrapText="true" indent="0" shrinkToFit="false"/>
      <protection locked="true" hidden="false"/>
    </xf>
    <xf numFmtId="164" fontId="0" fillId="17" borderId="10" xfId="0" applyFont="true" applyBorder="true" applyAlignment="true" applyProtection="true">
      <alignment horizontal="general" vertical="bottom" textRotation="0" wrapText="true" indent="0" shrinkToFit="false"/>
      <protection locked="true" hidden="false"/>
    </xf>
    <xf numFmtId="164" fontId="0" fillId="18" borderId="10" xfId="0" applyFont="true" applyBorder="true" applyAlignment="true" applyProtection="true">
      <alignment horizontal="general" vertical="bottom" textRotation="0" wrapText="true" indent="0" shrinkToFit="false"/>
      <protection locked="true" hidden="false"/>
    </xf>
    <xf numFmtId="164" fontId="0" fillId="19" borderId="10" xfId="0" applyFont="true" applyBorder="true" applyAlignment="true" applyProtection="true">
      <alignment horizontal="general" vertical="bottom" textRotation="0" wrapText="true" indent="0" shrinkToFit="false"/>
      <protection locked="true" hidden="false"/>
    </xf>
    <xf numFmtId="164" fontId="0" fillId="14" borderId="10" xfId="0" applyFont="true" applyBorder="true" applyAlignment="true" applyProtection="true">
      <alignment horizontal="general" vertical="bottom" textRotation="0" wrapText="true" indent="0" shrinkToFit="false"/>
      <protection locked="true" hidden="false"/>
    </xf>
    <xf numFmtId="172" fontId="46" fillId="0" borderId="12" xfId="0" applyFont="true" applyBorder="true" applyAlignment="true" applyProtection="true">
      <alignment horizontal="right" vertical="bottom" textRotation="0" wrapText="false" indent="0" shrinkToFit="false"/>
      <protection locked="true" hidden="false"/>
    </xf>
    <xf numFmtId="164" fontId="47" fillId="20" borderId="7" xfId="0" applyFont="true" applyBorder="true" applyAlignment="true" applyProtection="true">
      <alignment horizontal="right" vertical="bottom" textRotation="0" wrapText="false" indent="0" shrinkToFit="false"/>
      <protection locked="true" hidden="false"/>
    </xf>
    <xf numFmtId="164" fontId="47" fillId="21" borderId="7" xfId="0" applyFont="true" applyBorder="true" applyAlignment="true" applyProtection="true">
      <alignment horizontal="right" vertical="bottom" textRotation="0" wrapText="false" indent="0" shrinkToFit="false"/>
      <protection locked="true" hidden="false"/>
    </xf>
    <xf numFmtId="164" fontId="47" fillId="22" borderId="7" xfId="0" applyFont="true" applyBorder="true" applyAlignment="true" applyProtection="true">
      <alignment horizontal="right" vertical="bottom" textRotation="0" wrapText="false" indent="0" shrinkToFit="false"/>
      <protection locked="true" hidden="false"/>
    </xf>
    <xf numFmtId="164" fontId="47" fillId="23" borderId="7" xfId="0" applyFont="true" applyBorder="true" applyAlignment="true" applyProtection="true">
      <alignment horizontal="right" vertical="bottom" textRotation="0" wrapText="false" indent="0" shrinkToFit="false"/>
      <protection locked="true" hidden="false"/>
    </xf>
    <xf numFmtId="164" fontId="47" fillId="24" borderId="7" xfId="0" applyFont="true" applyBorder="true" applyAlignment="true" applyProtection="true">
      <alignment horizontal="right" vertical="bottom" textRotation="0" wrapText="false" indent="0" shrinkToFit="false"/>
      <protection locked="true" hidden="false"/>
    </xf>
    <xf numFmtId="164" fontId="47" fillId="25" borderId="7" xfId="0" applyFont="true" applyBorder="true" applyAlignment="true" applyProtection="true">
      <alignment horizontal="right" vertical="bottom" textRotation="0" wrapText="false" indent="0" shrinkToFit="false"/>
      <protection locked="true" hidden="false"/>
    </xf>
    <xf numFmtId="164" fontId="0" fillId="7" borderId="10" xfId="0" applyFont="true" applyBorder="true" applyAlignment="true" applyProtection="true">
      <alignment horizontal="general" vertical="bottom" textRotation="0" wrapText="false" indent="0" shrinkToFit="false"/>
      <protection locked="true" hidden="false"/>
    </xf>
    <xf numFmtId="164" fontId="0" fillId="16" borderId="10" xfId="0" applyFont="true" applyBorder="true" applyAlignment="true" applyProtection="true">
      <alignment horizontal="general" vertical="bottom" textRotation="0" wrapText="false" indent="0" shrinkToFit="false"/>
      <protection locked="true" hidden="false"/>
    </xf>
    <xf numFmtId="164" fontId="0" fillId="17" borderId="10" xfId="0" applyFont="true" applyBorder="true" applyAlignment="true" applyProtection="true">
      <alignment horizontal="general" vertical="bottom" textRotation="0" wrapText="false" indent="0" shrinkToFit="false"/>
      <protection locked="true" hidden="false"/>
    </xf>
    <xf numFmtId="164" fontId="0" fillId="18" borderId="10" xfId="0" applyFont="true" applyBorder="true" applyAlignment="true" applyProtection="true">
      <alignment horizontal="general" vertical="bottom" textRotation="0" wrapText="false" indent="0" shrinkToFit="false"/>
      <protection locked="true" hidden="false"/>
    </xf>
    <xf numFmtId="164" fontId="0" fillId="19" borderId="10" xfId="0" applyFont="true" applyBorder="true" applyAlignment="true" applyProtection="true">
      <alignment horizontal="general" vertical="bottom" textRotation="0" wrapText="false" indent="0" shrinkToFit="false"/>
      <protection locked="true" hidden="false"/>
    </xf>
    <xf numFmtId="169"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right" vertical="bottom" textRotation="0" wrapText="false" indent="0" shrinkToFit="false"/>
      <protection locked="true" hidden="false"/>
    </xf>
    <xf numFmtId="172" fontId="0" fillId="0" borderId="0" xfId="0" applyFont="true" applyBorder="false" applyAlignment="true" applyProtection="true">
      <alignment horizontal="general" vertical="bottom" textRotation="0" wrapText="false" indent="0" shrinkToFit="false"/>
      <protection locked="true" hidden="false"/>
    </xf>
    <xf numFmtId="172" fontId="0" fillId="0" borderId="0" xfId="0" applyFont="true" applyBorder="false" applyAlignment="true" applyProtection="true">
      <alignment horizontal="right" vertical="bottom" textRotation="0" wrapText="false" indent="0" shrinkToFit="false"/>
      <protection locked="true" hidden="false"/>
    </xf>
    <xf numFmtId="164" fontId="0" fillId="0" borderId="0" xfId="0" applyFont="true" applyBorder="false" applyAlignment="true" applyProtection="true">
      <alignment horizontal="left" vertical="bottom" textRotation="0" wrapText="false" indent="0" shrinkToFit="false"/>
      <protection locked="true" hidden="false"/>
    </xf>
    <xf numFmtId="169" fontId="0" fillId="0" borderId="0" xfId="0" applyFont="true" applyBorder="false" applyAlignment="true" applyProtection="true">
      <alignment horizontal="left" vertical="bottom" textRotation="0" wrapText="false" indent="0" shrinkToFit="false"/>
      <protection locked="true" hidden="false"/>
    </xf>
    <xf numFmtId="169" fontId="0" fillId="0" borderId="0" xfId="0" applyFont="true" applyBorder="false" applyAlignment="true" applyProtection="true">
      <alignment horizontal="right" vertical="bottom" textRotation="0" wrapText="false" indent="0" shrinkToFit="false"/>
      <protection locked="true" hidden="false"/>
    </xf>
    <xf numFmtId="172" fontId="0" fillId="0" borderId="0" xfId="0" applyFont="true" applyBorder="false" applyAlignment="true" applyProtection="true">
      <alignment horizontal="left" vertical="bottom" textRotation="0" wrapText="false" indent="0" shrinkToFit="false"/>
      <protection locked="true" hidden="false"/>
    </xf>
    <xf numFmtId="175" fontId="0" fillId="0" borderId="0" xfId="0" applyFont="true" applyBorder="false" applyAlignment="true" applyProtection="true">
      <alignment horizontal="left" vertical="bottom" textRotation="0" wrapText="false" indent="0" shrinkToFit="false"/>
      <protection locked="true" hidden="false"/>
    </xf>
    <xf numFmtId="164" fontId="0" fillId="2" borderId="0" xfId="0" applyFont="true" applyBorder="true" applyAlignment="true" applyProtection="true">
      <alignment horizontal="general" vertical="bottom" textRotation="0" wrapText="false" indent="0" shrinkToFit="false"/>
      <protection locked="true" hidden="false"/>
    </xf>
    <xf numFmtId="169" fontId="0" fillId="2" borderId="0" xfId="0" applyFont="true" applyBorder="true" applyAlignment="true" applyProtection="true">
      <alignment horizontal="general" vertical="bottom" textRotation="0" wrapText="false" indent="0" shrinkToFit="false"/>
      <protection locked="true" hidden="false"/>
    </xf>
    <xf numFmtId="164" fontId="37" fillId="0" borderId="8" xfId="0" applyFont="true" applyBorder="true" applyAlignment="true" applyProtection="true">
      <alignment horizontal="general" vertical="bottom" textRotation="0" wrapText="false" indent="0" shrinkToFit="false"/>
      <protection locked="true" hidden="false"/>
    </xf>
    <xf numFmtId="164" fontId="46" fillId="0" borderId="8" xfId="0" applyFont="true" applyBorder="true" applyAlignment="true" applyProtection="true">
      <alignment horizontal="right" vertical="bottom" textRotation="0" wrapText="false" indent="0" shrinkToFit="false"/>
      <protection locked="true" hidden="false"/>
    </xf>
    <xf numFmtId="164" fontId="47" fillId="0" borderId="0" xfId="0" applyFont="true" applyBorder="false" applyAlignment="true" applyProtection="true">
      <alignment horizontal="general" vertical="bottom" textRotation="0" wrapText="false" indent="0" shrinkToFit="false"/>
      <protection locked="true" hidden="false"/>
    </xf>
    <xf numFmtId="164" fontId="11" fillId="26" borderId="0" xfId="0" applyFont="true" applyBorder="true" applyAlignment="true" applyProtection="true">
      <alignment horizontal="general" vertical="bottom" textRotation="0" wrapText="false" indent="0" shrinkToFit="false"/>
      <protection locked="true" hidden="false"/>
    </xf>
    <xf numFmtId="164" fontId="46" fillId="0" borderId="12" xfId="0" applyFont="true" applyBorder="true" applyAlignment="true" applyProtection="true">
      <alignment horizontal="right" vertical="bottom" textRotation="0" wrapText="false" indent="0" shrinkToFit="false"/>
      <protection locked="true" hidden="false"/>
    </xf>
    <xf numFmtId="164" fontId="32" fillId="0" borderId="7" xfId="0" applyFont="true" applyBorder="true" applyAlignment="true" applyProtection="true">
      <alignment horizontal="right" vertical="bottom" textRotation="0" wrapText="false" indent="0" shrinkToFit="false"/>
      <protection locked="true" hidden="false"/>
    </xf>
    <xf numFmtId="164" fontId="46" fillId="0" borderId="0" xfId="0" applyFont="true" applyBorder="false" applyAlignment="true" applyProtection="true">
      <alignment horizontal="general" vertical="bottom" textRotation="0" wrapText="false" indent="0" shrinkToFit="false"/>
      <protection locked="true" hidden="false"/>
    </xf>
    <xf numFmtId="164" fontId="48" fillId="27" borderId="8" xfId="0" applyFont="true" applyBorder="true" applyAlignment="true" applyProtection="true">
      <alignment horizontal="general" vertical="bottom" textRotation="0" wrapText="false" indent="0" shrinkToFit="false"/>
      <protection locked="true" hidden="false"/>
    </xf>
    <xf numFmtId="165" fontId="48" fillId="27" borderId="9" xfId="0" applyFont="true" applyBorder="true" applyAlignment="true" applyProtection="true">
      <alignment horizontal="general" vertical="bottom" textRotation="0" wrapText="false" indent="0" shrinkToFit="false"/>
      <protection locked="true" hidden="false"/>
    </xf>
    <xf numFmtId="164" fontId="48" fillId="27" borderId="9" xfId="0" applyFont="true" applyBorder="true" applyAlignment="true" applyProtection="true">
      <alignment horizontal="center" vertical="bottom" textRotation="0" wrapText="false" indent="0" shrinkToFit="false"/>
      <protection locked="true" hidden="false"/>
    </xf>
    <xf numFmtId="164" fontId="48" fillId="27" borderId="9" xfId="0" applyFont="true" applyBorder="true" applyAlignment="true" applyProtection="true">
      <alignment horizontal="general" vertical="bottom" textRotation="0" wrapText="false" indent="0" shrinkToFit="false"/>
      <protection locked="true" hidden="false"/>
    </xf>
    <xf numFmtId="164" fontId="11" fillId="0" borderId="12" xfId="0" applyFont="true" applyBorder="true" applyAlignment="true" applyProtection="true">
      <alignment horizontal="general" vertical="bottom" textRotation="0" wrapText="false" indent="0" shrinkToFit="false"/>
      <protection locked="true" hidden="false"/>
    </xf>
    <xf numFmtId="165" fontId="11" fillId="0" borderId="7" xfId="0" applyFont="true" applyBorder="true" applyAlignment="true" applyProtection="true">
      <alignment horizontal="general" vertical="bottom" textRotation="0" wrapText="false" indent="0" shrinkToFit="false"/>
      <protection locked="true" hidden="false"/>
    </xf>
    <xf numFmtId="164" fontId="48" fillId="0" borderId="7" xfId="0" applyFont="true" applyBorder="true" applyAlignment="true" applyProtection="true">
      <alignment horizontal="center" vertical="bottom" textRotation="0" wrapText="true" indent="0" shrinkToFit="false"/>
      <protection locked="true" hidden="false"/>
    </xf>
    <xf numFmtId="164" fontId="11" fillId="0" borderId="7" xfId="0" applyFont="true" applyBorder="true" applyAlignment="true" applyProtection="true">
      <alignment horizontal="general" vertical="bottom" textRotation="0" wrapText="false" indent="0" shrinkToFit="false"/>
      <protection locked="true" hidden="false"/>
    </xf>
    <xf numFmtId="164" fontId="49" fillId="0" borderId="8" xfId="0" applyFont="true" applyBorder="true" applyAlignment="true" applyProtection="true">
      <alignment horizontal="center" vertical="center" textRotation="90" wrapText="false" indent="0" shrinkToFit="false"/>
      <protection locked="true" hidden="false"/>
    </xf>
    <xf numFmtId="165" fontId="46" fillId="0" borderId="7" xfId="0" applyFont="true" applyBorder="true" applyAlignment="true" applyProtection="true">
      <alignment horizontal="right" vertical="bottom" textRotation="0" wrapText="false" indent="0" shrinkToFit="false"/>
      <protection locked="true" hidden="false"/>
    </xf>
    <xf numFmtId="164" fontId="46" fillId="0" borderId="7" xfId="0" applyFont="true" applyBorder="true" applyAlignment="true" applyProtection="true">
      <alignment horizontal="general" vertical="bottom" textRotation="0" wrapText="true" indent="0" shrinkToFit="false"/>
      <protection locked="true" hidden="false"/>
    </xf>
    <xf numFmtId="164" fontId="50" fillId="2" borderId="7" xfId="0" applyFont="true" applyBorder="true" applyAlignment="true" applyProtection="true">
      <alignment horizontal="general" vertical="bottom" textRotation="0" wrapText="false" indent="0" shrinkToFit="false"/>
      <protection locked="true" hidden="false"/>
    </xf>
    <xf numFmtId="164" fontId="46" fillId="0" borderId="7" xfId="0" applyFont="true" applyBorder="true" applyAlignment="true" applyProtection="true">
      <alignment horizontal="general" vertical="bottom" textRotation="0" wrapText="false" indent="0" shrinkToFit="false"/>
      <protection locked="true" hidden="false"/>
    </xf>
    <xf numFmtId="165" fontId="46" fillId="2" borderId="7" xfId="0" applyFont="true" applyBorder="true" applyAlignment="true" applyProtection="true">
      <alignment horizontal="right" vertical="bottom" textRotation="0" wrapText="false" indent="0" shrinkToFit="false"/>
      <protection locked="true" hidden="false"/>
    </xf>
    <xf numFmtId="164" fontId="46" fillId="13" borderId="12" xfId="0" applyFont="true" applyBorder="true" applyAlignment="true" applyProtection="true">
      <alignment horizontal="right" vertical="bottom" textRotation="0" wrapText="false" indent="0" shrinkToFit="false"/>
      <protection locked="true" hidden="false"/>
    </xf>
    <xf numFmtId="165" fontId="46" fillId="13" borderId="7" xfId="0" applyFont="true" applyBorder="true" applyAlignment="true" applyProtection="true">
      <alignment horizontal="right" vertical="bottom" textRotation="0" wrapText="false" indent="0" shrinkToFit="false"/>
      <protection locked="true" hidden="false"/>
    </xf>
    <xf numFmtId="164" fontId="46" fillId="13" borderId="7" xfId="0" applyFont="true" applyBorder="true" applyAlignment="true" applyProtection="true">
      <alignment horizontal="general" vertical="bottom" textRotation="0" wrapText="false" indent="0" shrinkToFit="false"/>
      <protection locked="true" hidden="false"/>
    </xf>
    <xf numFmtId="164" fontId="50" fillId="13" borderId="7" xfId="0" applyFont="true" applyBorder="true" applyAlignment="true" applyProtection="true">
      <alignment horizontal="general" vertical="bottom" textRotation="0" wrapText="false" indent="0" shrinkToFit="false"/>
      <protection locked="true" hidden="false"/>
    </xf>
    <xf numFmtId="164" fontId="11" fillId="13" borderId="7" xfId="0" applyFont="true" applyBorder="true" applyAlignment="true" applyProtection="true">
      <alignment horizontal="general" vertical="bottom" textRotation="0" wrapText="false" indent="0" shrinkToFit="false"/>
      <protection locked="true" hidden="false"/>
    </xf>
    <xf numFmtId="164" fontId="46" fillId="2" borderId="7" xfId="0" applyFont="true" applyBorder="true" applyAlignment="true" applyProtection="true">
      <alignment horizontal="general" vertical="bottom" textRotation="0" wrapText="false" indent="0" shrinkToFit="false"/>
      <protection locked="true" hidden="false"/>
    </xf>
    <xf numFmtId="165" fontId="46" fillId="2" borderId="14" xfId="0" applyFont="true" applyBorder="true" applyAlignment="true" applyProtection="true">
      <alignment horizontal="right" vertical="bottom" textRotation="0" wrapText="false" indent="0" shrinkToFit="false"/>
      <protection locked="true" hidden="false"/>
    </xf>
    <xf numFmtId="169" fontId="0" fillId="0" borderId="0" xfId="0" applyFont="true" applyBorder="false" applyAlignment="true" applyProtection="true">
      <alignment horizontal="general" vertical="bottom" textRotation="0" wrapText="true" indent="0" shrinkToFit="false"/>
      <protection locked="true" hidden="false"/>
    </xf>
    <xf numFmtId="164" fontId="0" fillId="10" borderId="0" xfId="0" applyFont="true" applyBorder="true" applyAlignment="true" applyProtection="true">
      <alignment horizontal="general" vertical="bottom" textRotation="0" wrapText="false" indent="0" shrinkToFit="false"/>
      <protection locked="true" hidden="false"/>
    </xf>
    <xf numFmtId="169" fontId="0" fillId="10" borderId="0" xfId="0" applyFont="true" applyBorder="true" applyAlignment="true" applyProtection="true">
      <alignment horizontal="general" vertical="bottom" textRotation="0" wrapText="false" indent="0" shrinkToFit="false"/>
      <protection locked="true" hidden="false"/>
    </xf>
    <xf numFmtId="164" fontId="0" fillId="28" borderId="0" xfId="0" applyFont="true" applyBorder="true" applyAlignment="true" applyProtection="true">
      <alignment horizontal="general" vertical="bottom" textRotation="0" wrapText="false" indent="0" shrinkToFit="false"/>
      <protection locked="true" hidden="false"/>
    </xf>
    <xf numFmtId="169" fontId="0" fillId="28" borderId="0" xfId="0" applyFont="true" applyBorder="true" applyAlignment="true" applyProtection="true">
      <alignment horizontal="general" vertical="bottom" textRotation="0" wrapText="false" indent="0" shrinkToFit="false"/>
      <protection locked="true" hidden="false"/>
    </xf>
    <xf numFmtId="164" fontId="32" fillId="0" borderId="8" xfId="0" applyFont="true" applyBorder="true" applyAlignment="true" applyProtection="true">
      <alignment horizontal="center" vertical="bottom" textRotation="0" wrapText="false" indent="0" shrinkToFit="false"/>
      <protection locked="true" hidden="false"/>
    </xf>
    <xf numFmtId="164" fontId="0" fillId="8" borderId="0" xfId="0" applyFont="true" applyBorder="true" applyAlignment="true" applyProtection="true">
      <alignment horizontal="general" vertical="bottom" textRotation="0" wrapText="false" indent="0" shrinkToFit="false"/>
      <protection locked="true" hidden="false"/>
    </xf>
    <xf numFmtId="169" fontId="0" fillId="8" borderId="0" xfId="0" applyFont="true" applyBorder="true" applyAlignment="true" applyProtection="true">
      <alignment horizontal="general" vertical="bottom" textRotation="0" wrapText="false" indent="0" shrinkToFit="false"/>
      <protection locked="true" hidden="false"/>
    </xf>
    <xf numFmtId="164" fontId="0" fillId="10" borderId="0" xfId="0" applyFont="true" applyBorder="false" applyAlignment="true" applyProtection="true">
      <alignment horizontal="general" vertical="bottom" textRotation="0" wrapText="false" indent="0" shrinkToFit="false"/>
      <protection locked="true" hidden="false"/>
    </xf>
    <xf numFmtId="166" fontId="0" fillId="10" borderId="0" xfId="0" applyFont="false" applyBorder="false" applyAlignment="true" applyProtection="true">
      <alignment horizontal="general" vertical="bottom" textRotation="0" wrapText="false" indent="0" shrinkToFit="false"/>
      <protection locked="true" hidden="false"/>
    </xf>
    <xf numFmtId="169" fontId="51" fillId="10" borderId="0" xfId="0" applyFont="true" applyBorder="false" applyAlignment="true" applyProtection="true">
      <alignment horizontal="general" vertical="bottom" textRotation="0" wrapText="false" indent="0" shrinkToFit="false"/>
      <protection locked="true" hidden="false"/>
    </xf>
    <xf numFmtId="166" fontId="0" fillId="0" borderId="0" xfId="0" applyFont="false" applyBorder="false" applyAlignment="true" applyProtection="true">
      <alignment horizontal="general" vertical="bottom" textRotation="0" wrapText="false" indent="0" shrinkToFit="false"/>
      <protection locked="true" hidden="false"/>
    </xf>
    <xf numFmtId="169" fontId="51" fillId="0" borderId="0" xfId="0" applyFont="true" applyBorder="false" applyAlignment="true" applyProtection="true">
      <alignment horizontal="general" vertical="bottom" textRotation="0" wrapText="false" indent="0" shrinkToFit="false"/>
      <protection locked="true" hidden="false"/>
    </xf>
    <xf numFmtId="164" fontId="0" fillId="29" borderId="0" xfId="0" applyFont="true" applyBorder="false" applyAlignment="true" applyProtection="true">
      <alignment horizontal="general" vertical="bottom" textRotation="0" wrapText="false" indent="0" shrinkToFit="false"/>
      <protection locked="true" hidden="false"/>
    </xf>
    <xf numFmtId="169" fontId="51" fillId="29" borderId="0" xfId="0" applyFont="true" applyBorder="false" applyAlignment="true" applyProtection="true">
      <alignment horizontal="general" vertical="bottom" textRotation="0" wrapText="false" indent="0" shrinkToFit="false"/>
      <protection locked="true" hidden="false"/>
    </xf>
    <xf numFmtId="172" fontId="34" fillId="0" borderId="0" xfId="0" applyFont="true" applyBorder="false" applyAlignment="true" applyProtection="true">
      <alignment horizontal="general" vertical="bottom" textRotation="0" wrapText="false" indent="0" shrinkToFit="false"/>
      <protection locked="true" hidden="false"/>
    </xf>
    <xf numFmtId="164" fontId="0" fillId="12" borderId="0" xfId="0" applyFont="true" applyBorder="true" applyAlignment="true" applyProtection="true">
      <alignment horizontal="general" vertical="bottom" textRotation="0" wrapText="false" indent="0" shrinkToFit="false"/>
      <protection locked="true" hidden="false"/>
    </xf>
    <xf numFmtId="164" fontId="34"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B7E1CD"/>
        </patternFill>
      </fill>
    </dxf>
  </dxfs>
  <colors>
    <indexedColors>
      <rgbColor rgb="FF000000"/>
      <rgbColor rgb="FFFFFFFF"/>
      <rgbColor rgb="FFFF0000"/>
      <rgbColor rgb="FF00FF00"/>
      <rgbColor rgb="FF0000FF"/>
      <rgbColor rgb="FFFFFF00"/>
      <rgbColor rgb="FFFF00FF"/>
      <rgbColor rgb="FF00FFFF"/>
      <rgbColor rgb="FFCC0000"/>
      <rgbColor rgb="FF18A303"/>
      <rgbColor rgb="FF000080"/>
      <rgbColor rgb="FF808000"/>
      <rgbColor rgb="FF800080"/>
      <rgbColor rgb="FF1C99E0"/>
      <rgbColor rgb="FFB7B7B7"/>
      <rgbColor rgb="FF808080"/>
      <rgbColor rgb="FF89C765"/>
      <rgbColor rgb="FF7E3794"/>
      <rgbColor rgb="FFFFF2CC"/>
      <rgbColor rgb="FFCCFFFF"/>
      <rgbColor rgb="FF660066"/>
      <rgbColor rgb="FFFF8080"/>
      <rgbColor rgb="FF0066CC"/>
      <rgbColor rgb="FFEAD1DC"/>
      <rgbColor rgb="FF000080"/>
      <rgbColor rgb="FFFF00FF"/>
      <rgbColor rgb="FFFFFF00"/>
      <rgbColor rgb="FF00FFFF"/>
      <rgbColor rgb="FFBF0041"/>
      <rgbColor rgb="FF800000"/>
      <rgbColor rgb="FF008080"/>
      <rgbColor rgb="FF0000FF"/>
      <rgbColor rgb="FF00CCFF"/>
      <rgbColor rgb="FFB7E1CD"/>
      <rgbColor rgb="FFCCFFCC"/>
      <rgbColor rgb="FFB6D7A8"/>
      <rgbColor rgb="FFAADCF7"/>
      <rgbColor rgb="FFD5A6BD"/>
      <rgbColor rgb="FFDC85E9"/>
      <rgbColor rgb="FFFFE599"/>
      <rgbColor rgb="FF3366FF"/>
      <rgbColor rgb="FF63BBEE"/>
      <rgbColor rgb="FF92D050"/>
      <rgbColor rgb="FFFFD74C"/>
      <rgbColor rgb="FFFF9900"/>
      <rgbColor rgb="FFFC5C00"/>
      <rgbColor rgb="FF666699"/>
      <rgbColor rgb="FFB2B2B2"/>
      <rgbColor rgb="FF003366"/>
      <rgbColor rgb="FF43C330"/>
      <rgbColor rgb="FF003300"/>
      <rgbColor rgb="FF333300"/>
      <rgbColor rgb="FFC9211E"/>
      <rgbColor rgb="FFC254D2"/>
      <rgbColor rgb="FF333399"/>
      <rgbColor rgb="FF1F1F1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I33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1" ySplit="8" topLeftCell="BG48" activePane="bottomRight" state="frozen"/>
      <selection pane="topLeft" activeCell="A1" activeCellId="0" sqref="A1"/>
      <selection pane="topRight" activeCell="BG1" activeCellId="0" sqref="BG1"/>
      <selection pane="bottomLeft" activeCell="A48" activeCellId="0" sqref="A48"/>
      <selection pane="bottomRight" activeCell="BP58" activeCellId="0" sqref="BP58"/>
    </sheetView>
  </sheetViews>
  <sheetFormatPr defaultColWidth="12.7578125" defaultRowHeight="12.8" customHeight="true" zeroHeight="false" outlineLevelRow="0" outlineLevelCol="0"/>
  <cols>
    <col collapsed="false" customWidth="true" hidden="false" outlineLevel="0" max="2" min="2" style="1" width="18.88"/>
    <col collapsed="false" customWidth="true" hidden="false" outlineLevel="0" max="3" min="3" style="1" width="16.38"/>
    <col collapsed="false" customWidth="true" hidden="false" outlineLevel="0" max="4" min="4" style="1" width="15.14"/>
    <col collapsed="false" customWidth="true" hidden="false" outlineLevel="0" max="11" min="11" style="1" width="10.63"/>
    <col collapsed="false" customWidth="true" hidden="false" outlineLevel="0" max="16" min="12" style="1" width="10.88"/>
    <col collapsed="false" customWidth="true" hidden="false" outlineLevel="0" max="17" min="17" style="1" width="16.67"/>
    <col collapsed="false" customWidth="true" hidden="false" outlineLevel="0" max="22" min="18" style="1" width="16.81"/>
    <col collapsed="false" customWidth="true" hidden="false" outlineLevel="0" max="25" min="24" style="1" width="13.63"/>
    <col collapsed="false" customWidth="true" hidden="false" outlineLevel="0" max="26" min="26" style="1" width="14.38"/>
    <col collapsed="false" customWidth="true" hidden="false" outlineLevel="0" max="27" min="27" style="1" width="13.63"/>
    <col collapsed="false" customWidth="true" hidden="false" outlineLevel="0" max="28" min="28" style="1" width="14.38"/>
    <col collapsed="false" customWidth="true" hidden="false" outlineLevel="0" max="40" min="35" style="1" width="12.5"/>
    <col collapsed="false" customWidth="true" hidden="false" outlineLevel="0" max="42" min="41" style="1" width="13.63"/>
    <col collapsed="false" customWidth="true" hidden="false" outlineLevel="0" max="43" min="43" style="1" width="16.63"/>
    <col collapsed="false" customWidth="true" hidden="false" outlineLevel="0" max="44" min="44" style="1" width="17.64"/>
    <col collapsed="false" customWidth="true" hidden="false" outlineLevel="0" max="69" min="69" style="1" width="15.56"/>
    <col collapsed="false" customWidth="true" hidden="false" outlineLevel="0" max="70" min="70" style="1" width="14.86"/>
    <col collapsed="false" customWidth="true" hidden="false" outlineLevel="0" max="74" min="74" style="1" width="12.5"/>
    <col collapsed="false" customWidth="true" hidden="false" outlineLevel="0" max="75" min="75" style="1" width="15"/>
    <col collapsed="false" customWidth="true" hidden="false" outlineLevel="0" max="76" min="76" style="1" width="15.42"/>
    <col collapsed="false" customWidth="true" hidden="false" outlineLevel="0" max="82" min="81" style="1" width="15.14"/>
    <col collapsed="false" customWidth="true" hidden="false" outlineLevel="0" max="87" min="87" style="1" width="15"/>
    <col collapsed="false" customWidth="true" hidden="false" outlineLevel="0" max="88" min="88" style="1" width="14.86"/>
    <col collapsed="false" customWidth="true" hidden="false" outlineLevel="0" max="93" min="93" style="1" width="15"/>
    <col collapsed="false" customWidth="true" hidden="false" outlineLevel="0" max="94" min="94" style="1" width="14.86"/>
    <col collapsed="false" customWidth="true" hidden="false" outlineLevel="0" max="99" min="99" style="1" width="14.86"/>
    <col collapsed="false" customWidth="true" hidden="false" outlineLevel="0" max="100" min="100" style="1" width="14.44"/>
    <col collapsed="false" customWidth="true" hidden="false" outlineLevel="0" max="165" min="105" style="1" width="10.63"/>
    <col collapsed="false" customWidth="true" hidden="false" outlineLevel="0" max="1024" min="1000" style="1" width="11.52"/>
  </cols>
  <sheetData>
    <row r="1" customFormat="false" ht="36" hidden="false" customHeight="true" outlineLevel="0" collapsed="false">
      <c r="A1" s="2"/>
      <c r="B1" s="3"/>
      <c r="C1" s="3"/>
      <c r="D1" s="4"/>
      <c r="E1" s="5"/>
      <c r="F1" s="6"/>
      <c r="G1" s="6"/>
      <c r="H1" s="6"/>
      <c r="I1" s="6"/>
      <c r="J1" s="6"/>
      <c r="K1" s="7"/>
      <c r="L1" s="7"/>
      <c r="M1" s="7"/>
      <c r="N1" s="7"/>
      <c r="O1" s="7"/>
      <c r="P1" s="7"/>
      <c r="Q1" s="8"/>
      <c r="R1" s="8"/>
      <c r="S1" s="8"/>
      <c r="T1" s="8"/>
      <c r="U1" s="8"/>
      <c r="V1" s="8"/>
      <c r="W1" s="9"/>
      <c r="X1" s="9"/>
      <c r="Y1" s="9"/>
      <c r="Z1" s="10"/>
      <c r="AA1" s="11"/>
      <c r="AB1" s="12"/>
      <c r="AO1" s="11"/>
      <c r="AP1" s="11"/>
      <c r="AQ1" s="13"/>
      <c r="AR1" s="14"/>
      <c r="AS1" s="15" t="s">
        <v>0</v>
      </c>
      <c r="AT1" s="15"/>
      <c r="AU1" s="15"/>
      <c r="AV1" s="16"/>
      <c r="AW1" s="17" t="s">
        <v>1</v>
      </c>
      <c r="AX1" s="18"/>
      <c r="AY1" s="19"/>
      <c r="AZ1" s="19"/>
      <c r="BA1" s="19"/>
      <c r="BB1" s="19"/>
      <c r="BC1" s="19"/>
      <c r="BD1" s="19"/>
      <c r="BE1" s="19"/>
      <c r="BF1" s="19"/>
      <c r="BG1" s="19"/>
      <c r="BH1" s="19"/>
      <c r="BI1" s="19"/>
      <c r="BJ1" s="19"/>
      <c r="BK1" s="19"/>
      <c r="BL1" s="19"/>
      <c r="BM1" s="19"/>
      <c r="BN1" s="19"/>
      <c r="BO1" s="19"/>
      <c r="BP1" s="19"/>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row>
    <row r="2" customFormat="false" ht="24.6" hidden="false" customHeight="true" outlineLevel="0" collapsed="false">
      <c r="A2" s="2"/>
      <c r="B2" s="3"/>
      <c r="C2" s="3"/>
      <c r="D2" s="21"/>
      <c r="E2" s="22"/>
      <c r="F2" s="23"/>
      <c r="G2" s="23"/>
      <c r="H2" s="23"/>
      <c r="I2" s="23"/>
      <c r="J2" s="23"/>
      <c r="K2" s="7"/>
      <c r="L2" s="7"/>
      <c r="M2" s="7"/>
      <c r="N2" s="7"/>
      <c r="O2" s="7"/>
      <c r="P2" s="7"/>
      <c r="Q2" s="8"/>
      <c r="R2" s="8"/>
      <c r="S2" s="8"/>
      <c r="T2" s="8"/>
      <c r="U2" s="8"/>
      <c r="V2" s="8"/>
      <c r="W2" s="9"/>
      <c r="X2" s="9"/>
      <c r="Y2" s="9"/>
      <c r="Z2" s="12"/>
      <c r="AA2" s="24"/>
      <c r="AB2" s="25"/>
      <c r="AC2" s="26"/>
      <c r="AO2" s="25"/>
      <c r="AP2" s="25"/>
      <c r="AQ2" s="27"/>
      <c r="AR2" s="28" t="s">
        <v>2</v>
      </c>
      <c r="AS2" s="29" t="s">
        <v>3</v>
      </c>
      <c r="AT2" s="30" t="n">
        <v>1.256E-006</v>
      </c>
      <c r="AU2" s="16" t="s">
        <v>4</v>
      </c>
      <c r="AV2" s="31"/>
      <c r="AW2" s="32" t="n">
        <f aca="false">ARM!G1</f>
        <v>10</v>
      </c>
      <c r="AX2" s="33" t="s">
        <v>5</v>
      </c>
      <c r="AY2" s="34"/>
      <c r="AZ2" s="34"/>
      <c r="BA2" s="34"/>
      <c r="BB2" s="34"/>
      <c r="BC2" s="34"/>
      <c r="BD2" s="34"/>
      <c r="BE2" s="34"/>
      <c r="BF2" s="34"/>
      <c r="BG2" s="34"/>
      <c r="BH2" s="34"/>
      <c r="BI2" s="34"/>
      <c r="BJ2" s="34"/>
      <c r="BK2" s="34"/>
      <c r="BL2" s="34"/>
      <c r="BM2" s="34"/>
      <c r="BN2" s="34"/>
      <c r="BO2" s="34"/>
      <c r="BP2" s="34"/>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row>
    <row r="3" customFormat="false" ht="23.85" hidden="false" customHeight="true" outlineLevel="0" collapsed="false">
      <c r="A3" s="35"/>
      <c r="B3" s="36"/>
      <c r="C3" s="36"/>
      <c r="D3" s="21"/>
      <c r="E3" s="22"/>
      <c r="F3" s="23"/>
      <c r="G3" s="23"/>
      <c r="H3" s="23"/>
      <c r="I3" s="23"/>
      <c r="J3" s="23"/>
      <c r="K3" s="7"/>
      <c r="L3" s="7"/>
      <c r="M3" s="7"/>
      <c r="N3" s="7"/>
      <c r="O3" s="7"/>
      <c r="P3" s="7"/>
      <c r="Q3" s="8"/>
      <c r="R3" s="8"/>
      <c r="S3" s="8"/>
      <c r="T3" s="8"/>
      <c r="U3" s="8"/>
      <c r="V3" s="8"/>
      <c r="W3" s="9"/>
      <c r="X3" s="9"/>
      <c r="Y3" s="9"/>
      <c r="Z3" s="11"/>
      <c r="AA3" s="27"/>
      <c r="AB3" s="37"/>
      <c r="AI3" s="38"/>
      <c r="AJ3" s="38"/>
      <c r="AK3" s="38"/>
      <c r="AL3" s="38"/>
      <c r="AM3" s="38"/>
      <c r="AN3" s="38"/>
      <c r="AO3" s="37"/>
      <c r="AP3" s="37"/>
      <c r="AQ3" s="13"/>
      <c r="AR3" s="28" t="s">
        <v>6</v>
      </c>
      <c r="AS3" s="29" t="s">
        <v>7</v>
      </c>
      <c r="AT3" s="30" t="n">
        <v>0.0001</v>
      </c>
      <c r="AU3" s="16" t="s">
        <v>8</v>
      </c>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row>
    <row r="4" customFormat="false" ht="34.3" hidden="false" customHeight="true" outlineLevel="0" collapsed="false">
      <c r="A4" s="2"/>
      <c r="B4" s="36"/>
      <c r="C4" s="36"/>
      <c r="D4" s="21"/>
      <c r="E4" s="22"/>
      <c r="F4" s="23"/>
      <c r="G4" s="23"/>
      <c r="H4" s="23"/>
      <c r="I4" s="23"/>
      <c r="J4" s="23"/>
      <c r="K4" s="7"/>
      <c r="L4" s="7"/>
      <c r="M4" s="7"/>
      <c r="N4" s="7"/>
      <c r="O4" s="7"/>
      <c r="P4" s="7"/>
      <c r="Q4" s="8"/>
      <c r="R4" s="8"/>
      <c r="S4" s="8"/>
      <c r="T4" s="8"/>
      <c r="U4" s="39"/>
      <c r="V4" s="39"/>
      <c r="W4" s="39"/>
      <c r="X4" s="39"/>
      <c r="Y4" s="39"/>
      <c r="Z4" s="39"/>
      <c r="AA4" s="39"/>
      <c r="AB4" s="39"/>
      <c r="AC4" s="39"/>
      <c r="AD4" s="39"/>
      <c r="AE4" s="39"/>
      <c r="AF4" s="39"/>
      <c r="AG4" s="39"/>
      <c r="AH4" s="39"/>
      <c r="AI4" s="40"/>
      <c r="AJ4" s="40"/>
      <c r="AK4" s="40"/>
      <c r="AL4" s="40"/>
      <c r="AM4" s="40"/>
      <c r="AN4" s="40"/>
      <c r="AO4" s="40"/>
      <c r="AP4" s="40"/>
      <c r="AQ4" s="13"/>
      <c r="AR4" s="41" t="s">
        <v>9</v>
      </c>
      <c r="AS4" s="29" t="s">
        <v>10</v>
      </c>
      <c r="AT4" s="42" t="n">
        <f aca="false">AT3/AT2</f>
        <v>79.6178343949045</v>
      </c>
      <c r="AU4" s="16" t="s">
        <v>11</v>
      </c>
      <c r="AV4" s="43"/>
      <c r="AW4" s="43"/>
      <c r="AX4" s="43"/>
      <c r="AY4" s="19"/>
      <c r="AZ4" s="19"/>
      <c r="BA4" s="19"/>
      <c r="BB4" s="19"/>
      <c r="BC4" s="19"/>
      <c r="BD4" s="19"/>
      <c r="BE4" s="19"/>
      <c r="BF4" s="19"/>
      <c r="BG4" s="19"/>
      <c r="BH4" s="19"/>
      <c r="BI4" s="19"/>
      <c r="BJ4" s="19"/>
      <c r="BK4" s="19"/>
      <c r="BL4" s="19"/>
      <c r="BM4" s="19"/>
      <c r="BN4" s="19"/>
      <c r="BO4" s="19"/>
      <c r="BP4" s="19"/>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row>
    <row r="5" customFormat="false" ht="16.5" hidden="false" customHeight="true" outlineLevel="0" collapsed="false">
      <c r="A5" s="35"/>
      <c r="B5" s="36"/>
      <c r="C5" s="36"/>
      <c r="D5" s="21"/>
      <c r="E5" s="22"/>
      <c r="F5" s="23"/>
      <c r="G5" s="23"/>
      <c r="H5" s="23"/>
      <c r="I5" s="23"/>
      <c r="J5" s="23"/>
      <c r="K5" s="7"/>
      <c r="L5" s="7"/>
      <c r="M5" s="7"/>
      <c r="N5" s="7"/>
      <c r="O5" s="7"/>
      <c r="P5" s="7"/>
      <c r="Q5" s="8"/>
      <c r="R5" s="8"/>
      <c r="S5" s="8"/>
      <c r="T5" s="8"/>
      <c r="U5" s="39"/>
      <c r="V5" s="39"/>
      <c r="W5" s="39"/>
      <c r="X5" s="39"/>
      <c r="Y5" s="39"/>
      <c r="Z5" s="39"/>
      <c r="AA5" s="39"/>
      <c r="AB5" s="39"/>
      <c r="AC5" s="44"/>
      <c r="AD5" s="44"/>
      <c r="AE5" s="44"/>
      <c r="AF5" s="44"/>
      <c r="AG5" s="44"/>
      <c r="AH5" s="44"/>
      <c r="AI5" s="40"/>
      <c r="AJ5" s="40"/>
      <c r="AK5" s="40"/>
      <c r="AL5" s="40"/>
      <c r="AM5" s="40"/>
      <c r="AN5" s="40"/>
      <c r="AO5" s="40"/>
      <c r="AP5" s="40"/>
      <c r="AQ5" s="45"/>
      <c r="AR5" s="14"/>
      <c r="AS5" s="46" t="s">
        <v>12</v>
      </c>
      <c r="AT5" s="46" t="n">
        <v>0.00045</v>
      </c>
      <c r="AU5" s="47" t="s">
        <v>13</v>
      </c>
      <c r="AV5" s="47"/>
      <c r="AW5" s="47"/>
      <c r="AX5" s="47"/>
      <c r="AY5" s="48"/>
      <c r="AZ5" s="48"/>
      <c r="BA5" s="48"/>
      <c r="BB5" s="48"/>
      <c r="BC5" s="48"/>
      <c r="BD5" s="48"/>
      <c r="BE5" s="48"/>
      <c r="BF5" s="48"/>
      <c r="BG5" s="48"/>
      <c r="BH5" s="48"/>
      <c r="BI5" s="48"/>
      <c r="BJ5" s="48"/>
      <c r="BK5" s="48"/>
      <c r="BL5" s="48"/>
      <c r="BM5" s="48"/>
      <c r="BN5" s="48"/>
      <c r="BO5" s="48"/>
      <c r="BP5" s="48"/>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row>
    <row r="6" customFormat="false" ht="88.5" hidden="false" customHeight="true" outlineLevel="0" collapsed="false">
      <c r="A6" s="49" t="s">
        <v>14</v>
      </c>
      <c r="B6" s="50" t="s">
        <v>15</v>
      </c>
      <c r="C6" s="50" t="s">
        <v>16</v>
      </c>
      <c r="D6" s="51" t="s">
        <v>17</v>
      </c>
      <c r="E6" s="52" t="s">
        <v>18</v>
      </c>
      <c r="F6" s="52" t="s">
        <v>19</v>
      </c>
      <c r="G6" s="52" t="s">
        <v>20</v>
      </c>
      <c r="H6" s="52" t="s">
        <v>21</v>
      </c>
      <c r="I6" s="52" t="s">
        <v>22</v>
      </c>
      <c r="J6" s="52" t="s">
        <v>23</v>
      </c>
      <c r="K6" s="53" t="s">
        <v>24</v>
      </c>
      <c r="L6" s="53" t="s">
        <v>25</v>
      </c>
      <c r="M6" s="53" t="s">
        <v>26</v>
      </c>
      <c r="N6" s="53" t="s">
        <v>27</v>
      </c>
      <c r="O6" s="53" t="s">
        <v>28</v>
      </c>
      <c r="P6" s="53" t="s">
        <v>29</v>
      </c>
      <c r="Q6" s="54" t="s">
        <v>30</v>
      </c>
      <c r="R6" s="54" t="s">
        <v>31</v>
      </c>
      <c r="S6" s="54" t="s">
        <v>32</v>
      </c>
      <c r="T6" s="54" t="s">
        <v>33</v>
      </c>
      <c r="U6" s="54" t="s">
        <v>34</v>
      </c>
      <c r="V6" s="54" t="s">
        <v>35</v>
      </c>
      <c r="W6" s="55" t="s">
        <v>36</v>
      </c>
      <c r="X6" s="55" t="s">
        <v>37</v>
      </c>
      <c r="Y6" s="55" t="s">
        <v>38</v>
      </c>
      <c r="Z6" s="55" t="s">
        <v>39</v>
      </c>
      <c r="AA6" s="55" t="s">
        <v>40</v>
      </c>
      <c r="AB6" s="55" t="s">
        <v>41</v>
      </c>
      <c r="AC6" s="56" t="s">
        <v>42</v>
      </c>
      <c r="AD6" s="56" t="s">
        <v>43</v>
      </c>
      <c r="AE6" s="56" t="s">
        <v>44</v>
      </c>
      <c r="AF6" s="56" t="s">
        <v>45</v>
      </c>
      <c r="AG6" s="56" t="s">
        <v>46</v>
      </c>
      <c r="AH6" s="56" t="s">
        <v>47</v>
      </c>
      <c r="AI6" s="57" t="s">
        <v>48</v>
      </c>
      <c r="AJ6" s="56" t="s">
        <v>49</v>
      </c>
      <c r="AK6" s="56" t="s">
        <v>50</v>
      </c>
      <c r="AL6" s="56" t="s">
        <v>51</v>
      </c>
      <c r="AM6" s="56" t="s">
        <v>52</v>
      </c>
      <c r="AN6" s="56" t="s">
        <v>53</v>
      </c>
      <c r="AO6" s="55" t="s">
        <v>54</v>
      </c>
      <c r="AP6" s="56" t="s">
        <v>55</v>
      </c>
      <c r="AQ6" s="56" t="s">
        <v>56</v>
      </c>
      <c r="AR6" s="56" t="s">
        <v>57</v>
      </c>
      <c r="AS6" s="58" t="s">
        <v>58</v>
      </c>
      <c r="AT6" s="58" t="s">
        <v>59</v>
      </c>
      <c r="AU6" s="57" t="s">
        <v>60</v>
      </c>
      <c r="AV6" s="59" t="s">
        <v>61</v>
      </c>
      <c r="AW6" s="58" t="s">
        <v>62</v>
      </c>
      <c r="AX6" s="58" t="s">
        <v>63</v>
      </c>
      <c r="AY6" s="57" t="s">
        <v>64</v>
      </c>
      <c r="AZ6" s="57" t="s">
        <v>65</v>
      </c>
      <c r="BA6" s="58" t="s">
        <v>66</v>
      </c>
      <c r="BB6" s="58" t="s">
        <v>67</v>
      </c>
      <c r="BC6" s="59" t="s">
        <v>68</v>
      </c>
      <c r="BD6" s="59" t="s">
        <v>69</v>
      </c>
      <c r="BE6" s="58" t="s">
        <v>70</v>
      </c>
      <c r="BF6" s="58" t="s">
        <v>71</v>
      </c>
      <c r="BG6" s="59" t="s">
        <v>72</v>
      </c>
      <c r="BH6" s="59" t="s">
        <v>73</v>
      </c>
      <c r="BI6" s="58" t="s">
        <v>74</v>
      </c>
      <c r="BJ6" s="58" t="s">
        <v>75</v>
      </c>
      <c r="BK6" s="59" t="s">
        <v>76</v>
      </c>
      <c r="BL6" s="59" t="s">
        <v>77</v>
      </c>
      <c r="BM6" s="58" t="s">
        <v>78</v>
      </c>
      <c r="BN6" s="58" t="s">
        <v>79</v>
      </c>
      <c r="BO6" s="57" t="s">
        <v>80</v>
      </c>
      <c r="BP6" s="57" t="s">
        <v>81</v>
      </c>
      <c r="BQ6" s="60" t="s">
        <v>82</v>
      </c>
      <c r="BR6" s="60" t="s">
        <v>83</v>
      </c>
      <c r="BS6" s="61" t="s">
        <v>84</v>
      </c>
      <c r="BT6" s="62" t="s">
        <v>85</v>
      </c>
      <c r="BU6" s="62" t="s">
        <v>86</v>
      </c>
      <c r="BV6" s="63" t="s">
        <v>87</v>
      </c>
      <c r="BW6" s="60" t="s">
        <v>88</v>
      </c>
      <c r="BX6" s="60" t="s">
        <v>89</v>
      </c>
      <c r="BY6" s="61" t="s">
        <v>90</v>
      </c>
      <c r="BZ6" s="62" t="s">
        <v>91</v>
      </c>
      <c r="CA6" s="62" t="s">
        <v>92</v>
      </c>
      <c r="CB6" s="63" t="s">
        <v>93</v>
      </c>
      <c r="CC6" s="60" t="s">
        <v>94</v>
      </c>
      <c r="CD6" s="60" t="s">
        <v>95</v>
      </c>
      <c r="CE6" s="61" t="s">
        <v>96</v>
      </c>
      <c r="CF6" s="62" t="s">
        <v>97</v>
      </c>
      <c r="CG6" s="62" t="s">
        <v>98</v>
      </c>
      <c r="CH6" s="63" t="s">
        <v>99</v>
      </c>
      <c r="CI6" s="60" t="s">
        <v>100</v>
      </c>
      <c r="CJ6" s="60" t="s">
        <v>101</v>
      </c>
      <c r="CK6" s="61" t="s">
        <v>102</v>
      </c>
      <c r="CL6" s="62" t="s">
        <v>103</v>
      </c>
      <c r="CM6" s="62" t="s">
        <v>104</v>
      </c>
      <c r="CN6" s="63" t="s">
        <v>105</v>
      </c>
      <c r="CO6" s="60" t="s">
        <v>106</v>
      </c>
      <c r="CP6" s="60" t="s">
        <v>107</v>
      </c>
      <c r="CQ6" s="61" t="s">
        <v>108</v>
      </c>
      <c r="CR6" s="62" t="s">
        <v>109</v>
      </c>
      <c r="CS6" s="62" t="s">
        <v>110</v>
      </c>
      <c r="CT6" s="63" t="s">
        <v>111</v>
      </c>
      <c r="CU6" s="60" t="s">
        <v>112</v>
      </c>
      <c r="CV6" s="60" t="s">
        <v>113</v>
      </c>
      <c r="CW6" s="61" t="s">
        <v>114</v>
      </c>
      <c r="CX6" s="62" t="s">
        <v>115</v>
      </c>
      <c r="CY6" s="62" t="s">
        <v>116</v>
      </c>
      <c r="CZ6" s="63" t="s">
        <v>117</v>
      </c>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row>
    <row r="7" customFormat="false" ht="17.25" hidden="false" customHeight="true" outlineLevel="0" collapsed="false">
      <c r="A7" s="64"/>
      <c r="B7" s="65" t="s">
        <v>118</v>
      </c>
      <c r="C7" s="65" t="s">
        <v>119</v>
      </c>
      <c r="D7" s="66" t="s">
        <v>120</v>
      </c>
      <c r="E7" s="67" t="s">
        <v>121</v>
      </c>
      <c r="F7" s="67" t="s">
        <v>121</v>
      </c>
      <c r="G7" s="67" t="s">
        <v>121</v>
      </c>
      <c r="H7" s="67" t="s">
        <v>121</v>
      </c>
      <c r="I7" s="67" t="s">
        <v>121</v>
      </c>
      <c r="J7" s="67" t="s">
        <v>121</v>
      </c>
      <c r="K7" s="68" t="s">
        <v>122</v>
      </c>
      <c r="L7" s="68" t="s">
        <v>122</v>
      </c>
      <c r="M7" s="68" t="s">
        <v>122</v>
      </c>
      <c r="N7" s="68" t="s">
        <v>122</v>
      </c>
      <c r="O7" s="68" t="s">
        <v>122</v>
      </c>
      <c r="P7" s="68" t="s">
        <v>122</v>
      </c>
      <c r="Q7" s="69" t="s">
        <v>121</v>
      </c>
      <c r="R7" s="69" t="s">
        <v>121</v>
      </c>
      <c r="S7" s="69" t="s">
        <v>121</v>
      </c>
      <c r="T7" s="69" t="s">
        <v>121</v>
      </c>
      <c r="U7" s="69" t="s">
        <v>121</v>
      </c>
      <c r="V7" s="69" t="s">
        <v>121</v>
      </c>
      <c r="W7" s="70" t="s">
        <v>123</v>
      </c>
      <c r="X7" s="70" t="s">
        <v>123</v>
      </c>
      <c r="Y7" s="70" t="s">
        <v>123</v>
      </c>
      <c r="Z7" s="70" t="s">
        <v>123</v>
      </c>
      <c r="AA7" s="70" t="s">
        <v>123</v>
      </c>
      <c r="AB7" s="70" t="s">
        <v>123</v>
      </c>
      <c r="AC7" s="71" t="s">
        <v>124</v>
      </c>
      <c r="AD7" s="71" t="s">
        <v>124</v>
      </c>
      <c r="AE7" s="71" t="s">
        <v>124</v>
      </c>
      <c r="AF7" s="71" t="s">
        <v>124</v>
      </c>
      <c r="AG7" s="71" t="s">
        <v>124</v>
      </c>
      <c r="AH7" s="71" t="s">
        <v>124</v>
      </c>
      <c r="AI7" s="68" t="s">
        <v>125</v>
      </c>
      <c r="AJ7" s="68" t="s">
        <v>125</v>
      </c>
      <c r="AK7" s="68" t="s">
        <v>125</v>
      </c>
      <c r="AL7" s="68" t="s">
        <v>125</v>
      </c>
      <c r="AM7" s="68" t="s">
        <v>125</v>
      </c>
      <c r="AN7" s="68" t="s">
        <v>125</v>
      </c>
      <c r="AO7" s="72" t="s">
        <v>123</v>
      </c>
      <c r="AP7" s="70" t="s">
        <v>126</v>
      </c>
      <c r="AQ7" s="68" t="s">
        <v>125</v>
      </c>
      <c r="AR7" s="67" t="s">
        <v>122</v>
      </c>
      <c r="AS7" s="70" t="s">
        <v>11</v>
      </c>
      <c r="AT7" s="70" t="s">
        <v>127</v>
      </c>
      <c r="AU7" s="67" t="s">
        <v>128</v>
      </c>
      <c r="AV7" s="68" t="s">
        <v>125</v>
      </c>
      <c r="AW7" s="70" t="s">
        <v>11</v>
      </c>
      <c r="AX7" s="70" t="s">
        <v>127</v>
      </c>
      <c r="AY7" s="67" t="s">
        <v>128</v>
      </c>
      <c r="AZ7" s="68" t="s">
        <v>125</v>
      </c>
      <c r="BA7" s="73" t="s">
        <v>11</v>
      </c>
      <c r="BB7" s="73" t="s">
        <v>129</v>
      </c>
      <c r="BC7" s="74" t="s">
        <v>130</v>
      </c>
      <c r="BD7" s="75" t="s">
        <v>131</v>
      </c>
      <c r="BE7" s="73" t="s">
        <v>11</v>
      </c>
      <c r="BF7" s="73" t="s">
        <v>129</v>
      </c>
      <c r="BG7" s="74" t="s">
        <v>130</v>
      </c>
      <c r="BH7" s="75" t="s">
        <v>131</v>
      </c>
      <c r="BI7" s="73" t="s">
        <v>11</v>
      </c>
      <c r="BJ7" s="73" t="s">
        <v>129</v>
      </c>
      <c r="BK7" s="74" t="s">
        <v>130</v>
      </c>
      <c r="BL7" s="75" t="s">
        <v>131</v>
      </c>
      <c r="BM7" s="70" t="s">
        <v>11</v>
      </c>
      <c r="BN7" s="70" t="s">
        <v>127</v>
      </c>
      <c r="BO7" s="67" t="s">
        <v>128</v>
      </c>
      <c r="BP7" s="68" t="s">
        <v>125</v>
      </c>
      <c r="BQ7" s="68" t="s">
        <v>132</v>
      </c>
      <c r="BR7" s="68" t="s">
        <v>132</v>
      </c>
      <c r="BS7" s="76" t="s">
        <v>133</v>
      </c>
      <c r="BT7" s="77" t="s">
        <v>134</v>
      </c>
      <c r="BU7" s="77" t="s">
        <v>134</v>
      </c>
      <c r="BV7" s="76" t="s">
        <v>133</v>
      </c>
      <c r="BW7" s="68" t="s">
        <v>132</v>
      </c>
      <c r="BX7" s="68" t="s">
        <v>132</v>
      </c>
      <c r="BY7" s="76" t="s">
        <v>133</v>
      </c>
      <c r="BZ7" s="77" t="s">
        <v>134</v>
      </c>
      <c r="CA7" s="77" t="s">
        <v>134</v>
      </c>
      <c r="CB7" s="76" t="s">
        <v>133</v>
      </c>
      <c r="CC7" s="68" t="s">
        <v>132</v>
      </c>
      <c r="CD7" s="68" t="s">
        <v>132</v>
      </c>
      <c r="CE7" s="76" t="s">
        <v>133</v>
      </c>
      <c r="CF7" s="77" t="s">
        <v>134</v>
      </c>
      <c r="CG7" s="77" t="s">
        <v>134</v>
      </c>
      <c r="CH7" s="76" t="s">
        <v>133</v>
      </c>
      <c r="CI7" s="68" t="s">
        <v>132</v>
      </c>
      <c r="CJ7" s="68" t="s">
        <v>132</v>
      </c>
      <c r="CK7" s="76" t="s">
        <v>133</v>
      </c>
      <c r="CL7" s="77" t="s">
        <v>134</v>
      </c>
      <c r="CM7" s="77" t="s">
        <v>134</v>
      </c>
      <c r="CN7" s="76" t="s">
        <v>133</v>
      </c>
      <c r="CO7" s="68" t="s">
        <v>132</v>
      </c>
      <c r="CP7" s="68" t="s">
        <v>132</v>
      </c>
      <c r="CQ7" s="76" t="s">
        <v>133</v>
      </c>
      <c r="CR7" s="77" t="s">
        <v>134</v>
      </c>
      <c r="CS7" s="77" t="s">
        <v>134</v>
      </c>
      <c r="CT7" s="76" t="s">
        <v>133</v>
      </c>
      <c r="CU7" s="68" t="s">
        <v>132</v>
      </c>
      <c r="CV7" s="68" t="s">
        <v>132</v>
      </c>
      <c r="CW7" s="76" t="s">
        <v>133</v>
      </c>
      <c r="CX7" s="77" t="s">
        <v>134</v>
      </c>
      <c r="CY7" s="77" t="s">
        <v>134</v>
      </c>
      <c r="CZ7" s="76" t="s">
        <v>133</v>
      </c>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row>
    <row r="8" customFormat="false" ht="16.5" hidden="false" customHeight="true" outlineLevel="0" collapsed="false">
      <c r="A8" s="78"/>
      <c r="B8" s="78"/>
      <c r="C8" s="78"/>
      <c r="D8" s="79"/>
      <c r="E8" s="80"/>
      <c r="F8" s="80"/>
      <c r="G8" s="80"/>
      <c r="H8" s="80"/>
      <c r="I8" s="80"/>
      <c r="J8" s="80"/>
      <c r="K8" s="81"/>
      <c r="L8" s="81"/>
      <c r="M8" s="81"/>
      <c r="N8" s="81"/>
      <c r="O8" s="81"/>
      <c r="P8" s="81"/>
      <c r="Q8" s="82"/>
      <c r="R8" s="82"/>
      <c r="S8" s="82"/>
      <c r="T8" s="82"/>
      <c r="U8" s="82"/>
      <c r="V8" s="82"/>
      <c r="W8" s="83" t="s">
        <v>135</v>
      </c>
      <c r="X8" s="83" t="s">
        <v>135</v>
      </c>
      <c r="Y8" s="83" t="s">
        <v>135</v>
      </c>
      <c r="Z8" s="83" t="s">
        <v>135</v>
      </c>
      <c r="AA8" s="83" t="s">
        <v>135</v>
      </c>
      <c r="AB8" s="83" t="s">
        <v>135</v>
      </c>
      <c r="AC8" s="83" t="s">
        <v>135</v>
      </c>
      <c r="AD8" s="83" t="s">
        <v>135</v>
      </c>
      <c r="AE8" s="83" t="s">
        <v>135</v>
      </c>
      <c r="AF8" s="83" t="s">
        <v>135</v>
      </c>
      <c r="AG8" s="83" t="s">
        <v>135</v>
      </c>
      <c r="AH8" s="83" t="s">
        <v>135</v>
      </c>
      <c r="AI8" s="84" t="s">
        <v>135</v>
      </c>
      <c r="AJ8" s="84" t="s">
        <v>135</v>
      </c>
      <c r="AK8" s="84" t="s">
        <v>135</v>
      </c>
      <c r="AL8" s="84" t="s">
        <v>135</v>
      </c>
      <c r="AM8" s="84" t="s">
        <v>135</v>
      </c>
      <c r="AN8" s="84" t="s">
        <v>135</v>
      </c>
      <c r="AO8" s="85" t="s">
        <v>136</v>
      </c>
      <c r="AP8" s="85" t="s">
        <v>136</v>
      </c>
      <c r="AQ8" s="85" t="s">
        <v>136</v>
      </c>
      <c r="AR8" s="86"/>
      <c r="AS8" s="83"/>
      <c r="AT8" s="83"/>
      <c r="AU8" s="85" t="s">
        <v>137</v>
      </c>
      <c r="AV8" s="87"/>
      <c r="AW8" s="87"/>
      <c r="AX8" s="87"/>
      <c r="AY8" s="87"/>
      <c r="AZ8" s="87"/>
      <c r="BA8" s="87"/>
      <c r="BB8" s="87"/>
      <c r="BC8" s="87"/>
      <c r="BD8" s="87"/>
      <c r="BE8" s="87"/>
      <c r="BF8" s="87"/>
      <c r="BG8" s="87"/>
      <c r="BH8" s="87"/>
      <c r="BI8" s="87"/>
      <c r="BJ8" s="87"/>
      <c r="BK8" s="87"/>
      <c r="BL8" s="87"/>
      <c r="BM8" s="87"/>
      <c r="BN8" s="87"/>
      <c r="BO8" s="87"/>
      <c r="BP8" s="87"/>
      <c r="BQ8" s="88"/>
      <c r="BR8" s="88"/>
      <c r="BS8" s="89"/>
      <c r="BT8" s="88"/>
      <c r="BU8" s="88"/>
      <c r="BV8" s="89"/>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row>
    <row r="9" customFormat="false" ht="16.5" hidden="false" customHeight="true" outlineLevel="0" collapsed="false">
      <c r="A9" s="90" t="n">
        <v>101</v>
      </c>
      <c r="B9" s="91" t="str">
        <f aca="false">Lokalizacje!D3</f>
        <v>52° 15.851'N</v>
      </c>
      <c r="C9" s="91" t="str">
        <f aca="false">Lokalizacje!C3</f>
        <v>21° 07.027'E</v>
      </c>
      <c r="D9" s="92" t="n">
        <f aca="false">Lokalizacje!B3</f>
        <v>45230</v>
      </c>
      <c r="E9" s="93" t="n">
        <f aca="false">'Analiza sitowa'!B2</f>
        <v>621.32</v>
      </c>
      <c r="F9" s="93" t="n">
        <f aca="false">'Analiza sitowa'!C2</f>
        <v>40.6</v>
      </c>
      <c r="G9" s="93" t="n">
        <f aca="false">'Analiza sitowa'!D2</f>
        <v>82.92</v>
      </c>
      <c r="H9" s="93" t="n">
        <f aca="false">'Analiza sitowa'!E2</f>
        <v>240.12</v>
      </c>
      <c r="I9" s="93" t="n">
        <f aca="false">'Analiza sitowa'!F2</f>
        <v>227.46</v>
      </c>
      <c r="J9" s="93" t="n">
        <f aca="false">'Analiza sitowa'!G2</f>
        <v>29.03</v>
      </c>
      <c r="K9" s="94" t="n">
        <f aca="false">E9/$E9*100</f>
        <v>100</v>
      </c>
      <c r="L9" s="94" t="n">
        <f aca="false">F9/$E9*100</f>
        <v>6.53447498873366</v>
      </c>
      <c r="M9" s="94" t="n">
        <f aca="false">G9/$E9*100</f>
        <v>13.3457799523595</v>
      </c>
      <c r="N9" s="94" t="n">
        <f aca="false">H9/$E9*100</f>
        <v>38.6467520762248</v>
      </c>
      <c r="O9" s="94" t="n">
        <f aca="false">I9/$E9*100</f>
        <v>36.6091547028906</v>
      </c>
      <c r="P9" s="94" t="n">
        <f aca="false">J9/$E9*100</f>
        <v>4.67231056460439</v>
      </c>
      <c r="Q9" s="95" t="n">
        <f aca="false">'Masa Wawer'!D3</f>
        <v>9.51</v>
      </c>
      <c r="R9" s="95" t="n">
        <f aca="false">'Masa Wawer'!G3</f>
        <v>8.48</v>
      </c>
      <c r="S9" s="95" t="n">
        <f aca="false">'Masa Wawer'!J3</f>
        <v>9.65</v>
      </c>
      <c r="T9" s="95" t="n">
        <f aca="false">'Masa Wawer'!M3</f>
        <v>8.89</v>
      </c>
      <c r="U9" s="95" t="n">
        <f aca="false">'Masa Wawer'!P3</f>
        <v>8.42</v>
      </c>
      <c r="V9" s="95" t="n">
        <f aca="false">'Masa Wawer'!S3</f>
        <v>7.53</v>
      </c>
      <c r="W9" s="96" t="n">
        <f aca="true">INDIRECT("'F1 Wawer'!AK"&amp;2+ROW(B1)*6-6)</f>
        <v>0.0020307</v>
      </c>
      <c r="X9" s="96" t="n">
        <f aca="true">INDIRECT("'F1 Wawer'!AK"&amp;3+ROW(C1)*6-6)</f>
        <v>0.00543735</v>
      </c>
      <c r="Y9" s="96" t="n">
        <f aca="true">INDIRECT("'F1 Wawer'!AK"&amp;4+ROW(D1)*6-6)</f>
        <v>0.0027641</v>
      </c>
      <c r="Z9" s="96" t="n">
        <f aca="true">INDIRECT("'F1 Wawer'!AK"&amp;5+ROW(E1)*6-6)</f>
        <v>0.001333</v>
      </c>
      <c r="AA9" s="96" t="n">
        <f aca="true">INDIRECT("'F1 Wawer'!AK"&amp;6+ROW(F1)*6-6)</f>
        <v>0.00155805</v>
      </c>
      <c r="AB9" s="96" t="n">
        <f aca="true">INDIRECT("'F1 Wawer'!AK"&amp;7+ROW(G1)*6-6)</f>
        <v>0.00348095</v>
      </c>
      <c r="AC9" s="97" t="n">
        <f aca="false">W9/100</f>
        <v>2.0307E-005</v>
      </c>
      <c r="AD9" s="97" t="n">
        <f aca="false">X9/100</f>
        <v>5.43735E-005</v>
      </c>
      <c r="AE9" s="97" t="n">
        <f aca="false">Y9/100</f>
        <v>2.7641E-005</v>
      </c>
      <c r="AF9" s="97" t="n">
        <f aca="false">Z9/100</f>
        <v>1.333E-005</v>
      </c>
      <c r="AG9" s="97" t="n">
        <f aca="false">AA9/100</f>
        <v>1.55805E-005</v>
      </c>
      <c r="AH9" s="97" t="n">
        <f aca="false">AB9/100</f>
        <v>3.48095E-005</v>
      </c>
      <c r="AI9" s="98" t="n">
        <f aca="false">AC9/Q9*100000000</f>
        <v>213.533123028391</v>
      </c>
      <c r="AJ9" s="98" t="n">
        <f aca="false">AD9/R9*100000000</f>
        <v>641.196933962264</v>
      </c>
      <c r="AK9" s="98" t="n">
        <f aca="false">AE9/S9*100000000</f>
        <v>286.435233160622</v>
      </c>
      <c r="AL9" s="98" t="n">
        <f aca="false">AF9/T9*100000000</f>
        <v>149.943757030371</v>
      </c>
      <c r="AM9" s="98" t="n">
        <f aca="false">AG9/U9*100000000</f>
        <v>185.041567695962</v>
      </c>
      <c r="AN9" s="98" t="n">
        <f aca="false">AH9/V9*100000000</f>
        <v>462.277556440903</v>
      </c>
      <c r="AO9" s="97" t="n">
        <f aca="false">'F3 Wawer'!AK2</f>
        <v>0.0019813</v>
      </c>
      <c r="AP9" s="97" t="n">
        <f aca="false">AO9/100</f>
        <v>1.9813E-005</v>
      </c>
      <c r="AQ9" s="98" t="n">
        <f aca="false">AP9/Q9*100000000</f>
        <v>208.338590956888</v>
      </c>
      <c r="AR9" s="98" t="n">
        <f aca="false">(AI9-AQ9)/AI9*100</f>
        <v>2.43265868912195</v>
      </c>
      <c r="AS9" s="97" t="n">
        <f aca="false">ARM!G5</f>
        <v>0.0205578469868973</v>
      </c>
      <c r="AT9" s="97" t="n">
        <f aca="false">AS9/1000000*$AW$2</f>
        <v>2.05578469868973E-007</v>
      </c>
      <c r="AU9" s="99" t="n">
        <f aca="false">AT9/$AT$5/$AT$4</f>
        <v>5.73792351456511E-006</v>
      </c>
      <c r="AV9" s="100" t="n">
        <f aca="false">AU9*100000000</f>
        <v>573.792351456511</v>
      </c>
      <c r="AW9" s="97" t="n">
        <f aca="false">ARM!G68</f>
        <v>0.0638653222396444</v>
      </c>
      <c r="AX9" s="97" t="n">
        <f aca="false">AW9/1000000*$AW$2</f>
        <v>6.38653222396444E-007</v>
      </c>
      <c r="AY9" s="99" t="n">
        <f aca="false">AX9/$AT$5/$AT$4</f>
        <v>1.78255210517763E-005</v>
      </c>
      <c r="AZ9" s="100" t="n">
        <f aca="false">AY9*100000000</f>
        <v>1782.55210517763</v>
      </c>
      <c r="BA9" s="101" t="n">
        <f aca="false">ARM!G91</f>
        <v>0.0229661404780489</v>
      </c>
      <c r="BB9" s="97" t="n">
        <f aca="false">BA9/1000000*$AW$2</f>
        <v>2.29661404780489E-007</v>
      </c>
      <c r="BC9" s="102" t="n">
        <f aca="false">BB9/$AT$5/$AT$4</f>
        <v>6.41010498676209E-006</v>
      </c>
      <c r="BD9" s="100" t="n">
        <f aca="false">BC9*100000000</f>
        <v>641.010498676209</v>
      </c>
      <c r="BE9" s="101" t="n">
        <f aca="false">ARM!G90</f>
        <v>0.0117115576990528</v>
      </c>
      <c r="BF9" s="97" t="n">
        <f aca="false">BE9/1000000*$AW$2</f>
        <v>1.17115576990528E-007</v>
      </c>
      <c r="BG9" s="102" t="n">
        <f aca="false">BF9/$AT$5/$AT$4</f>
        <v>3.26882588222451E-006</v>
      </c>
      <c r="BH9" s="100" t="n">
        <f aca="false">BG9*100000000</f>
        <v>326.882588222451</v>
      </c>
      <c r="BI9" s="101" t="n">
        <f aca="false">ARM!G89</f>
        <v>0.0146963447937214</v>
      </c>
      <c r="BJ9" s="97" t="n">
        <f aca="false">BI9/1000000*$AW$2</f>
        <v>1.46963447937214E-007</v>
      </c>
      <c r="BK9" s="99" t="n">
        <f aca="false">BJ9/$AT$5/$AT$4</f>
        <v>4.10191312464757E-006</v>
      </c>
      <c r="BL9" s="100" t="n">
        <f aca="false">BK9*100000000</f>
        <v>410.191312464757</v>
      </c>
      <c r="BM9" s="97" t="n">
        <f aca="false">ARM!G70</f>
        <v>0.0346965812162463</v>
      </c>
      <c r="BN9" s="97" t="n">
        <f aca="false">BM9/1000000*$AW$2</f>
        <v>3.46965812162463E-007</v>
      </c>
      <c r="BO9" s="99" t="n">
        <f aca="false">BN9/$AT$5/$AT$4</f>
        <v>9.68420133502341E-006</v>
      </c>
      <c r="BP9" s="100" t="n">
        <f aca="false">BO9*100000000</f>
        <v>968.420133502341</v>
      </c>
      <c r="BQ9" s="103" t="n">
        <f aca="false">VSM!D2</f>
        <v>40.314</v>
      </c>
      <c r="BR9" s="103" t="n">
        <f aca="false">VSM!E2</f>
        <v>2.977</v>
      </c>
      <c r="BS9" s="104" t="n">
        <f aca="false">BR9/BQ9</f>
        <v>0.0738453142828794</v>
      </c>
      <c r="BT9" s="103" t="n">
        <f aca="false">VSM!F2</f>
        <v>6.98</v>
      </c>
      <c r="BU9" s="103" t="n">
        <f aca="false">ABS(VSM!G2)</f>
        <v>21.45</v>
      </c>
      <c r="BV9" s="105" t="n">
        <f aca="false">BU9/BT9</f>
        <v>3.0730659025788</v>
      </c>
      <c r="BW9" s="103" t="n">
        <f aca="false">VSM!D53</f>
        <v>759.542</v>
      </c>
      <c r="BX9" s="103" t="n">
        <f aca="false">VSM!E53</f>
        <v>113.144</v>
      </c>
      <c r="BY9" s="104" t="n">
        <f aca="false">BX9/BW9</f>
        <v>0.148963454292192</v>
      </c>
      <c r="BZ9" s="103" t="n">
        <f aca="false">VSM!F53</f>
        <v>9.81</v>
      </c>
      <c r="CA9" s="103" t="n">
        <f aca="false">ABS(VSM!G53)</f>
        <v>22.04</v>
      </c>
      <c r="CB9" s="105" t="n">
        <f aca="false">CA9/BZ9</f>
        <v>2.2466870540265</v>
      </c>
      <c r="CC9" s="103" t="n">
        <f aca="false">VSM!D155</f>
        <v>514.134</v>
      </c>
      <c r="CD9" s="103" t="n">
        <f aca="false">VSM!E155</f>
        <v>44.471</v>
      </c>
      <c r="CE9" s="104" t="n">
        <f aca="false">CD9/CC9</f>
        <v>0.0864969054760043</v>
      </c>
      <c r="CF9" s="103" t="n">
        <f aca="false">VSM!F155</f>
        <v>10.4</v>
      </c>
      <c r="CG9" s="103" t="n">
        <f aca="false">ABS(VSM!G155)</f>
        <v>29.81</v>
      </c>
      <c r="CH9" s="105" t="n">
        <f aca="false">CG9/CF9</f>
        <v>2.86634615384615</v>
      </c>
      <c r="CI9" s="103" t="n">
        <f aca="false">VSM!D206</f>
        <v>196.205</v>
      </c>
      <c r="CJ9" s="103" t="n">
        <f aca="false">VSM!E206</f>
        <v>17.604</v>
      </c>
      <c r="CK9" s="104" t="n">
        <f aca="false">CJ9/CI9</f>
        <v>0.0897224841364899</v>
      </c>
      <c r="CL9" s="103" t="n">
        <f aca="false">VSM!F206</f>
        <v>6.95</v>
      </c>
      <c r="CM9" s="103" t="n">
        <f aca="false">ABS(VSM!G206)</f>
        <v>22.29</v>
      </c>
      <c r="CN9" s="105" t="n">
        <f aca="false">CM9/CL9</f>
        <v>3.20719424460432</v>
      </c>
      <c r="CO9" s="103" t="n">
        <f aca="false">VSM!D257</f>
        <v>127.829</v>
      </c>
      <c r="CP9" s="103" t="n">
        <f aca="false">VSM!E257</f>
        <v>16.229</v>
      </c>
      <c r="CQ9" s="104" t="n">
        <f aca="false">CP9/CO9</f>
        <v>0.126958671350007</v>
      </c>
      <c r="CR9" s="103" t="n">
        <f aca="false">VSM!F257</f>
        <v>9.92</v>
      </c>
      <c r="CS9" s="103" t="n">
        <f aca="false">ABS(VSM!G257)</f>
        <v>25.55</v>
      </c>
      <c r="CT9" s="105" t="n">
        <f aca="false">CS9/CR9</f>
        <v>2.57560483870968</v>
      </c>
      <c r="CU9" s="103" t="n">
        <f aca="false">VSM!D104</f>
        <v>454.556</v>
      </c>
      <c r="CV9" s="103" t="n">
        <f aca="false">VSM!E104</f>
        <v>51.834</v>
      </c>
      <c r="CW9" s="104" t="n">
        <f aca="false">CV9/CU9</f>
        <v>0.114032154454017</v>
      </c>
      <c r="CX9" s="103" t="n">
        <f aca="false">VSM!F104</f>
        <v>10.04</v>
      </c>
      <c r="CY9" s="103" t="n">
        <f aca="false">ABS(VSM!G104)</f>
        <v>27.16</v>
      </c>
      <c r="CZ9" s="105" t="n">
        <f aca="false">CY9/CX9</f>
        <v>2.70517928286853</v>
      </c>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row>
    <row r="10" customFormat="false" ht="16.5" hidden="false" customHeight="true" outlineLevel="0" collapsed="false">
      <c r="A10" s="90" t="n">
        <v>102</v>
      </c>
      <c r="B10" s="91" t="str">
        <f aca="false">Lokalizacje!D4</f>
        <v>52° 16.279'N</v>
      </c>
      <c r="C10" s="91" t="str">
        <f aca="false">Lokalizacje!C4</f>
        <v>21° 07.137'E</v>
      </c>
      <c r="D10" s="92" t="n">
        <f aca="false">Lokalizacje!B4</f>
        <v>45230</v>
      </c>
      <c r="E10" s="93" t="n">
        <f aca="false">'Analiza sitowa'!B3</f>
        <v>783.06</v>
      </c>
      <c r="F10" s="93" t="n">
        <f aca="false">'Analiza sitowa'!C3</f>
        <v>32.78</v>
      </c>
      <c r="G10" s="93" t="n">
        <f aca="false">'Analiza sitowa'!D3</f>
        <v>105.96</v>
      </c>
      <c r="H10" s="93" t="n">
        <f aca="false">'Analiza sitowa'!E3</f>
        <v>319.31</v>
      </c>
      <c r="I10" s="93" t="n">
        <f aca="false">'Analiza sitowa'!F3</f>
        <v>293.77</v>
      </c>
      <c r="J10" s="93" t="n">
        <f aca="false">'Analiza sitowa'!G3</f>
        <v>30.1</v>
      </c>
      <c r="K10" s="94" t="n">
        <f aca="false">E10/$E10*100</f>
        <v>100</v>
      </c>
      <c r="L10" s="94" t="n">
        <f aca="false">F10/$E10*100</f>
        <v>4.1861415472633</v>
      </c>
      <c r="M10" s="94" t="n">
        <f aca="false">G10/$E10*100</f>
        <v>13.5315301509463</v>
      </c>
      <c r="N10" s="94" t="n">
        <f aca="false">H10/$E10*100</f>
        <v>40.7772073659745</v>
      </c>
      <c r="O10" s="94" t="n">
        <f aca="false">I10/$E10*100</f>
        <v>37.5156437565448</v>
      </c>
      <c r="P10" s="94" t="n">
        <f aca="false">J10/$E10*100</f>
        <v>3.84389446530279</v>
      </c>
      <c r="Q10" s="95" t="n">
        <f aca="false">'Masa Wawer'!D4</f>
        <v>9.55</v>
      </c>
      <c r="R10" s="95" t="n">
        <f aca="false">'Masa Wawer'!G4</f>
        <v>9.66</v>
      </c>
      <c r="S10" s="95" t="n">
        <f aca="false">'Masa Wawer'!J4</f>
        <v>10.05</v>
      </c>
      <c r="T10" s="95" t="n">
        <f aca="false">'Masa Wawer'!M4</f>
        <v>10.33</v>
      </c>
      <c r="U10" s="95" t="n">
        <f aca="false">'Masa Wawer'!P4</f>
        <v>9.45</v>
      </c>
      <c r="V10" s="95" t="n">
        <f aca="false">'Masa Wawer'!S4</f>
        <v>9.46</v>
      </c>
      <c r="W10" s="96" t="n">
        <f aca="true">INDIRECT("'F1 Wawer'!AK"&amp;2+ROW(B2)*6-6)</f>
        <v>0.000925855</v>
      </c>
      <c r="X10" s="96" t="n">
        <f aca="true">INDIRECT("'F1 Wawer'!AK"&amp;3+ROW(C2)*6-6)</f>
        <v>0.0026585</v>
      </c>
      <c r="Y10" s="96" t="n">
        <f aca="true">INDIRECT("'F1 Wawer'!AK"&amp;4+ROW(D2)*6-6)</f>
        <v>0.00146</v>
      </c>
      <c r="Z10" s="96" t="n">
        <f aca="true">INDIRECT("'F1 Wawer'!AK"&amp;5+ROW(E2)*6-6)</f>
        <v>0.00088355</v>
      </c>
      <c r="AA10" s="96" t="n">
        <f aca="true">INDIRECT("'F1 Wawer'!AK"&amp;6+ROW(F2)*6-6)</f>
        <v>0.00072757</v>
      </c>
      <c r="AB10" s="96" t="n">
        <f aca="true">INDIRECT("'F1 Wawer'!AK"&amp;7+ROW(G2)*6-6)</f>
        <v>0.00140495</v>
      </c>
      <c r="AC10" s="97" t="n">
        <f aca="false">W10/100</f>
        <v>9.25855E-006</v>
      </c>
      <c r="AD10" s="97" t="n">
        <f aca="false">X10/100</f>
        <v>2.6585E-005</v>
      </c>
      <c r="AE10" s="97" t="n">
        <f aca="false">Y10/100</f>
        <v>1.46E-005</v>
      </c>
      <c r="AF10" s="97" t="n">
        <f aca="false">Z10/100</f>
        <v>8.8355E-006</v>
      </c>
      <c r="AG10" s="97" t="n">
        <f aca="false">AA10/100</f>
        <v>7.2757E-006</v>
      </c>
      <c r="AH10" s="97" t="n">
        <f aca="false">AB10/100</f>
        <v>1.40495E-005</v>
      </c>
      <c r="AI10" s="98" t="n">
        <f aca="false">AC10/Q10*100000000</f>
        <v>96.948167539267</v>
      </c>
      <c r="AJ10" s="98" t="n">
        <f aca="false">AD10/R10*100000000</f>
        <v>275.207039337474</v>
      </c>
      <c r="AK10" s="98" t="n">
        <f aca="false">AE10/S10*100000000</f>
        <v>145.273631840796</v>
      </c>
      <c r="AL10" s="98" t="n">
        <f aca="false">AF10/T10*100000000</f>
        <v>85.5324298160697</v>
      </c>
      <c r="AM10" s="98" t="n">
        <f aca="false">AG10/U10*100000000</f>
        <v>76.9915343915344</v>
      </c>
      <c r="AN10" s="98" t="n">
        <f aca="false">AH10/V10*100000000</f>
        <v>148.514799154334</v>
      </c>
      <c r="AO10" s="97" t="n">
        <f aca="false">'F3 Wawer'!AK3</f>
        <v>0.00088863</v>
      </c>
      <c r="AP10" s="97" t="n">
        <f aca="false">AO10/100</f>
        <v>8.8863E-006</v>
      </c>
      <c r="AQ10" s="98" t="n">
        <f aca="false">AP10/Q10*100000000</f>
        <v>93.0502617801047</v>
      </c>
      <c r="AR10" s="98" t="n">
        <f aca="false">(AI10-AQ10)/AI10*100</f>
        <v>4.02060797857115</v>
      </c>
      <c r="AS10" s="97" t="n">
        <f aca="false">ARM!G6</f>
        <v>0.00880178627223206</v>
      </c>
      <c r="AT10" s="97" t="n">
        <f aca="false">AS10/1000000*$AW$2</f>
        <v>8.80178627223206E-008</v>
      </c>
      <c r="AU10" s="99" t="n">
        <f aca="false">AT10/$AT$5/$AT$4</f>
        <v>2.45667634620522E-006</v>
      </c>
      <c r="AV10" s="100" t="n">
        <f aca="false">AU10*100000000</f>
        <v>245.667634620522</v>
      </c>
      <c r="AW10" s="106"/>
      <c r="AX10" s="97" t="n">
        <f aca="false">AW10/1000000*$AW$2</f>
        <v>0</v>
      </c>
      <c r="AY10" s="100"/>
      <c r="AZ10" s="100"/>
      <c r="BA10" s="101"/>
      <c r="BB10" s="97"/>
      <c r="BC10" s="102"/>
      <c r="BD10" s="100"/>
      <c r="BE10" s="101"/>
      <c r="BF10" s="97"/>
      <c r="BG10" s="102"/>
      <c r="BH10" s="100"/>
      <c r="BI10" s="101"/>
      <c r="BJ10" s="97" t="n">
        <f aca="false">BI10/1000000*$AW$2</f>
        <v>0</v>
      </c>
      <c r="BK10" s="99"/>
      <c r="BL10" s="100"/>
      <c r="BM10" s="107" t="n">
        <f aca="false">ARM!G58</f>
        <v>0.00936739366224092</v>
      </c>
      <c r="BN10" s="97" t="n">
        <f aca="false">BM10/1000000*$AW$2</f>
        <v>9.36739366224092E-008</v>
      </c>
      <c r="BO10" s="108" t="n">
        <f aca="false">BN10/$AT$5/$AT$4</f>
        <v>2.61454365328324E-006</v>
      </c>
      <c r="BP10" s="109" t="n">
        <f aca="false">BO10*100000000</f>
        <v>261.454365328324</v>
      </c>
      <c r="BQ10" s="103" t="n">
        <f aca="false">VSM!D3</f>
        <v>99.542</v>
      </c>
      <c r="BR10" s="103" t="n">
        <f aca="false">VSM!E3</f>
        <v>11.69</v>
      </c>
      <c r="BS10" s="104" t="n">
        <f aca="false">BR10/BQ10</f>
        <v>0.11743786542364</v>
      </c>
      <c r="BT10" s="103" t="n">
        <f aca="false">VSM!F3</f>
        <v>8.47</v>
      </c>
      <c r="BU10" s="103" t="n">
        <f aca="false">ABS(VSM!G3)</f>
        <v>20.67</v>
      </c>
      <c r="BV10" s="105" t="n">
        <f aca="false">BU10/BT10</f>
        <v>2.44037780401417</v>
      </c>
      <c r="BW10" s="103" t="n">
        <f aca="false">VSM!D54</f>
        <v>0</v>
      </c>
      <c r="BX10" s="103" t="n">
        <f aca="false">VSM!E54</f>
        <v>0</v>
      </c>
      <c r="BY10" s="104" t="e">
        <f aca="false">BX10/BW10</f>
        <v>#DIV/0!</v>
      </c>
      <c r="BZ10" s="103" t="n">
        <f aca="false">VSM!F54</f>
        <v>0</v>
      </c>
      <c r="CA10" s="103" t="n">
        <f aca="false">ABS(VSM!G54)</f>
        <v>0</v>
      </c>
      <c r="CB10" s="105" t="e">
        <f aca="false">CA10/BZ10</f>
        <v>#DIV/0!</v>
      </c>
      <c r="CC10" s="103" t="n">
        <f aca="false">VSM!D156</f>
        <v>0</v>
      </c>
      <c r="CD10" s="103" t="n">
        <f aca="false">VSM!E156</f>
        <v>0</v>
      </c>
      <c r="CE10" s="104" t="e">
        <f aca="false">CD10/CC10</f>
        <v>#DIV/0!</v>
      </c>
      <c r="CF10" s="103" t="n">
        <f aca="false">VSM!F156</f>
        <v>0</v>
      </c>
      <c r="CG10" s="103" t="n">
        <f aca="false">ABS(VSM!G156)</f>
        <v>0</v>
      </c>
      <c r="CH10" s="105" t="e">
        <f aca="false">CG10/CF10</f>
        <v>#DIV/0!</v>
      </c>
      <c r="CI10" s="103" t="n">
        <f aca="false">VSM!D207</f>
        <v>0</v>
      </c>
      <c r="CJ10" s="103" t="n">
        <f aca="false">VSM!E207</f>
        <v>0</v>
      </c>
      <c r="CK10" s="104" t="e">
        <f aca="false">CJ10/CI10</f>
        <v>#DIV/0!</v>
      </c>
      <c r="CL10" s="103" t="n">
        <f aca="false">VSM!F207</f>
        <v>0</v>
      </c>
      <c r="CM10" s="103" t="n">
        <f aca="false">ABS(VSM!G207)</f>
        <v>0</v>
      </c>
      <c r="CN10" s="105" t="e">
        <f aca="false">CM10/CL10</f>
        <v>#DIV/0!</v>
      </c>
      <c r="CO10" s="103" t="n">
        <f aca="false">VSM!D258</f>
        <v>0</v>
      </c>
      <c r="CP10" s="103" t="n">
        <f aca="false">VSM!E258</f>
        <v>0</v>
      </c>
      <c r="CQ10" s="104" t="e">
        <f aca="false">CP10/CO10</f>
        <v>#DIV/0!</v>
      </c>
      <c r="CR10" s="103" t="n">
        <f aca="false">VSM!F258</f>
        <v>0</v>
      </c>
      <c r="CS10" s="103" t="n">
        <f aca="false">ABS(VSM!G258)</f>
        <v>0</v>
      </c>
      <c r="CT10" s="105" t="e">
        <f aca="false">CS10/CR10</f>
        <v>#DIV/0!</v>
      </c>
      <c r="CU10" s="103" t="n">
        <f aca="false">VSM!D105</f>
        <v>144.825</v>
      </c>
      <c r="CV10" s="103" t="n">
        <f aca="false">VSM!E105</f>
        <v>13.749</v>
      </c>
      <c r="CW10" s="104" t="n">
        <f aca="false">CV10/CU10</f>
        <v>0.0949352667011911</v>
      </c>
      <c r="CX10" s="103" t="n">
        <f aca="false">VSM!F105</f>
        <v>8.95</v>
      </c>
      <c r="CY10" s="103" t="n">
        <f aca="false">ABS(VSM!G105)</f>
        <v>28.12</v>
      </c>
      <c r="CZ10" s="105" t="n">
        <f aca="false">CY10/CX10</f>
        <v>3.14189944134078</v>
      </c>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row>
    <row r="11" customFormat="false" ht="16.5" hidden="false" customHeight="true" outlineLevel="0" collapsed="false">
      <c r="A11" s="90" t="n">
        <v>103</v>
      </c>
      <c r="B11" s="91" t="str">
        <f aca="false">Lokalizacje!D5</f>
        <v>52° 16.710'N</v>
      </c>
      <c r="C11" s="91" t="str">
        <f aca="false">Lokalizacje!C5</f>
        <v>21° 08.469'E</v>
      </c>
      <c r="D11" s="92" t="n">
        <f aca="false">Lokalizacje!B5</f>
        <v>45230</v>
      </c>
      <c r="E11" s="93" t="n">
        <f aca="false">'Analiza sitowa'!B4</f>
        <v>1091.63</v>
      </c>
      <c r="F11" s="93" t="n">
        <f aca="false">'Analiza sitowa'!C4</f>
        <v>67.26</v>
      </c>
      <c r="G11" s="93" t="n">
        <f aca="false">'Analiza sitowa'!D4</f>
        <v>222.39</v>
      </c>
      <c r="H11" s="93" t="n">
        <f aca="false">'Analiza sitowa'!E4</f>
        <v>513.98</v>
      </c>
      <c r="I11" s="93" t="n">
        <f aca="false">'Analiza sitowa'!F4</f>
        <v>256.3</v>
      </c>
      <c r="J11" s="93" t="n">
        <f aca="false">'Analiza sitowa'!G4</f>
        <v>30.08</v>
      </c>
      <c r="K11" s="94" t="n">
        <f aca="false">E11/$E11*100</f>
        <v>100</v>
      </c>
      <c r="L11" s="94" t="n">
        <f aca="false">F11/$E11*100</f>
        <v>6.16142832278336</v>
      </c>
      <c r="M11" s="94" t="n">
        <f aca="false">G11/$E11*100</f>
        <v>20.372287313467</v>
      </c>
      <c r="N11" s="94" t="n">
        <f aca="false">H11/$E11*100</f>
        <v>47.0837188424649</v>
      </c>
      <c r="O11" s="94" t="n">
        <f aca="false">I11/$E11*100</f>
        <v>23.4786511913377</v>
      </c>
      <c r="P11" s="94" t="n">
        <f aca="false">J11/$E11*100</f>
        <v>2.75551239888973</v>
      </c>
      <c r="Q11" s="95" t="n">
        <f aca="false">'Masa Wawer'!D5</f>
        <v>9.42</v>
      </c>
      <c r="R11" s="95" t="n">
        <f aca="false">'Masa Wawer'!G5</f>
        <v>8.55</v>
      </c>
      <c r="S11" s="95" t="n">
        <f aca="false">'Masa Wawer'!J5</f>
        <v>9.44</v>
      </c>
      <c r="T11" s="95" t="n">
        <f aca="false">'Masa Wawer'!M5</f>
        <v>9.17</v>
      </c>
      <c r="U11" s="95" t="n">
        <f aca="false">'Masa Wawer'!P5</f>
        <v>9.14</v>
      </c>
      <c r="V11" s="95" t="n">
        <f aca="false">'Masa Wawer'!S5</f>
        <v>7.45</v>
      </c>
      <c r="W11" s="96" t="n">
        <f aca="true">INDIRECT("'F1 Wawer'!AK"&amp;2+ROW(B3)*6-6)</f>
        <v>0.000928685</v>
      </c>
      <c r="X11" s="96" t="n">
        <f aca="true">INDIRECT("'F1 Wawer'!AK"&amp;3+ROW(C3)*6-6)</f>
        <v>0.00211995</v>
      </c>
      <c r="Y11" s="96" t="n">
        <f aca="true">INDIRECT("'F1 Wawer'!AK"&amp;4+ROW(D3)*6-6)</f>
        <v>0.001169</v>
      </c>
      <c r="Z11" s="96" t="n">
        <f aca="true">INDIRECT("'F1 Wawer'!AK"&amp;5+ROW(E3)*6-6)</f>
        <v>0.000881605</v>
      </c>
      <c r="AA11" s="96" t="n">
        <f aca="true">INDIRECT("'F1 Wawer'!AK"&amp;6+ROW(F3)*6-6)</f>
        <v>0.0009088</v>
      </c>
      <c r="AB11" s="96" t="n">
        <f aca="true">INDIRECT("'F1 Wawer'!AK"&amp;7+ROW(G3)*6-6)</f>
        <v>0.00152445</v>
      </c>
      <c r="AC11" s="97" t="n">
        <f aca="false">W11/100</f>
        <v>9.28685E-006</v>
      </c>
      <c r="AD11" s="97" t="n">
        <f aca="false">X11/100</f>
        <v>2.11995E-005</v>
      </c>
      <c r="AE11" s="97" t="n">
        <f aca="false">Y11/100</f>
        <v>1.169E-005</v>
      </c>
      <c r="AF11" s="97" t="n">
        <f aca="false">Z11/100</f>
        <v>8.81605E-006</v>
      </c>
      <c r="AG11" s="97" t="n">
        <f aca="false">AA11/100</f>
        <v>9.088E-006</v>
      </c>
      <c r="AH11" s="97" t="n">
        <f aca="false">AB11/100</f>
        <v>1.52445E-005</v>
      </c>
      <c r="AI11" s="98" t="n">
        <f aca="false">AC11/Q11*100000000</f>
        <v>98.5865180467091</v>
      </c>
      <c r="AJ11" s="98" t="n">
        <f aca="false">AD11/R11*100000000</f>
        <v>247.947368421053</v>
      </c>
      <c r="AK11" s="98" t="n">
        <f aca="false">AE11/S11*100000000</f>
        <v>123.834745762712</v>
      </c>
      <c r="AL11" s="98" t="n">
        <f aca="false">AF11/T11*100000000</f>
        <v>96.1401308615049</v>
      </c>
      <c r="AM11" s="98" t="n">
        <f aca="false">AG11/U11*100000000</f>
        <v>99.4310722100656</v>
      </c>
      <c r="AN11" s="98" t="n">
        <f aca="false">AH11/V11*100000000</f>
        <v>204.624161073826</v>
      </c>
      <c r="AO11" s="97" t="n">
        <f aca="false">'F3 Wawer'!AK4</f>
        <v>0.00089251</v>
      </c>
      <c r="AP11" s="97" t="n">
        <f aca="false">AO11/100</f>
        <v>8.9251E-006</v>
      </c>
      <c r="AQ11" s="98" t="n">
        <f aca="false">AP11/Q11*100000000</f>
        <v>94.7462845010616</v>
      </c>
      <c r="AR11" s="98" t="n">
        <f aca="false">(AI11-AQ11)/AI11*100</f>
        <v>3.8952928064952</v>
      </c>
      <c r="AS11" s="97" t="n">
        <f aca="false">ARM!G7</f>
        <v>0.00931250096561159</v>
      </c>
      <c r="AT11" s="97" t="n">
        <f aca="false">AS11/1000000*$AW$2</f>
        <v>9.31250096561159E-008</v>
      </c>
      <c r="AU11" s="99" t="n">
        <f aca="false">AT11/$AT$5/$AT$4</f>
        <v>2.59922249173515E-006</v>
      </c>
      <c r="AV11" s="100" t="n">
        <f aca="false">AU11*100000000</f>
        <v>259.922249173515</v>
      </c>
      <c r="AW11" s="106" t="n">
        <f aca="false">ARM!G181</f>
        <v>0.0243843013454073</v>
      </c>
      <c r="AX11" s="97" t="n">
        <f aca="false">AW11/1000000*$AW$2</f>
        <v>2.43843013454073E-007</v>
      </c>
      <c r="AY11" s="100"/>
      <c r="AZ11" s="100"/>
      <c r="BA11" s="101" t="n">
        <f aca="false">ARM!G188</f>
        <v>0.0100085747163364</v>
      </c>
      <c r="BB11" s="97" t="n">
        <f aca="false">BA11/1000000*$AW$2</f>
        <v>1.00085747163364E-007</v>
      </c>
      <c r="BC11" s="102" t="n">
        <f aca="false">BB11/$AT$5/$AT$4</f>
        <v>2.79350440971523E-006</v>
      </c>
      <c r="BD11" s="100" t="n">
        <f aca="false">BC11*100000000</f>
        <v>279.350440971523</v>
      </c>
      <c r="BE11" s="101" t="n">
        <f aca="false">ARM!G185</f>
        <v>0.00692531128394908</v>
      </c>
      <c r="BF11" s="97" t="n">
        <f aca="false">BE11/1000000*$AW$2</f>
        <v>6.92531128394908E-008</v>
      </c>
      <c r="BG11" s="102" t="n">
        <f aca="false">BF11/$AT$5/$AT$4</f>
        <v>1.93293132725334E-006</v>
      </c>
      <c r="BH11" s="100" t="n">
        <f aca="false">BG11*100000000</f>
        <v>193.293132725334</v>
      </c>
      <c r="BI11" s="101" t="n">
        <f aca="false">ARM!G183</f>
        <v>0.00539563232257389</v>
      </c>
      <c r="BJ11" s="97" t="n">
        <f aca="false">BI11/1000000*$AW$2</f>
        <v>5.39563232257389E-008</v>
      </c>
      <c r="BK11" s="99" t="n">
        <f aca="false">BJ11/$AT$5/$AT$4</f>
        <v>1.50598093270062E-006</v>
      </c>
      <c r="BL11" s="100" t="n">
        <f aca="false">BK11*100000000</f>
        <v>150.598093270062</v>
      </c>
      <c r="BM11" s="107" t="n">
        <f aca="false">ARM!G59</f>
        <v>0.0122866001397368</v>
      </c>
      <c r="BN11" s="97" t="n">
        <f aca="false">BM11/1000000*$AW$2</f>
        <v>1.22866001397368E-007</v>
      </c>
      <c r="BO11" s="108" t="n">
        <f aca="false">BN11/$AT$5/$AT$4</f>
        <v>3.42932661677987E-006</v>
      </c>
      <c r="BP11" s="109" t="n">
        <f aca="false">BO11*100000000</f>
        <v>342.932661677987</v>
      </c>
      <c r="BQ11" s="103" t="n">
        <f aca="false">VSM!D4</f>
        <v>164.247</v>
      </c>
      <c r="BR11" s="103" t="n">
        <f aca="false">VSM!E4</f>
        <v>19.497</v>
      </c>
      <c r="BS11" s="104" t="n">
        <f aca="false">BR11/BQ11</f>
        <v>0.118705364481543</v>
      </c>
      <c r="BT11" s="103" t="n">
        <f aca="false">VSM!F4</f>
        <v>9.93</v>
      </c>
      <c r="BU11" s="103" t="n">
        <f aca="false">ABS(VSM!G4)</f>
        <v>22.59</v>
      </c>
      <c r="BV11" s="105" t="n">
        <f aca="false">BU11/BT11</f>
        <v>2.27492447129909</v>
      </c>
      <c r="BW11" s="103" t="n">
        <f aca="false">VSM!D55</f>
        <v>311.823</v>
      </c>
      <c r="BX11" s="103" t="n">
        <f aca="false">VSM!E55</f>
        <v>56.338</v>
      </c>
      <c r="BY11" s="104" t="n">
        <f aca="false">BX11/BW11</f>
        <v>0.180673010008883</v>
      </c>
      <c r="BZ11" s="103" t="n">
        <f aca="false">VSM!F55</f>
        <v>12.16</v>
      </c>
      <c r="CA11" s="103" t="n">
        <f aca="false">ABS(VSM!G55)</f>
        <v>27.74</v>
      </c>
      <c r="CB11" s="105" t="n">
        <f aca="false">CA11/BZ11</f>
        <v>2.28125</v>
      </c>
      <c r="CC11" s="103" t="n">
        <f aca="false">VSM!D157</f>
        <v>85.874</v>
      </c>
      <c r="CD11" s="103" t="n">
        <f aca="false">VSM!E157</f>
        <v>11.231</v>
      </c>
      <c r="CE11" s="104" t="n">
        <f aca="false">CD11/CC11</f>
        <v>0.130784637957938</v>
      </c>
      <c r="CF11" s="103" t="n">
        <f aca="false">VSM!F157</f>
        <v>8.83</v>
      </c>
      <c r="CG11" s="103" t="n">
        <f aca="false">ABS(VSM!G157)</f>
        <v>18.57</v>
      </c>
      <c r="CH11" s="105" t="n">
        <f aca="false">CG11/CF11</f>
        <v>2.10305775764439</v>
      </c>
      <c r="CI11" s="103" t="n">
        <f aca="false">VSM!D208</f>
        <v>71.427</v>
      </c>
      <c r="CJ11" s="103" t="n">
        <f aca="false">VSM!E208</f>
        <v>8.687</v>
      </c>
      <c r="CK11" s="104" t="n">
        <f aca="false">CJ11/CI11</f>
        <v>0.121620675654864</v>
      </c>
      <c r="CL11" s="103" t="n">
        <f aca="false">VSM!F208</f>
        <v>10.39</v>
      </c>
      <c r="CM11" s="103" t="n">
        <f aca="false">ABS(VSM!G208)</f>
        <v>25.76</v>
      </c>
      <c r="CN11" s="105" t="n">
        <f aca="false">CM11/CL11</f>
        <v>2.47930702598653</v>
      </c>
      <c r="CO11" s="103" t="n">
        <f aca="false">VSM!D259</f>
        <v>109.421</v>
      </c>
      <c r="CP11" s="103" t="n">
        <f aca="false">VSM!E259</f>
        <v>10.915</v>
      </c>
      <c r="CQ11" s="104" t="n">
        <f aca="false">CP11/CO11</f>
        <v>0.0997523327332048</v>
      </c>
      <c r="CR11" s="103" t="n">
        <f aca="false">VSM!F259</f>
        <v>8.21</v>
      </c>
      <c r="CS11" s="103" t="n">
        <f aca="false">ABS(VSM!G259)</f>
        <v>23.85</v>
      </c>
      <c r="CT11" s="105" t="n">
        <f aca="false">CS11/CR11</f>
        <v>2.90499390986602</v>
      </c>
      <c r="CU11" s="103" t="n">
        <f aca="false">VSM!D106</f>
        <v>194.127</v>
      </c>
      <c r="CV11" s="103" t="n">
        <f aca="false">VSM!E106</f>
        <v>17.307</v>
      </c>
      <c r="CW11" s="104" t="n">
        <f aca="false">CV11/CU11</f>
        <v>0.0891529771747361</v>
      </c>
      <c r="CX11" s="103" t="n">
        <f aca="false">VSM!F106</f>
        <v>8.53</v>
      </c>
      <c r="CY11" s="103" t="n">
        <f aca="false">ABS(VSM!G106)</f>
        <v>28.71</v>
      </c>
      <c r="CZ11" s="105" t="n">
        <f aca="false">CY11/CX11</f>
        <v>3.36576787807737</v>
      </c>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row>
    <row r="12" customFormat="false" ht="16.5" hidden="false" customHeight="true" outlineLevel="0" collapsed="false">
      <c r="A12" s="90" t="n">
        <v>104</v>
      </c>
      <c r="B12" s="91" t="str">
        <f aca="false">Lokalizacje!D6</f>
        <v>52° 16.703'N</v>
      </c>
      <c r="C12" s="91" t="str">
        <f aca="false">Lokalizacje!C6</f>
        <v>21° 08.876'E</v>
      </c>
      <c r="D12" s="92" t="n">
        <f aca="false">Lokalizacje!B6</f>
        <v>45230</v>
      </c>
      <c r="E12" s="93" t="n">
        <f aca="false">'Analiza sitowa'!B5</f>
        <v>449.18</v>
      </c>
      <c r="F12" s="93" t="n">
        <f aca="false">'Analiza sitowa'!C5</f>
        <v>31.48</v>
      </c>
      <c r="G12" s="93" t="n">
        <f aca="false">'Analiza sitowa'!D5</f>
        <v>70.02</v>
      </c>
      <c r="H12" s="93" t="n">
        <f aca="false">'Analiza sitowa'!E5</f>
        <v>169.41</v>
      </c>
      <c r="I12" s="93" t="n">
        <f aca="false">'Analiza sitowa'!F5</f>
        <v>147.23</v>
      </c>
      <c r="J12" s="93" t="n">
        <f aca="false">'Analiza sitowa'!G5</f>
        <v>30.21</v>
      </c>
      <c r="K12" s="94" t="n">
        <f aca="false">E12/$E12*100</f>
        <v>100</v>
      </c>
      <c r="L12" s="94" t="n">
        <f aca="false">F12/$E12*100</f>
        <v>7.00832628344984</v>
      </c>
      <c r="M12" s="94" t="n">
        <f aca="false">G12/$E12*100</f>
        <v>15.5884055389821</v>
      </c>
      <c r="N12" s="94" t="n">
        <f aca="false">H12/$E12*100</f>
        <v>37.7153924929872</v>
      </c>
      <c r="O12" s="94" t="n">
        <f aca="false">I12/$E12*100</f>
        <v>32.7775056770114</v>
      </c>
      <c r="P12" s="94" t="n">
        <f aca="false">J12/$E12*100</f>
        <v>6.72558885079478</v>
      </c>
      <c r="Q12" s="95" t="n">
        <f aca="false">'Masa Wawer'!D6</f>
        <v>10.37</v>
      </c>
      <c r="R12" s="95" t="n">
        <f aca="false">'Masa Wawer'!G6</f>
        <v>9.97</v>
      </c>
      <c r="S12" s="95" t="n">
        <f aca="false">'Masa Wawer'!J6</f>
        <v>9.66</v>
      </c>
      <c r="T12" s="95" t="n">
        <f aca="false">'Masa Wawer'!M6</f>
        <v>10.01</v>
      </c>
      <c r="U12" s="95" t="n">
        <f aca="false">'Masa Wawer'!P6</f>
        <v>9.4</v>
      </c>
      <c r="V12" s="95" t="n">
        <f aca="false">'Masa Wawer'!S6</f>
        <v>8.88</v>
      </c>
      <c r="W12" s="96" t="n">
        <f aca="true">INDIRECT("'F1 Wawer'!AK"&amp;2+ROW(B4)*6-6)</f>
        <v>0.00068674</v>
      </c>
      <c r="X12" s="96" t="n">
        <f aca="true">INDIRECT("'F1 Wawer'!AK"&amp;3+ROW(C4)*6-6)</f>
        <v>0.00148225</v>
      </c>
      <c r="Y12" s="96" t="n">
        <f aca="true">INDIRECT("'F1 Wawer'!AK"&amp;4+ROW(D4)*6-6)</f>
        <v>0.000601435</v>
      </c>
      <c r="Z12" s="96" t="n">
        <f aca="true">INDIRECT("'F1 Wawer'!AK"&amp;5+ROW(E4)*6-6)</f>
        <v>0.00033936</v>
      </c>
      <c r="AA12" s="96" t="n">
        <f aca="true">INDIRECT("'F1 Wawer'!AK"&amp;6+ROW(F4)*6-6)</f>
        <v>0.000464065</v>
      </c>
      <c r="AB12" s="96" t="n">
        <f aca="true">INDIRECT("'F1 Wawer'!AK"&amp;7+ROW(G4)*6-6)</f>
        <v>0.00110735</v>
      </c>
      <c r="AC12" s="97" t="n">
        <f aca="false">W12/100</f>
        <v>6.8674E-006</v>
      </c>
      <c r="AD12" s="97" t="n">
        <f aca="false">X12/100</f>
        <v>1.48225E-005</v>
      </c>
      <c r="AE12" s="97" t="n">
        <f aca="false">Y12/100</f>
        <v>6.01435E-006</v>
      </c>
      <c r="AF12" s="97" t="n">
        <f aca="false">Z12/100</f>
        <v>3.3936E-006</v>
      </c>
      <c r="AG12" s="97" t="n">
        <f aca="false">AA12/100</f>
        <v>4.64065E-006</v>
      </c>
      <c r="AH12" s="97" t="n">
        <f aca="false">AB12/100</f>
        <v>1.10735E-005</v>
      </c>
      <c r="AI12" s="98" t="n">
        <f aca="false">AC12/Q12*100000000</f>
        <v>66.2237222757956</v>
      </c>
      <c r="AJ12" s="98" t="n">
        <f aca="false">AD12/R12*100000000</f>
        <v>148.671013039117</v>
      </c>
      <c r="AK12" s="98" t="n">
        <f aca="false">AE12/S12*100000000</f>
        <v>62.2603519668737</v>
      </c>
      <c r="AL12" s="98" t="n">
        <f aca="false">AF12/T12*100000000</f>
        <v>33.9020979020979</v>
      </c>
      <c r="AM12" s="98" t="n">
        <f aca="false">AG12/U12*100000000</f>
        <v>49.3686170212766</v>
      </c>
      <c r="AN12" s="98" t="n">
        <f aca="false">AH12/V12*100000000</f>
        <v>124.701576576577</v>
      </c>
      <c r="AO12" s="97" t="n">
        <f aca="false">'F3 Wawer'!AK5</f>
        <v>0.000674425</v>
      </c>
      <c r="AP12" s="97" t="n">
        <f aca="false">AO12/100</f>
        <v>6.74425E-006</v>
      </c>
      <c r="AQ12" s="98" t="n">
        <f aca="false">AP12/Q12*100000000</f>
        <v>65.0361620057859</v>
      </c>
      <c r="AR12" s="98" t="n">
        <f aca="false">(AI12-AQ12)/AI12*100</f>
        <v>1.79325508926231</v>
      </c>
      <c r="AS12" s="97" t="n">
        <f aca="false">ARM!G8</f>
        <v>0.00732537050675158</v>
      </c>
      <c r="AT12" s="97" t="n">
        <f aca="false">AS12/1000000*$AW$2</f>
        <v>7.32537050675158E-008</v>
      </c>
      <c r="AU12" s="99" t="n">
        <f aca="false">AT12/$AT$5/$AT$4</f>
        <v>2.04459230144E-006</v>
      </c>
      <c r="AV12" s="100" t="n">
        <f aca="false">AU12*100000000</f>
        <v>204.459230144</v>
      </c>
      <c r="AW12" s="106"/>
      <c r="AX12" s="97" t="n">
        <f aca="false">AW12/1000000*$AW$2</f>
        <v>0</v>
      </c>
      <c r="AY12" s="100"/>
      <c r="AZ12" s="100"/>
      <c r="BA12" s="101"/>
      <c r="BB12" s="97"/>
      <c r="BC12" s="102"/>
      <c r="BD12" s="100"/>
      <c r="BE12" s="101"/>
      <c r="BF12" s="97"/>
      <c r="BG12" s="102"/>
      <c r="BH12" s="100"/>
      <c r="BI12" s="101"/>
      <c r="BJ12" s="97" t="n">
        <f aca="false">BI12/1000000*$AW$2</f>
        <v>0</v>
      </c>
      <c r="BK12" s="99"/>
      <c r="BL12" s="100"/>
      <c r="BM12" s="107" t="n">
        <f aca="false">ARM!G60</f>
        <v>0.0121180216611217</v>
      </c>
      <c r="BN12" s="97" t="n">
        <f aca="false">BM12/1000000*$AW$2</f>
        <v>1.21180216611217E-007</v>
      </c>
      <c r="BO12" s="108" t="n">
        <f aca="false">BN12/$AT$5/$AT$4</f>
        <v>3.38227449030419E-006</v>
      </c>
      <c r="BP12" s="109" t="n">
        <f aca="false">BO12*100000000</f>
        <v>338.227449030419</v>
      </c>
      <c r="BQ12" s="103" t="n">
        <f aca="false">VSM!D5</f>
        <v>109.001</v>
      </c>
      <c r="BR12" s="103" t="n">
        <f aca="false">VSM!E5</f>
        <v>10.63</v>
      </c>
      <c r="BS12" s="104" t="n">
        <f aca="false">BR12/BQ12</f>
        <v>0.0975220410821919</v>
      </c>
      <c r="BT12" s="103" t="n">
        <f aca="false">VSM!F5</f>
        <v>9.5</v>
      </c>
      <c r="BU12" s="103" t="n">
        <f aca="false">ABS(VSM!G5)</f>
        <v>25.43</v>
      </c>
      <c r="BV12" s="105" t="n">
        <f aca="false">BU12/BT12</f>
        <v>2.67684210526316</v>
      </c>
      <c r="BW12" s="103" t="n">
        <f aca="false">VSM!D56</f>
        <v>0</v>
      </c>
      <c r="BX12" s="103" t="n">
        <f aca="false">VSM!E56</f>
        <v>0</v>
      </c>
      <c r="BY12" s="104" t="e">
        <f aca="false">BX12/BW12</f>
        <v>#DIV/0!</v>
      </c>
      <c r="BZ12" s="103" t="n">
        <f aca="false">VSM!F56</f>
        <v>0</v>
      </c>
      <c r="CA12" s="103" t="n">
        <f aca="false">ABS(VSM!G56)</f>
        <v>0</v>
      </c>
      <c r="CB12" s="105" t="e">
        <f aca="false">CA12/BZ12</f>
        <v>#DIV/0!</v>
      </c>
      <c r="CC12" s="103" t="n">
        <f aca="false">VSM!D158</f>
        <v>0</v>
      </c>
      <c r="CD12" s="103" t="n">
        <f aca="false">VSM!E158</f>
        <v>0</v>
      </c>
      <c r="CE12" s="104" t="e">
        <f aca="false">CD12/CC12</f>
        <v>#DIV/0!</v>
      </c>
      <c r="CF12" s="103" t="n">
        <f aca="false">VSM!F158</f>
        <v>0</v>
      </c>
      <c r="CG12" s="103" t="n">
        <f aca="false">ABS(VSM!G158)</f>
        <v>0</v>
      </c>
      <c r="CH12" s="105" t="e">
        <f aca="false">CG12/CF12</f>
        <v>#DIV/0!</v>
      </c>
      <c r="CI12" s="103" t="n">
        <f aca="false">VSM!D209</f>
        <v>0</v>
      </c>
      <c r="CJ12" s="103" t="n">
        <f aca="false">VSM!E209</f>
        <v>0</v>
      </c>
      <c r="CK12" s="104" t="e">
        <f aca="false">CJ12/CI12</f>
        <v>#DIV/0!</v>
      </c>
      <c r="CL12" s="103" t="n">
        <f aca="false">VSM!F209</f>
        <v>0</v>
      </c>
      <c r="CM12" s="103" t="n">
        <f aca="false">ABS(VSM!G209)</f>
        <v>0</v>
      </c>
      <c r="CN12" s="105" t="e">
        <f aca="false">CM12/CL12</f>
        <v>#DIV/0!</v>
      </c>
      <c r="CO12" s="103" t="n">
        <f aca="false">VSM!D260</f>
        <v>0</v>
      </c>
      <c r="CP12" s="103" t="n">
        <f aca="false">VSM!E260</f>
        <v>0</v>
      </c>
      <c r="CQ12" s="104" t="e">
        <f aca="false">CP12/CO12</f>
        <v>#DIV/0!</v>
      </c>
      <c r="CR12" s="103" t="n">
        <f aca="false">VSM!F260</f>
        <v>0</v>
      </c>
      <c r="CS12" s="103" t="n">
        <f aca="false">ABS(VSM!G260)</f>
        <v>0</v>
      </c>
      <c r="CT12" s="105" t="e">
        <f aca="false">CS12/CR12</f>
        <v>#DIV/0!</v>
      </c>
      <c r="CU12" s="103" t="n">
        <f aca="false">VSM!D107</f>
        <v>99.539</v>
      </c>
      <c r="CV12" s="103" t="n">
        <f aca="false">VSM!E107</f>
        <v>14.453</v>
      </c>
      <c r="CW12" s="104" t="n">
        <f aca="false">CV12/CU12</f>
        <v>0.145199369091512</v>
      </c>
      <c r="CX12" s="103" t="n">
        <f aca="false">VSM!F107</f>
        <v>13.17</v>
      </c>
      <c r="CY12" s="103" t="n">
        <f aca="false">ABS(VSM!G107)</f>
        <v>33.86</v>
      </c>
      <c r="CZ12" s="105" t="n">
        <f aca="false">CY12/CX12</f>
        <v>2.5709946848899</v>
      </c>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row>
    <row r="13" customFormat="false" ht="16.5" hidden="false" customHeight="true" outlineLevel="0" collapsed="false">
      <c r="A13" s="90" t="n">
        <v>105</v>
      </c>
      <c r="B13" s="91" t="str">
        <f aca="false">Lokalizacje!D7</f>
        <v>52° 16.458'N</v>
      </c>
      <c r="C13" s="91" t="str">
        <f aca="false">Lokalizacje!C7</f>
        <v>21° 09.723'E</v>
      </c>
      <c r="D13" s="92" t="str">
        <f aca="false">Lokalizacje!B7</f>
        <v>2023-11-02</v>
      </c>
      <c r="E13" s="93" t="n">
        <f aca="false">'Analiza sitowa'!B6</f>
        <v>631.52</v>
      </c>
      <c r="F13" s="93" t="n">
        <f aca="false">'Analiza sitowa'!C6</f>
        <v>28.47</v>
      </c>
      <c r="G13" s="93" t="n">
        <f aca="false">'Analiza sitowa'!D6</f>
        <v>54.98</v>
      </c>
      <c r="H13" s="93" t="n">
        <f aca="false">'Analiza sitowa'!E6</f>
        <v>170.09</v>
      </c>
      <c r="I13" s="93" t="n">
        <f aca="false">'Analiza sitowa'!F6</f>
        <v>291.08</v>
      </c>
      <c r="J13" s="93" t="n">
        <f aca="false">'Analiza sitowa'!G6</f>
        <v>85.22</v>
      </c>
      <c r="K13" s="94" t="n">
        <f aca="false">E13/$E13*100</f>
        <v>100</v>
      </c>
      <c r="L13" s="94" t="n">
        <f aca="false">F13/$E13*100</f>
        <v>4.50817076260451</v>
      </c>
      <c r="M13" s="94" t="n">
        <f aca="false">G13/$E13*100</f>
        <v>8.70597922472764</v>
      </c>
      <c r="N13" s="94" t="n">
        <f aca="false">H13/$E13*100</f>
        <v>26.933430453509</v>
      </c>
      <c r="O13" s="94" t="n">
        <f aca="false">I13/$E13*100</f>
        <v>46.0919685837345</v>
      </c>
      <c r="P13" s="94" t="n">
        <f aca="false">J13/$E13*100</f>
        <v>13.4944261464403</v>
      </c>
      <c r="Q13" s="95" t="n">
        <f aca="false">'Masa Wawer'!D7</f>
        <v>9.54</v>
      </c>
      <c r="R13" s="95" t="n">
        <f aca="false">'Masa Wawer'!G7</f>
        <v>7.92</v>
      </c>
      <c r="S13" s="95" t="n">
        <f aca="false">'Masa Wawer'!J7</f>
        <v>9.83</v>
      </c>
      <c r="T13" s="95" t="n">
        <f aca="false">'Masa Wawer'!M7</f>
        <v>9.99</v>
      </c>
      <c r="U13" s="95" t="n">
        <f aca="false">'Masa Wawer'!P7</f>
        <v>9.98</v>
      </c>
      <c r="V13" s="95" t="n">
        <f aca="false">'Masa Wawer'!S7</f>
        <v>8.71</v>
      </c>
      <c r="W13" s="96" t="n">
        <f aca="true">INDIRECT("'F1 Wawer'!AK"&amp;2+ROW(B5)*6-6)</f>
        <v>0.001282</v>
      </c>
      <c r="X13" s="96" t="n">
        <f aca="true">INDIRECT("'F1 Wawer'!AK"&amp;3+ROW(C5)*6-6)</f>
        <v>0.0010425</v>
      </c>
      <c r="Y13" s="96" t="n">
        <f aca="true">INDIRECT("'F1 Wawer'!AK"&amp;4+ROW(D5)*6-6)</f>
        <v>0.00085026</v>
      </c>
      <c r="Z13" s="96" t="n">
        <f aca="true">INDIRECT("'F1 Wawer'!AK"&amp;5+ROW(E5)*6-6)</f>
        <v>0.00066228</v>
      </c>
      <c r="AA13" s="96" t="n">
        <f aca="true">INDIRECT("'F1 Wawer'!AK"&amp;6+ROW(F5)*6-6)</f>
        <v>0.00097441</v>
      </c>
      <c r="AB13" s="96" t="n">
        <f aca="true">INDIRECT("'F1 Wawer'!AK"&amp;7+ROW(G5)*6-6)</f>
        <v>0.00286845</v>
      </c>
      <c r="AC13" s="97" t="n">
        <f aca="false">W13/100</f>
        <v>1.282E-005</v>
      </c>
      <c r="AD13" s="97" t="n">
        <f aca="false">X13/100</f>
        <v>1.0425E-005</v>
      </c>
      <c r="AE13" s="97" t="n">
        <f aca="false">Y13/100</f>
        <v>8.5026E-006</v>
      </c>
      <c r="AF13" s="97" t="n">
        <f aca="false">Z13/100</f>
        <v>6.6228E-006</v>
      </c>
      <c r="AG13" s="97" t="n">
        <f aca="false">AA13/100</f>
        <v>9.7441E-006</v>
      </c>
      <c r="AH13" s="97" t="n">
        <f aca="false">AB13/100</f>
        <v>2.86845E-005</v>
      </c>
      <c r="AI13" s="98" t="n">
        <f aca="false">AC13/Q13*100000000</f>
        <v>134.381551362683</v>
      </c>
      <c r="AJ13" s="98" t="n">
        <f aca="false">AD13/R13*100000000</f>
        <v>131.628787878788</v>
      </c>
      <c r="AK13" s="98" t="n">
        <f aca="false">AE13/S13*100000000</f>
        <v>86.4964394710071</v>
      </c>
      <c r="AL13" s="98" t="n">
        <f aca="false">AF13/T13*100000000</f>
        <v>66.2942942942943</v>
      </c>
      <c r="AM13" s="98" t="n">
        <f aca="false">AG13/U13*100000000</f>
        <v>97.6362725450902</v>
      </c>
      <c r="AN13" s="98" t="n">
        <f aca="false">AH13/V13*100000000</f>
        <v>329.328358208955</v>
      </c>
      <c r="AO13" s="97" t="n">
        <f aca="false">'F3 Wawer'!AK6</f>
        <v>0.00123765</v>
      </c>
      <c r="AP13" s="97" t="n">
        <f aca="false">AO13/100</f>
        <v>1.23765E-005</v>
      </c>
      <c r="AQ13" s="98" t="n">
        <f aca="false">AP13/Q13*100000000</f>
        <v>129.732704402516</v>
      </c>
      <c r="AR13" s="98" t="n">
        <f aca="false">(AI13-AQ13)/AI13*100</f>
        <v>3.45943837753511</v>
      </c>
      <c r="AS13" s="97" t="n">
        <f aca="false">ARM!G9</f>
        <v>0.00725040514433592</v>
      </c>
      <c r="AT13" s="97" t="n">
        <f aca="false">AS13/1000000*$AW$2</f>
        <v>7.25040514433592E-008</v>
      </c>
      <c r="AU13" s="99" t="n">
        <f aca="false">AT13/$AT$5/$AT$4</f>
        <v>2.02366863584131E-006</v>
      </c>
      <c r="AV13" s="100" t="n">
        <f aca="false">AU13*100000000</f>
        <v>202.366863584131</v>
      </c>
      <c r="AW13" s="106"/>
      <c r="AX13" s="97" t="n">
        <f aca="false">AW13/1000000*$AW$2</f>
        <v>0</v>
      </c>
      <c r="AY13" s="100"/>
      <c r="AZ13" s="100"/>
      <c r="BA13" s="101"/>
      <c r="BB13" s="97"/>
      <c r="BC13" s="102"/>
      <c r="BD13" s="100"/>
      <c r="BE13" s="101"/>
      <c r="BF13" s="97"/>
      <c r="BG13" s="102"/>
      <c r="BH13" s="100"/>
      <c r="BI13" s="101"/>
      <c r="BJ13" s="97" t="n">
        <f aca="false">BI13/1000000*$AW$2</f>
        <v>0</v>
      </c>
      <c r="BK13" s="99"/>
      <c r="BL13" s="100"/>
      <c r="BM13" s="97" t="n">
        <f aca="false">ARM!G77</f>
        <v>0.0195211049954381</v>
      </c>
      <c r="BN13" s="97" t="n">
        <f aca="false">BM13/1000000*$AW$2</f>
        <v>1.95211049954381E-007</v>
      </c>
      <c r="BO13" s="99" t="n">
        <f aca="false">BN13/$AT$5/$AT$4</f>
        <v>5.44855730539339E-006</v>
      </c>
      <c r="BP13" s="100" t="n">
        <f aca="false">BO13*100000000</f>
        <v>544.855730539339</v>
      </c>
      <c r="BQ13" s="103" t="n">
        <f aca="false">VSM!D6</f>
        <v>126.389</v>
      </c>
      <c r="BR13" s="103" t="n">
        <f aca="false">VSM!E6</f>
        <v>15.82</v>
      </c>
      <c r="BS13" s="104" t="n">
        <f aca="false">BR13/BQ13</f>
        <v>0.125169120730443</v>
      </c>
      <c r="BT13" s="103" t="n">
        <f aca="false">VSM!F6</f>
        <v>8.77</v>
      </c>
      <c r="BU13" s="103" t="n">
        <f aca="false">ABS(VSM!G6)</f>
        <v>20.07</v>
      </c>
      <c r="BV13" s="105" t="n">
        <f aca="false">BU13/BT13</f>
        <v>2.2884834663626</v>
      </c>
      <c r="BW13" s="103" t="n">
        <f aca="false">VSM!D57</f>
        <v>0</v>
      </c>
      <c r="BX13" s="103" t="n">
        <f aca="false">VSM!E57</f>
        <v>0</v>
      </c>
      <c r="BY13" s="104" t="e">
        <f aca="false">BX13/BW13</f>
        <v>#DIV/0!</v>
      </c>
      <c r="BZ13" s="103" t="n">
        <f aca="false">VSM!F57</f>
        <v>0</v>
      </c>
      <c r="CA13" s="103" t="n">
        <f aca="false">ABS(VSM!G57)</f>
        <v>0</v>
      </c>
      <c r="CB13" s="105" t="e">
        <f aca="false">CA13/BZ13</f>
        <v>#DIV/0!</v>
      </c>
      <c r="CC13" s="103" t="n">
        <f aca="false">VSM!D159</f>
        <v>0</v>
      </c>
      <c r="CD13" s="103" t="n">
        <f aca="false">VSM!E159</f>
        <v>0</v>
      </c>
      <c r="CE13" s="104" t="e">
        <f aca="false">CD13/CC13</f>
        <v>#DIV/0!</v>
      </c>
      <c r="CF13" s="103" t="n">
        <f aca="false">VSM!F159</f>
        <v>0</v>
      </c>
      <c r="CG13" s="103" t="n">
        <f aca="false">ABS(VSM!G159)</f>
        <v>0</v>
      </c>
      <c r="CH13" s="105" t="e">
        <f aca="false">CG13/CF13</f>
        <v>#DIV/0!</v>
      </c>
      <c r="CI13" s="103" t="n">
        <f aca="false">VSM!D210</f>
        <v>0</v>
      </c>
      <c r="CJ13" s="103" t="n">
        <f aca="false">VSM!E210</f>
        <v>0</v>
      </c>
      <c r="CK13" s="104" t="e">
        <f aca="false">CJ13/CI13</f>
        <v>#DIV/0!</v>
      </c>
      <c r="CL13" s="103" t="n">
        <f aca="false">VSM!F210</f>
        <v>0</v>
      </c>
      <c r="CM13" s="103" t="n">
        <f aca="false">ABS(VSM!G210)</f>
        <v>0</v>
      </c>
      <c r="CN13" s="105" t="e">
        <f aca="false">CM13/CL13</f>
        <v>#DIV/0!</v>
      </c>
      <c r="CO13" s="103" t="n">
        <f aca="false">VSM!D261</f>
        <v>0</v>
      </c>
      <c r="CP13" s="103" t="n">
        <f aca="false">VSM!E261</f>
        <v>0</v>
      </c>
      <c r="CQ13" s="104" t="e">
        <f aca="false">CP13/CO13</f>
        <v>#DIV/0!</v>
      </c>
      <c r="CR13" s="103" t="n">
        <f aca="false">VSM!F261</f>
        <v>0</v>
      </c>
      <c r="CS13" s="103" t="n">
        <f aca="false">ABS(VSM!G261)</f>
        <v>0</v>
      </c>
      <c r="CT13" s="105" t="e">
        <f aca="false">CS13/CR13</f>
        <v>#DIV/0!</v>
      </c>
      <c r="CU13" s="103" t="n">
        <f aca="false">VSM!D108</f>
        <v>239.893</v>
      </c>
      <c r="CV13" s="103" t="n">
        <f aca="false">VSM!E108</f>
        <v>22.406</v>
      </c>
      <c r="CW13" s="104" t="n">
        <f aca="false">CV13/CU13</f>
        <v>0.0933999741551442</v>
      </c>
      <c r="CX13" s="103" t="n">
        <f aca="false">VSM!F108</f>
        <v>8.48</v>
      </c>
      <c r="CY13" s="103" t="n">
        <f aca="false">ABS(VSM!G108)</f>
        <v>27.47</v>
      </c>
      <c r="CZ13" s="105" t="n">
        <f aca="false">CY13/CX13</f>
        <v>3.23938679245283</v>
      </c>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row>
    <row r="14" customFormat="false" ht="16.5" hidden="false" customHeight="true" outlineLevel="0" collapsed="false">
      <c r="A14" s="90" t="n">
        <v>106</v>
      </c>
      <c r="B14" s="91" t="str">
        <f aca="false">Lokalizacje!D8</f>
        <v>52° 16.192'N</v>
      </c>
      <c r="C14" s="91" t="str">
        <f aca="false">Lokalizacje!C8</f>
        <v>21° 08.904'E</v>
      </c>
      <c r="D14" s="92" t="str">
        <f aca="false">Lokalizacje!B8</f>
        <v>2023-11-02</v>
      </c>
      <c r="E14" s="93" t="n">
        <f aca="false">'Analiza sitowa'!B7</f>
        <v>772.87</v>
      </c>
      <c r="F14" s="93" t="n">
        <f aca="false">'Analiza sitowa'!C7</f>
        <v>10.67</v>
      </c>
      <c r="G14" s="93" t="n">
        <f aca="false">'Analiza sitowa'!D7</f>
        <v>54.95</v>
      </c>
      <c r="H14" s="93" t="n">
        <f aca="false">'Analiza sitowa'!E7</f>
        <v>397.78</v>
      </c>
      <c r="I14" s="93" t="n">
        <f aca="false">'Analiza sitowa'!F7</f>
        <v>269.95</v>
      </c>
      <c r="J14" s="93" t="n">
        <f aca="false">'Analiza sitowa'!G7</f>
        <v>38</v>
      </c>
      <c r="K14" s="94" t="n">
        <f aca="false">E14/$E14*100</f>
        <v>100</v>
      </c>
      <c r="L14" s="94" t="n">
        <f aca="false">F14/$E14*100</f>
        <v>1.38056853028323</v>
      </c>
      <c r="M14" s="94" t="n">
        <f aca="false">G14/$E14*100</f>
        <v>7.10986323702563</v>
      </c>
      <c r="N14" s="94" t="n">
        <f aca="false">H14/$E14*100</f>
        <v>51.4679053398372</v>
      </c>
      <c r="O14" s="94" t="n">
        <f aca="false">I14/$E14*100</f>
        <v>34.9282544282997</v>
      </c>
      <c r="P14" s="94" t="n">
        <f aca="false">J14/$E14*100</f>
        <v>4.91673890822519</v>
      </c>
      <c r="Q14" s="95" t="n">
        <f aca="false">'Masa Wawer'!D8</f>
        <v>10.01</v>
      </c>
      <c r="R14" s="95" t="n">
        <f aca="false">'Masa Wawer'!G8</f>
        <v>8.74</v>
      </c>
      <c r="S14" s="95" t="n">
        <f aca="false">'Masa Wawer'!J8</f>
        <v>10.52</v>
      </c>
      <c r="T14" s="95" t="n">
        <f aca="false">'Masa Wawer'!M8</f>
        <v>10.76</v>
      </c>
      <c r="U14" s="95" t="n">
        <f aca="false">'Masa Wawer'!P8</f>
        <v>10.52</v>
      </c>
      <c r="V14" s="95" t="n">
        <f aca="false">'Masa Wawer'!S8</f>
        <v>9.9</v>
      </c>
      <c r="W14" s="96" t="n">
        <f aca="true">INDIRECT("'F1 Wawer'!AK"&amp;2+ROW(B6)*6-6)</f>
        <v>0.00152495</v>
      </c>
      <c r="X14" s="96" t="n">
        <f aca="true">INDIRECT("'F1 Wawer'!AK"&amp;3+ROW(C6)*6-6)</f>
        <v>0.00401175</v>
      </c>
      <c r="Y14" s="96" t="n">
        <f aca="true">INDIRECT("'F1 Wawer'!AK"&amp;4+ROW(D6)*6-6)</f>
        <v>0.00245585</v>
      </c>
      <c r="Z14" s="96" t="n">
        <f aca="true">INDIRECT("'F1 Wawer'!AK"&amp;5+ROW(E6)*6-6)</f>
        <v>0.0012516</v>
      </c>
      <c r="AA14" s="96" t="n">
        <f aca="true">INDIRECT("'F1 Wawer'!AK"&amp;6+ROW(F6)*6-6)</f>
        <v>0.0013822</v>
      </c>
      <c r="AB14" s="96" t="n">
        <f aca="true">INDIRECT("'F1 Wawer'!AK"&amp;7+ROW(G6)*6-6)</f>
        <v>0.00325725</v>
      </c>
      <c r="AC14" s="97" t="n">
        <f aca="false">W14/100</f>
        <v>1.52495E-005</v>
      </c>
      <c r="AD14" s="97" t="n">
        <f aca="false">X14/100</f>
        <v>4.01175E-005</v>
      </c>
      <c r="AE14" s="97" t="n">
        <f aca="false">Y14/100</f>
        <v>2.45585E-005</v>
      </c>
      <c r="AF14" s="97" t="n">
        <f aca="false">Z14/100</f>
        <v>1.2516E-005</v>
      </c>
      <c r="AG14" s="97" t="n">
        <f aca="false">AA14/100</f>
        <v>1.3822E-005</v>
      </c>
      <c r="AH14" s="97" t="n">
        <f aca="false">AB14/100</f>
        <v>3.25725E-005</v>
      </c>
      <c r="AI14" s="98" t="n">
        <f aca="false">AC14/Q14*100000000</f>
        <v>152.342657342657</v>
      </c>
      <c r="AJ14" s="98" t="n">
        <f aca="false">AD14/R14*100000000</f>
        <v>459.010297482838</v>
      </c>
      <c r="AK14" s="98" t="n">
        <f aca="false">AE14/S14*100000000</f>
        <v>233.445817490494</v>
      </c>
      <c r="AL14" s="98" t="n">
        <f aca="false">AF14/T14*100000000</f>
        <v>116.31970260223</v>
      </c>
      <c r="AM14" s="98" t="n">
        <f aca="false">AG14/U14*100000000</f>
        <v>131.38783269962</v>
      </c>
      <c r="AN14" s="98" t="n">
        <f aca="false">AH14/V14*100000000</f>
        <v>329.015151515152</v>
      </c>
      <c r="AO14" s="97" t="n">
        <f aca="false">'F3 Wawer'!AK7</f>
        <v>0.001469</v>
      </c>
      <c r="AP14" s="97" t="n">
        <f aca="false">AO14/100</f>
        <v>1.469E-005</v>
      </c>
      <c r="AQ14" s="98" t="n">
        <f aca="false">AP14/Q14*100000000</f>
        <v>146.753246753247</v>
      </c>
      <c r="AR14" s="98" t="n">
        <f aca="false">(AI14-AQ14)/AI14*100</f>
        <v>3.66897275320502</v>
      </c>
      <c r="AS14" s="97" t="n">
        <f aca="false">ARM!G10</f>
        <v>0.0127257906441253</v>
      </c>
      <c r="AT14" s="97" t="n">
        <f aca="false">AS14/1000000*$AW$2</f>
        <v>1.27257906441253E-007</v>
      </c>
      <c r="AU14" s="99" t="n">
        <f aca="false">AT14/$AT$5/$AT$4</f>
        <v>3.55190956644919E-006</v>
      </c>
      <c r="AV14" s="100" t="n">
        <f aca="false">AU14*100000000</f>
        <v>355.19095664492</v>
      </c>
      <c r="AW14" s="97" t="n">
        <f aca="false">ARM!G71</f>
        <v>0.0294615508985386</v>
      </c>
      <c r="AX14" s="97" t="n">
        <f aca="false">AW14/1000000*$AW$2</f>
        <v>2.94615508985386E-007</v>
      </c>
      <c r="AY14" s="99" t="n">
        <f aca="false">AX14/$AT$5/$AT$4</f>
        <v>8.22304620634766E-006</v>
      </c>
      <c r="AZ14" s="100" t="n">
        <f aca="false">AY14*100000000</f>
        <v>822.304620634766</v>
      </c>
      <c r="BA14" s="97" t="n">
        <f aca="false">ARM!G98</f>
        <v>0.0085142426414627</v>
      </c>
      <c r="BB14" s="97" t="n">
        <f aca="false">BA14/1000000*$AW$2</f>
        <v>8.5142426414627E-008</v>
      </c>
      <c r="BC14" s="102" t="n">
        <f aca="false">BB14/$AT$5/$AT$4</f>
        <v>2.37641972392826E-006</v>
      </c>
      <c r="BD14" s="100" t="n">
        <f aca="false">BC14*100000000</f>
        <v>237.641972392826</v>
      </c>
      <c r="BE14" s="101" t="n">
        <f aca="false">ARM!G96</f>
        <v>0.00650642813296531</v>
      </c>
      <c r="BF14" s="97" t="n">
        <f aca="false">BE14/1000000*$AW$2</f>
        <v>6.50642813296531E-008</v>
      </c>
      <c r="BG14" s="102" t="n">
        <f aca="false">BF14/$AT$5/$AT$4</f>
        <v>1.81601638555654E-006</v>
      </c>
      <c r="BH14" s="100" t="n">
        <f aca="false">BG14*100000000</f>
        <v>181.601638555654</v>
      </c>
      <c r="BI14" s="101" t="n">
        <f aca="false">ARM!G95</f>
        <v>0.00856607964747581</v>
      </c>
      <c r="BJ14" s="97" t="n">
        <f aca="false">BI14/1000000*$AW$2</f>
        <v>8.56607964747581E-008</v>
      </c>
      <c r="BK14" s="99" t="n">
        <f aca="false">BJ14/$AT$5/$AT$4</f>
        <v>2.39088800827325E-006</v>
      </c>
      <c r="BL14" s="100" t="n">
        <f aca="false">BK14*100000000</f>
        <v>239.088800827325</v>
      </c>
      <c r="BM14" s="97" t="n">
        <f aca="false">ARM!G78</f>
        <v>0.0159314446378757</v>
      </c>
      <c r="BN14" s="97" t="n">
        <f aca="false">BM14/1000000*$AW$2</f>
        <v>1.59314446378757E-007</v>
      </c>
      <c r="BO14" s="99" t="n">
        <f aca="false">BN14/$AT$5/$AT$4</f>
        <v>4.44664321448264E-006</v>
      </c>
      <c r="BP14" s="100" t="n">
        <f aca="false">BO14*100000000</f>
        <v>444.664321448264</v>
      </c>
      <c r="BQ14" s="103" t="n">
        <f aca="false">VSM!D7</f>
        <v>26.854</v>
      </c>
      <c r="BR14" s="103" t="n">
        <f aca="false">VSM!E7</f>
        <v>3.7</v>
      </c>
      <c r="BS14" s="104" t="n">
        <f aca="false">BR14/BQ14</f>
        <v>0.137782080881805</v>
      </c>
      <c r="BT14" s="103" t="n">
        <f aca="false">VSM!F7</f>
        <v>10.22</v>
      </c>
      <c r="BU14" s="103" t="n">
        <f aca="false">ABS(VSM!G7)</f>
        <v>23.23</v>
      </c>
      <c r="BV14" s="105" t="n">
        <f aca="false">BU14/BT14</f>
        <v>2.27299412915851</v>
      </c>
      <c r="BW14" s="103" t="n">
        <f aca="false">VSM!D58</f>
        <v>446.838</v>
      </c>
      <c r="BX14" s="103" t="n">
        <f aca="false">VSM!E58</f>
        <v>52.354</v>
      </c>
      <c r="BY14" s="104" t="n">
        <f aca="false">BX14/BW14</f>
        <v>0.117165505171897</v>
      </c>
      <c r="BZ14" s="103" t="n">
        <f aca="false">VSM!F58</f>
        <v>9.8</v>
      </c>
      <c r="CA14" s="103" t="n">
        <f aca="false">ABS(VSM!G58)</f>
        <v>24.27</v>
      </c>
      <c r="CB14" s="105" t="n">
        <f aca="false">CA14/BZ14</f>
        <v>2.4765306122449</v>
      </c>
      <c r="CC14" s="103" t="n">
        <f aca="false">VSM!D160</f>
        <v>60.881</v>
      </c>
      <c r="CD14" s="103" t="n">
        <f aca="false">VSM!E160</f>
        <v>6.339</v>
      </c>
      <c r="CE14" s="104" t="n">
        <f aca="false">CD14/CC14</f>
        <v>0.104121154383141</v>
      </c>
      <c r="CF14" s="103" t="n">
        <f aca="false">VSM!F160</f>
        <v>9.76</v>
      </c>
      <c r="CG14" s="103" t="n">
        <f aca="false">ABS(VSM!G160)</f>
        <v>32.77</v>
      </c>
      <c r="CH14" s="105" t="n">
        <f aca="false">CG14/CF14</f>
        <v>3.35758196721312</v>
      </c>
      <c r="CI14" s="103" t="n">
        <f aca="false">VSM!D211</f>
        <v>85.931</v>
      </c>
      <c r="CJ14" s="103" t="n">
        <f aca="false">VSM!E211</f>
        <v>9.059</v>
      </c>
      <c r="CK14" s="104" t="n">
        <f aca="false">CJ14/CI14</f>
        <v>0.105421791902806</v>
      </c>
      <c r="CL14" s="103" t="n">
        <f aca="false">VSM!F211</f>
        <v>8.14</v>
      </c>
      <c r="CM14" s="103" t="n">
        <f aca="false">ABS(VSM!G211)</f>
        <v>24.88</v>
      </c>
      <c r="CN14" s="105" t="n">
        <f aca="false">CM14/CL14</f>
        <v>3.05651105651106</v>
      </c>
      <c r="CO14" s="103" t="n">
        <f aca="false">VSM!D262</f>
        <v>108.807</v>
      </c>
      <c r="CP14" s="103" t="n">
        <f aca="false">VSM!E262</f>
        <v>11.297</v>
      </c>
      <c r="CQ14" s="104" t="n">
        <f aca="false">CP14/CO14</f>
        <v>0.103826040604005</v>
      </c>
      <c r="CR14" s="103" t="n">
        <f aca="false">VSM!F262</f>
        <v>8.43</v>
      </c>
      <c r="CS14" s="103" t="n">
        <f aca="false">ABS(VSM!G262)</f>
        <v>23.91</v>
      </c>
      <c r="CT14" s="105" t="n">
        <f aca="false">CS14/CR14</f>
        <v>2.83629893238434</v>
      </c>
      <c r="CU14" s="103" t="n">
        <f aca="false">VSM!D109</f>
        <v>252.896</v>
      </c>
      <c r="CV14" s="103" t="n">
        <f aca="false">VSM!E109</f>
        <v>24.332</v>
      </c>
      <c r="CW14" s="104" t="n">
        <f aca="false">CV14/CU14</f>
        <v>0.0962134632418069</v>
      </c>
      <c r="CX14" s="103" t="n">
        <f aca="false">VSM!F109</f>
        <v>8.4</v>
      </c>
      <c r="CY14" s="103" t="n">
        <f aca="false">ABS(VSM!G109)</f>
        <v>25.98</v>
      </c>
      <c r="CZ14" s="105" t="n">
        <f aca="false">CY14/CX14</f>
        <v>3.09285714285714</v>
      </c>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row>
    <row r="15" customFormat="false" ht="16.5" hidden="false" customHeight="true" outlineLevel="0" collapsed="false">
      <c r="A15" s="90" t="n">
        <v>107</v>
      </c>
      <c r="B15" s="91" t="str">
        <f aca="false">Lokalizacje!D9</f>
        <v>52° 15.542'N</v>
      </c>
      <c r="C15" s="91" t="str">
        <f aca="false">Lokalizacje!C9</f>
        <v>21° 07.476'E</v>
      </c>
      <c r="D15" s="92" t="str">
        <f aca="false">Lokalizacje!B9</f>
        <v>2023-11-02</v>
      </c>
      <c r="E15" s="93" t="n">
        <f aca="false">'Analiza sitowa'!B8</f>
        <v>651.17</v>
      </c>
      <c r="F15" s="93" t="n">
        <f aca="false">'Analiza sitowa'!C8</f>
        <v>6.56</v>
      </c>
      <c r="G15" s="93" t="n">
        <f aca="false">'Analiza sitowa'!D8</f>
        <v>26.29</v>
      </c>
      <c r="H15" s="93" t="n">
        <f aca="false">'Analiza sitowa'!E8</f>
        <v>256.29</v>
      </c>
      <c r="I15" s="93" t="n">
        <f aca="false">'Analiza sitowa'!F8</f>
        <v>300.94</v>
      </c>
      <c r="J15" s="93" t="n">
        <f aca="false">'Analiza sitowa'!G8</f>
        <v>59.45</v>
      </c>
      <c r="K15" s="94" t="n">
        <f aca="false">E15/$E15*100</f>
        <v>100</v>
      </c>
      <c r="L15" s="94" t="n">
        <f aca="false">F15/$E15*100</f>
        <v>1.00741741787859</v>
      </c>
      <c r="M15" s="94" t="n">
        <f aca="false">G15/$E15*100</f>
        <v>4.03734815793111</v>
      </c>
      <c r="N15" s="94" t="n">
        <f aca="false">H15/$E15*100</f>
        <v>39.3583856750157</v>
      </c>
      <c r="O15" s="94" t="n">
        <f aca="false">I15/$E15*100</f>
        <v>46.2152740451802</v>
      </c>
      <c r="P15" s="94" t="n">
        <f aca="false">J15/$E15*100</f>
        <v>9.1297203495247</v>
      </c>
      <c r="Q15" s="95" t="n">
        <f aca="false">'Masa Wawer'!D9</f>
        <v>10.59</v>
      </c>
      <c r="R15" s="95" t="n">
        <f aca="false">'Masa Wawer'!G9</f>
        <v>4.26</v>
      </c>
      <c r="S15" s="95" t="n">
        <f aca="false">'Masa Wawer'!J9</f>
        <v>8.92</v>
      </c>
      <c r="T15" s="95" t="n">
        <f aca="false">'Masa Wawer'!M9</f>
        <v>10.24</v>
      </c>
      <c r="U15" s="95" t="n">
        <f aca="false">'Masa Wawer'!P9</f>
        <v>9.99</v>
      </c>
      <c r="V15" s="95" t="n">
        <f aca="false">'Masa Wawer'!S9</f>
        <v>8.85</v>
      </c>
      <c r="W15" s="96" t="n">
        <f aca="true">INDIRECT("'F1 Wawer'!AK"&amp;2+ROW(B7)*6-6)</f>
        <v>0.00153435</v>
      </c>
      <c r="X15" s="96" t="n">
        <f aca="true">INDIRECT("'F1 Wawer'!AK"&amp;3+ROW(C7)*6-6)</f>
        <v>0.000801095</v>
      </c>
      <c r="Y15" s="96" t="n">
        <f aca="true">INDIRECT("'F1 Wawer'!AK"&amp;4+ROW(D7)*6-6)</f>
        <v>0.0010161</v>
      </c>
      <c r="Z15" s="96" t="n">
        <f aca="true">INDIRECT("'F1 Wawer'!AK"&amp;5+ROW(E7)*6-6)</f>
        <v>0.0010309</v>
      </c>
      <c r="AA15" s="96" t="n">
        <f aca="true">INDIRECT("'F1 Wawer'!AK"&amp;6+ROW(F7)*6-6)</f>
        <v>0.00138815</v>
      </c>
      <c r="AB15" s="96" t="n">
        <f aca="true">INDIRECT("'F1 Wawer'!AK"&amp;7+ROW(G7)*6-6)</f>
        <v>0.00298745</v>
      </c>
      <c r="AC15" s="97" t="n">
        <f aca="false">W15/100</f>
        <v>1.53435E-005</v>
      </c>
      <c r="AD15" s="97" t="n">
        <f aca="false">X15/100</f>
        <v>8.01095E-006</v>
      </c>
      <c r="AE15" s="97" t="n">
        <f aca="false">Y15/100</f>
        <v>1.0161E-005</v>
      </c>
      <c r="AF15" s="97" t="n">
        <f aca="false">Z15/100</f>
        <v>1.0309E-005</v>
      </c>
      <c r="AG15" s="97" t="n">
        <f aca="false">AA15/100</f>
        <v>1.38815E-005</v>
      </c>
      <c r="AH15" s="97" t="n">
        <f aca="false">AB15/100</f>
        <v>2.98745E-005</v>
      </c>
      <c r="AI15" s="98" t="n">
        <f aca="false">AC15/Q15*100000000</f>
        <v>144.886685552408</v>
      </c>
      <c r="AJ15" s="98" t="n">
        <f aca="false">AD15/R15*100000000</f>
        <v>188.050469483568</v>
      </c>
      <c r="AK15" s="98" t="n">
        <f aca="false">AE15/S15*100000000</f>
        <v>113.912556053812</v>
      </c>
      <c r="AL15" s="98" t="n">
        <f aca="false">AF15/T15*100000000</f>
        <v>100.673828125</v>
      </c>
      <c r="AM15" s="98" t="n">
        <f aca="false">AG15/U15*100000000</f>
        <v>138.953953953954</v>
      </c>
      <c r="AN15" s="98" t="n">
        <f aca="false">AH15/V15*100000000</f>
        <v>337.564971751413</v>
      </c>
      <c r="AO15" s="97" t="n">
        <f aca="false">'F3 Wawer'!AK8</f>
        <v>0.0014871</v>
      </c>
      <c r="AP15" s="97" t="n">
        <f aca="false">AO15/100</f>
        <v>1.4871E-005</v>
      </c>
      <c r="AQ15" s="98" t="n">
        <f aca="false">AP15/Q15*100000000</f>
        <v>140.42492917847</v>
      </c>
      <c r="AR15" s="98" t="n">
        <f aca="false">(AI15-AQ15)/AI15*100</f>
        <v>3.07947991005965</v>
      </c>
      <c r="AS15" s="97" t="n">
        <f aca="false">ARM!G11</f>
        <v>0.0074914921978787</v>
      </c>
      <c r="AT15" s="97" t="n">
        <f aca="false">AS15/1000000*$AW$2</f>
        <v>7.4914921978787E-008</v>
      </c>
      <c r="AU15" s="99" t="n">
        <f aca="false">AT15/$AT$5/$AT$4</f>
        <v>2.09095871123014E-006</v>
      </c>
      <c r="AV15" s="100" t="n">
        <f aca="false">AU15*100000000</f>
        <v>209.095871123014</v>
      </c>
      <c r="AW15" s="100"/>
      <c r="AX15" s="97" t="n">
        <f aca="false">AW15/1000000*$AW$2</f>
        <v>0</v>
      </c>
      <c r="AY15" s="100"/>
      <c r="AZ15" s="100"/>
      <c r="BA15" s="101"/>
      <c r="BB15" s="97"/>
      <c r="BC15" s="102"/>
      <c r="BD15" s="100"/>
      <c r="BE15" s="101"/>
      <c r="BF15" s="97"/>
      <c r="BG15" s="102"/>
      <c r="BH15" s="100"/>
      <c r="BI15" s="101"/>
      <c r="BJ15" s="97" t="n">
        <f aca="false">BI15/1000000*$AW$2</f>
        <v>0</v>
      </c>
      <c r="BK15" s="99"/>
      <c r="BL15" s="100"/>
      <c r="BM15" s="97" t="n">
        <f aca="false">ARM!G85</f>
        <v>0.0183207731503809</v>
      </c>
      <c r="BN15" s="97" t="n">
        <f aca="false">BM15/1000000*$AW$2</f>
        <v>1.83207731503809E-007</v>
      </c>
      <c r="BO15" s="99" t="n">
        <f aca="false">BN15/$AT$5/$AT$4</f>
        <v>5.11353135041743E-006</v>
      </c>
      <c r="BP15" s="110" t="n">
        <f aca="false">BO15*100000000</f>
        <v>511.353135041743</v>
      </c>
      <c r="BQ15" s="103" t="n">
        <f aca="false">VSM!D8</f>
        <v>122.942</v>
      </c>
      <c r="BR15" s="103" t="n">
        <f aca="false">VSM!E8</f>
        <v>9.032</v>
      </c>
      <c r="BS15" s="104" t="n">
        <f aca="false">BR15/BQ15</f>
        <v>0.0734655365944917</v>
      </c>
      <c r="BT15" s="103" t="n">
        <f aca="false">VSM!F8</f>
        <v>7.16</v>
      </c>
      <c r="BU15" s="103" t="n">
        <f aca="false">ABS(VSM!G8)</f>
        <v>22.12</v>
      </c>
      <c r="BV15" s="105" t="n">
        <f aca="false">BU15/BT15</f>
        <v>3.08938547486033</v>
      </c>
      <c r="BW15" s="103" t="n">
        <f aca="false">VSM!D59</f>
        <v>0</v>
      </c>
      <c r="BX15" s="103" t="n">
        <f aca="false">VSM!E59</f>
        <v>0</v>
      </c>
      <c r="BY15" s="104" t="e">
        <f aca="false">BX15/BW15</f>
        <v>#DIV/0!</v>
      </c>
      <c r="BZ15" s="103" t="n">
        <f aca="false">VSM!F59</f>
        <v>0</v>
      </c>
      <c r="CA15" s="103" t="n">
        <f aca="false">ABS(VSM!G59)</f>
        <v>0</v>
      </c>
      <c r="CB15" s="105" t="e">
        <f aca="false">CA15/BZ15</f>
        <v>#DIV/0!</v>
      </c>
      <c r="CC15" s="103" t="n">
        <f aca="false">VSM!D161</f>
        <v>0</v>
      </c>
      <c r="CD15" s="103" t="n">
        <f aca="false">VSM!E161</f>
        <v>0</v>
      </c>
      <c r="CE15" s="104" t="e">
        <f aca="false">CD15/CC15</f>
        <v>#DIV/0!</v>
      </c>
      <c r="CF15" s="103" t="n">
        <f aca="false">VSM!F161</f>
        <v>0</v>
      </c>
      <c r="CG15" s="103" t="n">
        <f aca="false">ABS(VSM!G161)</f>
        <v>0</v>
      </c>
      <c r="CH15" s="105" t="e">
        <f aca="false">CG15/CF15</f>
        <v>#DIV/0!</v>
      </c>
      <c r="CI15" s="103" t="n">
        <f aca="false">VSM!D212</f>
        <v>0</v>
      </c>
      <c r="CJ15" s="103" t="n">
        <f aca="false">VSM!E212</f>
        <v>0</v>
      </c>
      <c r="CK15" s="104" t="e">
        <f aca="false">CJ15/CI15</f>
        <v>#DIV/0!</v>
      </c>
      <c r="CL15" s="103" t="n">
        <f aca="false">VSM!F212</f>
        <v>0</v>
      </c>
      <c r="CM15" s="103" t="n">
        <f aca="false">ABS(VSM!G212)</f>
        <v>0</v>
      </c>
      <c r="CN15" s="105" t="e">
        <f aca="false">CM15/CL15</f>
        <v>#DIV/0!</v>
      </c>
      <c r="CO15" s="103" t="n">
        <f aca="false">VSM!D263</f>
        <v>0</v>
      </c>
      <c r="CP15" s="103" t="n">
        <f aca="false">VSM!E263</f>
        <v>0</v>
      </c>
      <c r="CQ15" s="104" t="e">
        <f aca="false">CP15/CO15</f>
        <v>#DIV/0!</v>
      </c>
      <c r="CR15" s="103" t="n">
        <f aca="false">VSM!F263</f>
        <v>0</v>
      </c>
      <c r="CS15" s="103" t="n">
        <f aca="false">ABS(VSM!G263)</f>
        <v>0</v>
      </c>
      <c r="CT15" s="105" t="e">
        <f aca="false">CS15/CR15</f>
        <v>#DIV/0!</v>
      </c>
      <c r="CU15" s="103" t="n">
        <f aca="false">VSM!D110</f>
        <v>313.644</v>
      </c>
      <c r="CV15" s="103" t="n">
        <f aca="false">VSM!E110</f>
        <v>25.302</v>
      </c>
      <c r="CW15" s="104" t="n">
        <f aca="false">CV15/CU15</f>
        <v>0.0806710793128515</v>
      </c>
      <c r="CX15" s="103" t="n">
        <f aca="false">VSM!F110</f>
        <v>7.74</v>
      </c>
      <c r="CY15" s="103" t="n">
        <f aca="false">ABS(VSM!G110)</f>
        <v>25.76</v>
      </c>
      <c r="CZ15" s="105" t="n">
        <f aca="false">CY15/CX15</f>
        <v>3.328165374677</v>
      </c>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row>
    <row r="16" customFormat="false" ht="16.5" hidden="false" customHeight="true" outlineLevel="0" collapsed="false">
      <c r="A16" s="90" t="n">
        <v>108</v>
      </c>
      <c r="B16" s="91" t="str">
        <f aca="false">Lokalizacje!D10</f>
        <v>52° 15.130'N</v>
      </c>
      <c r="C16" s="91" t="str">
        <f aca="false">Lokalizacje!C10</f>
        <v>21° 07.706'E</v>
      </c>
      <c r="D16" s="92" t="str">
        <f aca="false">Lokalizacje!B10</f>
        <v>2023-11-02</v>
      </c>
      <c r="E16" s="93" t="n">
        <f aca="false">'Analiza sitowa'!B9</f>
        <v>645.64</v>
      </c>
      <c r="F16" s="93" t="n">
        <f aca="false">'Analiza sitowa'!C9</f>
        <v>23.48</v>
      </c>
      <c r="G16" s="93" t="n">
        <f aca="false">'Analiza sitowa'!D9</f>
        <v>59</v>
      </c>
      <c r="H16" s="93" t="n">
        <f aca="false">'Analiza sitowa'!E9</f>
        <v>193.89</v>
      </c>
      <c r="I16" s="93" t="n">
        <f aca="false">'Analiza sitowa'!F9</f>
        <v>283.12</v>
      </c>
      <c r="J16" s="93" t="n">
        <f aca="false">'Analiza sitowa'!G9</f>
        <v>84.65</v>
      </c>
      <c r="K16" s="94" t="n">
        <f aca="false">E16/$E16*100</f>
        <v>100</v>
      </c>
      <c r="L16" s="94" t="n">
        <f aca="false">F16/$E16*100</f>
        <v>3.63670156743696</v>
      </c>
      <c r="M16" s="94" t="n">
        <f aca="false">G16/$E16*100</f>
        <v>9.13821944117465</v>
      </c>
      <c r="N16" s="94" t="n">
        <f aca="false">H16/$E16*100</f>
        <v>30.0306672449043</v>
      </c>
      <c r="O16" s="94" t="n">
        <f aca="false">I16/$E16*100</f>
        <v>43.8510625116164</v>
      </c>
      <c r="P16" s="94" t="n">
        <f aca="false">J16/$E16*100</f>
        <v>13.1110216219565</v>
      </c>
      <c r="Q16" s="95" t="n">
        <f aca="false">'Masa Wawer'!D10</f>
        <v>9.84</v>
      </c>
      <c r="R16" s="95" t="n">
        <f aca="false">'Masa Wawer'!G10</f>
        <v>9.74</v>
      </c>
      <c r="S16" s="95" t="n">
        <f aca="false">'Masa Wawer'!J10</f>
        <v>9.76</v>
      </c>
      <c r="T16" s="95" t="n">
        <f aca="false">'Masa Wawer'!M10</f>
        <v>10.17</v>
      </c>
      <c r="U16" s="95" t="n">
        <f aca="false">'Masa Wawer'!P10</f>
        <v>9.86</v>
      </c>
      <c r="V16" s="95" t="n">
        <f aca="false">'Masa Wawer'!S10</f>
        <v>7.47</v>
      </c>
      <c r="W16" s="96" t="n">
        <f aca="true">INDIRECT("'F1 Wawer'!AK"&amp;2+ROW(B8)*6-6)</f>
        <v>0.0011461</v>
      </c>
      <c r="X16" s="96" t="n">
        <f aca="true">INDIRECT("'F1 Wawer'!AK"&amp;3+ROW(C8)*6-6)</f>
        <v>0.00135625</v>
      </c>
      <c r="Y16" s="96" t="n">
        <f aca="true">INDIRECT("'F1 Wawer'!AK"&amp;4+ROW(D8)*6-6)</f>
        <v>0.00130505</v>
      </c>
      <c r="Z16" s="96" t="n">
        <f aca="true">INDIRECT("'F1 Wawer'!AK"&amp;5+ROW(E8)*6-6)</f>
        <v>0.00069752</v>
      </c>
      <c r="AA16" s="96" t="n">
        <f aca="true">INDIRECT("'F1 Wawer'!AK"&amp;6+ROW(F8)*6-6)</f>
        <v>0.000896675</v>
      </c>
      <c r="AB16" s="96" t="n">
        <f aca="true">INDIRECT("'F1 Wawer'!AK"&amp;7+ROW(G8)*6-6)</f>
        <v>0.00186465</v>
      </c>
      <c r="AC16" s="97" t="n">
        <f aca="false">W16/100</f>
        <v>1.1461E-005</v>
      </c>
      <c r="AD16" s="97" t="n">
        <f aca="false">X16/100</f>
        <v>1.35625E-005</v>
      </c>
      <c r="AE16" s="97" t="n">
        <f aca="false">Y16/100</f>
        <v>1.30505E-005</v>
      </c>
      <c r="AF16" s="97" t="n">
        <f aca="false">Z16/100</f>
        <v>6.9752E-006</v>
      </c>
      <c r="AG16" s="97" t="n">
        <f aca="false">AA16/100</f>
        <v>8.96675E-006</v>
      </c>
      <c r="AH16" s="97" t="n">
        <f aca="false">AB16/100</f>
        <v>1.86465E-005</v>
      </c>
      <c r="AI16" s="98" t="n">
        <f aca="false">AC16/Q16*100000000</f>
        <v>116.473577235772</v>
      </c>
      <c r="AJ16" s="98" t="n">
        <f aca="false">AD16/R16*100000000</f>
        <v>139.245379876797</v>
      </c>
      <c r="AK16" s="98" t="n">
        <f aca="false">AE16/S16*100000000</f>
        <v>133.714139344262</v>
      </c>
      <c r="AL16" s="98" t="n">
        <f aca="false">AF16/T16*100000000</f>
        <v>68.5860373647984</v>
      </c>
      <c r="AM16" s="98" t="n">
        <f aca="false">AG16/U16*100000000</f>
        <v>90.9406693711968</v>
      </c>
      <c r="AN16" s="98" t="n">
        <f aca="false">AH16/V16*100000000</f>
        <v>249.618473895582</v>
      </c>
      <c r="AO16" s="97" t="n">
        <f aca="false">'F3 Wawer'!AK9</f>
        <v>0.00110705</v>
      </c>
      <c r="AP16" s="97" t="n">
        <f aca="false">AO16/100</f>
        <v>1.10705E-005</v>
      </c>
      <c r="AQ16" s="98" t="n">
        <f aca="false">AP16/Q16*100000000</f>
        <v>112.505081300813</v>
      </c>
      <c r="AR16" s="98" t="n">
        <f aca="false">(AI16-AQ16)/AI16*100</f>
        <v>3.40720704999565</v>
      </c>
      <c r="AS16" s="97" t="n">
        <f aca="false">ARM!G12</f>
        <v>0.00942581140256224</v>
      </c>
      <c r="AT16" s="97" t="n">
        <f aca="false">AS16/1000000*$AW$2</f>
        <v>9.42581140256224E-008</v>
      </c>
      <c r="AU16" s="99" t="n">
        <f aca="false">AT16/$AT$5/$AT$4</f>
        <v>2.63084869369293E-006</v>
      </c>
      <c r="AV16" s="100" t="n">
        <f aca="false">AU16*100000000</f>
        <v>263.084869369293</v>
      </c>
      <c r="AW16" s="100"/>
      <c r="AX16" s="97" t="n">
        <f aca="false">AW16/1000000*$AW$2</f>
        <v>0</v>
      </c>
      <c r="AY16" s="100"/>
      <c r="AZ16" s="100"/>
      <c r="BA16" s="101"/>
      <c r="BB16" s="97"/>
      <c r="BC16" s="102"/>
      <c r="BD16" s="100"/>
      <c r="BE16" s="101"/>
      <c r="BF16" s="97"/>
      <c r="BG16" s="102"/>
      <c r="BH16" s="100"/>
      <c r="BI16" s="101"/>
      <c r="BJ16" s="97" t="n">
        <f aca="false">BI16/1000000*$AW$2</f>
        <v>0</v>
      </c>
      <c r="BK16" s="99"/>
      <c r="BL16" s="100"/>
      <c r="BM16" s="107" t="n">
        <f aca="false">ARM!G64</f>
        <v>0.0155925189373527</v>
      </c>
      <c r="BN16" s="97" t="n">
        <f aca="false">BM16/1000000*$AW$2</f>
        <v>1.55925189373527E-007</v>
      </c>
      <c r="BO16" s="108" t="n">
        <f aca="false">BN16/$AT$5/$AT$4</f>
        <v>4.35204528562555E-006</v>
      </c>
      <c r="BP16" s="109" t="n">
        <f aca="false">BO16*100000000</f>
        <v>435.204528562555</v>
      </c>
      <c r="BQ16" s="103" t="n">
        <f aca="false">VSM!D9</f>
        <v>156.038</v>
      </c>
      <c r="BR16" s="103" t="n">
        <f aca="false">VSM!E9</f>
        <v>16.643</v>
      </c>
      <c r="BS16" s="104" t="n">
        <f aca="false">BR16/BQ16</f>
        <v>0.106659916174265</v>
      </c>
      <c r="BT16" s="103" t="n">
        <f aca="false">VSM!F9</f>
        <v>8.91</v>
      </c>
      <c r="BU16" s="103" t="n">
        <f aca="false">ABS(VSM!G9)</f>
        <v>23.35</v>
      </c>
      <c r="BV16" s="105" t="n">
        <f aca="false">BU16/BT16</f>
        <v>2.62065095398429</v>
      </c>
      <c r="BW16" s="103" t="n">
        <f aca="false">VSM!D60</f>
        <v>0</v>
      </c>
      <c r="BX16" s="103" t="n">
        <f aca="false">VSM!E60</f>
        <v>0</v>
      </c>
      <c r="BY16" s="104" t="e">
        <f aca="false">BX16/BW16</f>
        <v>#DIV/0!</v>
      </c>
      <c r="BZ16" s="103" t="n">
        <f aca="false">VSM!F60</f>
        <v>0</v>
      </c>
      <c r="CA16" s="103" t="n">
        <f aca="false">ABS(VSM!G60)</f>
        <v>0</v>
      </c>
      <c r="CB16" s="105" t="e">
        <f aca="false">CA16/BZ16</f>
        <v>#DIV/0!</v>
      </c>
      <c r="CC16" s="103" t="n">
        <f aca="false">VSM!D162</f>
        <v>0</v>
      </c>
      <c r="CD16" s="103" t="n">
        <f aca="false">VSM!E162</f>
        <v>0</v>
      </c>
      <c r="CE16" s="104" t="e">
        <f aca="false">CD16/CC16</f>
        <v>#DIV/0!</v>
      </c>
      <c r="CF16" s="103" t="n">
        <f aca="false">VSM!F162</f>
        <v>0</v>
      </c>
      <c r="CG16" s="103" t="n">
        <f aca="false">ABS(VSM!G162)</f>
        <v>0</v>
      </c>
      <c r="CH16" s="105" t="e">
        <f aca="false">CG16/CF16</f>
        <v>#DIV/0!</v>
      </c>
      <c r="CI16" s="103" t="n">
        <f aca="false">VSM!D213</f>
        <v>0</v>
      </c>
      <c r="CJ16" s="103" t="n">
        <f aca="false">VSM!E213</f>
        <v>0</v>
      </c>
      <c r="CK16" s="104" t="e">
        <f aca="false">CJ16/CI16</f>
        <v>#DIV/0!</v>
      </c>
      <c r="CL16" s="103" t="n">
        <f aca="false">VSM!F213</f>
        <v>0</v>
      </c>
      <c r="CM16" s="103" t="n">
        <f aca="false">ABS(VSM!G213)</f>
        <v>0</v>
      </c>
      <c r="CN16" s="105" t="e">
        <f aca="false">CM16/CL16</f>
        <v>#DIV/0!</v>
      </c>
      <c r="CO16" s="103" t="n">
        <f aca="false">VSM!D264</f>
        <v>0</v>
      </c>
      <c r="CP16" s="103" t="n">
        <f aca="false">VSM!E264</f>
        <v>0</v>
      </c>
      <c r="CQ16" s="104" t="e">
        <f aca="false">CP16/CO16</f>
        <v>#DIV/0!</v>
      </c>
      <c r="CR16" s="103" t="n">
        <f aca="false">VSM!F264</f>
        <v>0</v>
      </c>
      <c r="CS16" s="103" t="n">
        <f aca="false">ABS(VSM!G264)</f>
        <v>0</v>
      </c>
      <c r="CT16" s="105" t="e">
        <f aca="false">CS16/CR16</f>
        <v>#DIV/0!</v>
      </c>
      <c r="CU16" s="103" t="n">
        <f aca="false">VSM!D111</f>
        <v>219.752</v>
      </c>
      <c r="CV16" s="103" t="n">
        <f aca="false">VSM!E111</f>
        <v>20.353</v>
      </c>
      <c r="CW16" s="104" t="n">
        <f aca="false">CV16/CU16</f>
        <v>0.0926180421566129</v>
      </c>
      <c r="CX16" s="103" t="n">
        <f aca="false">VSM!F111</f>
        <v>8.56</v>
      </c>
      <c r="CY16" s="103" t="n">
        <f aca="false">ABS(VSM!G111)</f>
        <v>27.39</v>
      </c>
      <c r="CZ16" s="105" t="n">
        <f aca="false">CY16/CX16</f>
        <v>3.19976635514019</v>
      </c>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row>
    <row r="17" customFormat="false" ht="16.5" hidden="false" customHeight="true" outlineLevel="0" collapsed="false">
      <c r="A17" s="90" t="n">
        <v>109</v>
      </c>
      <c r="B17" s="91" t="str">
        <f aca="false">Lokalizacje!D11</f>
        <v>52° 15.167'N</v>
      </c>
      <c r="C17" s="91" t="str">
        <f aca="false">Lokalizacje!C11</f>
        <v>21° 08.372'E</v>
      </c>
      <c r="D17" s="92" t="str">
        <f aca="false">Lokalizacje!B11</f>
        <v>2023-11-02</v>
      </c>
      <c r="E17" s="93" t="n">
        <f aca="false">'Analiza sitowa'!B10</f>
        <v>801.13</v>
      </c>
      <c r="F17" s="93" t="n">
        <f aca="false">'Analiza sitowa'!C10</f>
        <v>17.43</v>
      </c>
      <c r="G17" s="93" t="n">
        <f aca="false">'Analiza sitowa'!D10</f>
        <v>50.47</v>
      </c>
      <c r="H17" s="93" t="n">
        <f aca="false">'Analiza sitowa'!E10</f>
        <v>172.92</v>
      </c>
      <c r="I17" s="93" t="n">
        <f aca="false">'Analiza sitowa'!F10</f>
        <v>435.33</v>
      </c>
      <c r="J17" s="93" t="n">
        <f aca="false">'Analiza sitowa'!G10</f>
        <v>123.78</v>
      </c>
      <c r="K17" s="94" t="n">
        <f aca="false">E17/$E17*100</f>
        <v>100</v>
      </c>
      <c r="L17" s="94" t="n">
        <f aca="false">F17/$E17*100</f>
        <v>2.17567685644028</v>
      </c>
      <c r="M17" s="94" t="n">
        <f aca="false">G17/$E17*100</f>
        <v>6.29985145981301</v>
      </c>
      <c r="N17" s="94" t="n">
        <f aca="false">H17/$E17*100</f>
        <v>21.5845118769738</v>
      </c>
      <c r="O17" s="94" t="n">
        <f aca="false">I17/$E17*100</f>
        <v>54.339495462659</v>
      </c>
      <c r="P17" s="94" t="n">
        <f aca="false">J17/$E17*100</f>
        <v>15.4506759202626</v>
      </c>
      <c r="Q17" s="95" t="n">
        <f aca="false">'Masa Wawer'!D11</f>
        <v>10.62</v>
      </c>
      <c r="R17" s="95" t="n">
        <f aca="false">'Masa Wawer'!G11</f>
        <v>8.37</v>
      </c>
      <c r="S17" s="95" t="n">
        <f aca="false">'Masa Wawer'!J11</f>
        <v>9.39</v>
      </c>
      <c r="T17" s="95" t="n">
        <f aca="false">'Masa Wawer'!M11</f>
        <v>10.13</v>
      </c>
      <c r="U17" s="95" t="n">
        <f aca="false">'Masa Wawer'!P11</f>
        <v>10.02</v>
      </c>
      <c r="V17" s="95" t="n">
        <f aca="false">'Masa Wawer'!S11</f>
        <v>9.28</v>
      </c>
      <c r="W17" s="96" t="n">
        <f aca="true">INDIRECT("'F1 Wawer'!AK"&amp;2+ROW(B9)*6-6)</f>
        <v>0.0016929</v>
      </c>
      <c r="X17" s="96" t="n">
        <f aca="true">INDIRECT("'F1 Wawer'!AK"&amp;3+ROW(C9)*6-6)</f>
        <v>0.00257515</v>
      </c>
      <c r="Y17" s="96" t="n">
        <f aca="true">INDIRECT("'F1 Wawer'!AK"&amp;4+ROW(D9)*6-6)</f>
        <v>0.0025846</v>
      </c>
      <c r="Z17" s="96" t="n">
        <f aca="true">INDIRECT("'F1 Wawer'!AK"&amp;5+ROW(E9)*6-6)</f>
        <v>0.0011239</v>
      </c>
      <c r="AA17" s="96" t="n">
        <f aca="true">INDIRECT("'F1 Wawer'!AK"&amp;6+ROW(F9)*6-6)</f>
        <v>0.00096325</v>
      </c>
      <c r="AB17" s="96" t="n">
        <f aca="true">INDIRECT("'F1 Wawer'!AK"&amp;7+ROW(G9)*6-6)</f>
        <v>0.0026564</v>
      </c>
      <c r="AC17" s="97" t="n">
        <f aca="false">W17/100</f>
        <v>1.6929E-005</v>
      </c>
      <c r="AD17" s="97" t="n">
        <f aca="false">X17/100</f>
        <v>2.57515E-005</v>
      </c>
      <c r="AE17" s="97" t="n">
        <f aca="false">Y17/100</f>
        <v>2.5846E-005</v>
      </c>
      <c r="AF17" s="97" t="n">
        <f aca="false">Z17/100</f>
        <v>1.1239E-005</v>
      </c>
      <c r="AG17" s="97" t="n">
        <f aca="false">AA17/100</f>
        <v>9.6325E-006</v>
      </c>
      <c r="AH17" s="97" t="n">
        <f aca="false">AB17/100</f>
        <v>2.6564E-005</v>
      </c>
      <c r="AI17" s="98" t="n">
        <f aca="false">AC17/Q17*100000000</f>
        <v>159.406779661017</v>
      </c>
      <c r="AJ17" s="98" t="n">
        <f aca="false">AD17/R17*100000000</f>
        <v>307.664277180406</v>
      </c>
      <c r="AK17" s="98" t="n">
        <f aca="false">AE17/S17*100000000</f>
        <v>275.250266240682</v>
      </c>
      <c r="AL17" s="98" t="n">
        <f aca="false">AF17/T17*100000000</f>
        <v>110.947680157947</v>
      </c>
      <c r="AM17" s="98" t="n">
        <f aca="false">AG17/U17*100000000</f>
        <v>96.1327345309381</v>
      </c>
      <c r="AN17" s="98" t="n">
        <f aca="false">AH17/V17*100000000</f>
        <v>286.25</v>
      </c>
      <c r="AO17" s="97" t="n">
        <f aca="false">'F3 Wawer'!AK10</f>
        <v>0.00166285</v>
      </c>
      <c r="AP17" s="97" t="n">
        <f aca="false">AO17/100</f>
        <v>1.66285E-005</v>
      </c>
      <c r="AQ17" s="98" t="n">
        <f aca="false">AP17/Q17*100000000</f>
        <v>156.577212806026</v>
      </c>
      <c r="AR17" s="98" t="n">
        <f aca="false">(AI17-AQ17)/AI17*100</f>
        <v>1.77506054699039</v>
      </c>
      <c r="AS17" s="97" t="n">
        <f aca="false">ARM!G13</f>
        <v>0.00929940851741638</v>
      </c>
      <c r="AT17" s="97" t="n">
        <f aca="false">AS17/1000000*$AW$2</f>
        <v>9.29940851741638E-008</v>
      </c>
      <c r="AU17" s="99" t="n">
        <f aca="false">AT17/$AT$5/$AT$4</f>
        <v>2.59556824397222E-006</v>
      </c>
      <c r="AV17" s="100" t="n">
        <f aca="false">AU17*100000000</f>
        <v>259.556824397222</v>
      </c>
      <c r="AW17" s="97" t="n">
        <f aca="false">ARM!G82</f>
        <v>0.0369796515865989</v>
      </c>
      <c r="AX17" s="97" t="n">
        <f aca="false">AW17/1000000*$AW$2</f>
        <v>3.69796515865989E-007</v>
      </c>
      <c r="AY17" s="99" t="n">
        <f aca="false">AX17/$AT$5/$AT$4</f>
        <v>1.03214316428374E-005</v>
      </c>
      <c r="AZ17" s="100" t="n">
        <f aca="false">AY17*100000000</f>
        <v>1032.14316428374</v>
      </c>
      <c r="BA17" s="101" t="n">
        <f aca="false">ARM!G103</f>
        <v>0.0220705123104244</v>
      </c>
      <c r="BB17" s="97" t="n">
        <f aca="false">BA17/1000000*$AW$2</f>
        <v>2.20705123104244E-007</v>
      </c>
      <c r="BC17" s="102" t="n">
        <f aca="false">BB17/$AT$5/$AT$4</f>
        <v>6.16012521375401E-006</v>
      </c>
      <c r="BD17" s="100" t="n">
        <f aca="false">BC17*100000000</f>
        <v>616.012521375401</v>
      </c>
      <c r="BE17" s="101" t="n">
        <f aca="false">ARM!G102</f>
        <v>0.0122241270782194</v>
      </c>
      <c r="BF17" s="97" t="n">
        <f aca="false">BE17/1000000*$AW$2</f>
        <v>1.22241270782194E-007</v>
      </c>
      <c r="BG17" s="102" t="n">
        <f aca="false">BF17/$AT$5/$AT$4</f>
        <v>3.41188969116524E-006</v>
      </c>
      <c r="BH17" s="100" t="n">
        <f aca="false">BG17*100000000</f>
        <v>341.188969116524</v>
      </c>
      <c r="BI17" s="101" t="n">
        <f aca="false">ARM!G101</f>
        <v>0.000462105141764428</v>
      </c>
      <c r="BJ17" s="97" t="n">
        <f aca="false">BI17/1000000*$AW$2</f>
        <v>4.62105141764428E-009</v>
      </c>
      <c r="BK17" s="99" t="n">
        <f aca="false">BJ17/$AT$5/$AT$4</f>
        <v>1.28978679568027E-007</v>
      </c>
      <c r="BL17" s="100" t="n">
        <f aca="false">BK17*100000000</f>
        <v>12.8978679568027</v>
      </c>
      <c r="BM17" s="107" t="n">
        <f aca="false">ARM!G65</f>
        <v>0.0204953524378628</v>
      </c>
      <c r="BN17" s="97" t="n">
        <f aca="false">BM17/1000000*$AW$2</f>
        <v>2.04953524378628E-007</v>
      </c>
      <c r="BO17" s="108" t="n">
        <f aca="false">BN17/$AT$5/$AT$4</f>
        <v>5.72048059154571E-006</v>
      </c>
      <c r="BP17" s="109" t="n">
        <f aca="false">BO17*100000000</f>
        <v>572.048059154571</v>
      </c>
      <c r="BQ17" s="103" t="n">
        <f aca="false">VSM!D10</f>
        <v>159.14</v>
      </c>
      <c r="BR17" s="103" t="n">
        <f aca="false">VSM!E10</f>
        <v>18.571</v>
      </c>
      <c r="BS17" s="104" t="n">
        <f aca="false">BR17/BQ17</f>
        <v>0.116695990951364</v>
      </c>
      <c r="BT17" s="103" t="n">
        <f aca="false">VSM!F10</f>
        <v>9.45</v>
      </c>
      <c r="BU17" s="103" t="n">
        <f aca="false">ABS(VSM!G10)</f>
        <v>24.59</v>
      </c>
      <c r="BV17" s="105" t="n">
        <f aca="false">BU17/BT17</f>
        <v>2.6021164021164</v>
      </c>
      <c r="BW17" s="103" t="n">
        <f aca="false">VSM!D61</f>
        <v>152.511</v>
      </c>
      <c r="BX17" s="103" t="n">
        <f aca="false">VSM!E61</f>
        <v>20.146</v>
      </c>
      <c r="BY17" s="104" t="n">
        <f aca="false">BX17/BW17</f>
        <v>0.132095389840733</v>
      </c>
      <c r="BZ17" s="103" t="n">
        <f aca="false">VSM!F61</f>
        <v>9.48</v>
      </c>
      <c r="CA17" s="103" t="n">
        <f aca="false">ABS(VSM!G61)</f>
        <v>24.34</v>
      </c>
      <c r="CB17" s="105" t="n">
        <f aca="false">CA17/BZ17</f>
        <v>2.56751054852321</v>
      </c>
      <c r="CC17" s="103" t="n">
        <f aca="false">VSM!D163</f>
        <v>173.499</v>
      </c>
      <c r="CD17" s="103" t="n">
        <f aca="false">VSM!E163</f>
        <v>27.352</v>
      </c>
      <c r="CE17" s="104" t="n">
        <f aca="false">CD17/CC17</f>
        <v>0.157649323627226</v>
      </c>
      <c r="CF17" s="103" t="n">
        <f aca="false">VSM!F163</f>
        <v>9.59</v>
      </c>
      <c r="CG17" s="103" t="n">
        <f aca="false">ABS(VSM!G163)</f>
        <v>21.39</v>
      </c>
      <c r="CH17" s="105" t="n">
        <f aca="false">CG17/CF17</f>
        <v>2.23044838373306</v>
      </c>
      <c r="CI17" s="103" t="n">
        <f aca="false">VSM!D214</f>
        <v>106.061</v>
      </c>
      <c r="CJ17" s="103" t="n">
        <f aca="false">VSM!E214</f>
        <v>14.981</v>
      </c>
      <c r="CK17" s="104" t="n">
        <f aca="false">CJ17/CI17</f>
        <v>0.141248903932643</v>
      </c>
      <c r="CL17" s="103" t="n">
        <f aca="false">VSM!F214</f>
        <v>8.76</v>
      </c>
      <c r="CM17" s="103" t="n">
        <f aca="false">ABS(VSM!G214)</f>
        <v>20.3</v>
      </c>
      <c r="CN17" s="105" t="n">
        <f aca="false">CM17/CL17</f>
        <v>2.31735159817352</v>
      </c>
      <c r="CO17" s="103" t="n">
        <f aca="false">VSM!D265</f>
        <v>60.285</v>
      </c>
      <c r="CP17" s="103" t="n">
        <f aca="false">VSM!E265</f>
        <v>6.254</v>
      </c>
      <c r="CQ17" s="104" t="n">
        <f aca="false">CP17/CO17</f>
        <v>0.103740565646512</v>
      </c>
      <c r="CR17" s="103" t="n">
        <f aca="false">VSM!F265</f>
        <v>8.01</v>
      </c>
      <c r="CS17" s="103" t="n">
        <f aca="false">ABS(VSM!G265)</f>
        <v>23.94</v>
      </c>
      <c r="CT17" s="105" t="n">
        <f aca="false">CS17/CR17</f>
        <v>2.98876404494382</v>
      </c>
      <c r="CU17" s="103" t="n">
        <f aca="false">VSM!D112</f>
        <v>340.031</v>
      </c>
      <c r="CV17" s="103" t="n">
        <f aca="false">VSM!E112</f>
        <v>26.592</v>
      </c>
      <c r="CW17" s="104" t="n">
        <f aca="false">CV17/CU17</f>
        <v>0.0782046342833448</v>
      </c>
      <c r="CX17" s="103" t="n">
        <f aca="false">VSM!F112</f>
        <v>7.51</v>
      </c>
      <c r="CY17" s="103" t="n">
        <f aca="false">ABS(VSM!G112)</f>
        <v>24.28</v>
      </c>
      <c r="CZ17" s="105" t="n">
        <f aca="false">CY17/CX17</f>
        <v>3.23302263648469</v>
      </c>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row>
    <row r="18" customFormat="false" ht="16.5" hidden="false" customHeight="true" outlineLevel="0" collapsed="false">
      <c r="A18" s="90" t="n">
        <v>110</v>
      </c>
      <c r="B18" s="91" t="str">
        <f aca="false">Lokalizacje!D12</f>
        <v>52° 15.814'N</v>
      </c>
      <c r="C18" s="91" t="str">
        <f aca="false">Lokalizacje!C12</f>
        <v>21° 09.185'E</v>
      </c>
      <c r="D18" s="92" t="str">
        <f aca="false">Lokalizacje!B12</f>
        <v>2023-11-02</v>
      </c>
      <c r="E18" s="93" t="n">
        <f aca="false">'Analiza sitowa'!B11</f>
        <v>601.94</v>
      </c>
      <c r="F18" s="93" t="n">
        <f aca="false">'Analiza sitowa'!C11</f>
        <v>32.34</v>
      </c>
      <c r="G18" s="93" t="n">
        <f aca="false">'Analiza sitowa'!D11</f>
        <v>58.98</v>
      </c>
      <c r="H18" s="93" t="n">
        <f aca="false">'Analiza sitowa'!E11</f>
        <v>138.17</v>
      </c>
      <c r="I18" s="93" t="n">
        <f aca="false">'Analiza sitowa'!F11</f>
        <v>316.53</v>
      </c>
      <c r="J18" s="93" t="n">
        <f aca="false">'Analiza sitowa'!G11</f>
        <v>54.17</v>
      </c>
      <c r="K18" s="94" t="n">
        <f aca="false">E18/$E18*100</f>
        <v>100</v>
      </c>
      <c r="L18" s="94" t="n">
        <f aca="false">F18/$E18*100</f>
        <v>5.37262850117952</v>
      </c>
      <c r="M18" s="94" t="n">
        <f aca="false">G18/$E18*100</f>
        <v>9.79831876931256</v>
      </c>
      <c r="N18" s="94" t="n">
        <f aca="false">H18/$E18*100</f>
        <v>22.9541150280759</v>
      </c>
      <c r="O18" s="94" t="n">
        <f aca="false">I18/$E18*100</f>
        <v>52.5849752467023</v>
      </c>
      <c r="P18" s="94" t="n">
        <f aca="false">J18/$E18*100</f>
        <v>8.99923580423298</v>
      </c>
      <c r="Q18" s="95" t="n">
        <f aca="false">'Masa Wawer'!D12</f>
        <v>9.66</v>
      </c>
      <c r="R18" s="95" t="n">
        <f aca="false">'Masa Wawer'!G12</f>
        <v>8.82</v>
      </c>
      <c r="S18" s="95" t="n">
        <f aca="false">'Masa Wawer'!J12</f>
        <v>9.61</v>
      </c>
      <c r="T18" s="95" t="n">
        <f aca="false">'Masa Wawer'!M12</f>
        <v>9.54</v>
      </c>
      <c r="U18" s="95" t="n">
        <f aca="false">'Masa Wawer'!P12</f>
        <v>9.15</v>
      </c>
      <c r="V18" s="95" t="n">
        <f aca="false">'Masa Wawer'!S12</f>
        <v>8.09</v>
      </c>
      <c r="W18" s="96" t="n">
        <f aca="true">INDIRECT("'F1 Wawer'!AK"&amp;2+ROW(B10)*6-6)</f>
        <v>0.000982675</v>
      </c>
      <c r="X18" s="96" t="n">
        <f aca="true">INDIRECT("'F1 Wawer'!AK"&amp;3+ROW(C10)*6-6)</f>
        <v>0.0030207</v>
      </c>
      <c r="Y18" s="96" t="n">
        <f aca="true">INDIRECT("'F1 Wawer'!AK"&amp;4+ROW(D10)*6-6)</f>
        <v>0.00130895</v>
      </c>
      <c r="Z18" s="96" t="n">
        <f aca="true">INDIRECT("'F1 Wawer'!AK"&amp;5+ROW(E10)*6-6)</f>
        <v>0.00076179</v>
      </c>
      <c r="AA18" s="96" t="n">
        <f aca="true">INDIRECT("'F1 Wawer'!AK"&amp;6+ROW(F10)*6-6)</f>
        <v>0.00077964</v>
      </c>
      <c r="AB18" s="96" t="n">
        <f aca="true">INDIRECT("'F1 Wawer'!AK"&amp;7+ROW(G10)*6-6)</f>
        <v>0.00181525</v>
      </c>
      <c r="AC18" s="97" t="n">
        <f aca="false">W18/100</f>
        <v>9.82675E-006</v>
      </c>
      <c r="AD18" s="97" t="n">
        <f aca="false">X18/100</f>
        <v>3.0207E-005</v>
      </c>
      <c r="AE18" s="97" t="n">
        <f aca="false">Y18/100</f>
        <v>1.30895E-005</v>
      </c>
      <c r="AF18" s="97" t="n">
        <f aca="false">Z18/100</f>
        <v>7.6179E-006</v>
      </c>
      <c r="AG18" s="97" t="n">
        <f aca="false">AA18/100</f>
        <v>7.7964E-006</v>
      </c>
      <c r="AH18" s="97" t="n">
        <f aca="false">AB18/100</f>
        <v>1.81525E-005</v>
      </c>
      <c r="AI18" s="98" t="n">
        <f aca="false">AC18/Q18*100000000</f>
        <v>101.726190476191</v>
      </c>
      <c r="AJ18" s="98" t="n">
        <f aca="false">AD18/R18*100000000</f>
        <v>342.482993197279</v>
      </c>
      <c r="AK18" s="98" t="n">
        <f aca="false">AE18/S18*100000000</f>
        <v>136.207075962539</v>
      </c>
      <c r="AL18" s="98" t="n">
        <f aca="false">AF18/T18*100000000</f>
        <v>79.8522012578616</v>
      </c>
      <c r="AM18" s="98" t="n">
        <f aca="false">AG18/U18*100000000</f>
        <v>85.2065573770492</v>
      </c>
      <c r="AN18" s="98" t="n">
        <f aca="false">AH18/V18*100000000</f>
        <v>224.38195302843</v>
      </c>
      <c r="AO18" s="97" t="n">
        <f aca="false">'F3 Wawer'!AK11</f>
        <v>0.000949785</v>
      </c>
      <c r="AP18" s="97" t="n">
        <f aca="false">AO18/100</f>
        <v>9.49785E-006</v>
      </c>
      <c r="AQ18" s="98" t="n">
        <f aca="false">AP18/Q18*100000000</f>
        <v>98.3214285714286</v>
      </c>
      <c r="AR18" s="98" t="n">
        <f aca="false">(AI18-AQ18)/AI18*100</f>
        <v>3.34698654183737</v>
      </c>
      <c r="AS18" s="97" t="n">
        <f aca="false">ARM!G14</f>
        <v>0.00975821516360393</v>
      </c>
      <c r="AT18" s="97" t="n">
        <f aca="false">AS18/1000000*$AW$2</f>
        <v>9.75821516360393E-008</v>
      </c>
      <c r="AU18" s="99" t="n">
        <f aca="false">AT18/$AT$5/$AT$4</f>
        <v>2.72362627677479E-006</v>
      </c>
      <c r="AV18" s="100" t="n">
        <f aca="false">AU18*100000000</f>
        <v>272.362627677479</v>
      </c>
      <c r="AW18" s="97" t="n">
        <f aca="false">ARM!G75</f>
        <v>0.18704646974784</v>
      </c>
      <c r="AX18" s="97" t="n">
        <f aca="false">AW18/1000000*$AW$2</f>
        <v>1.8704646974784E-006</v>
      </c>
      <c r="AY18" s="99" t="n">
        <f aca="false">AX18/$AT$5/$AT$4</f>
        <v>5.22067480007305E-005</v>
      </c>
      <c r="AZ18" s="100" t="n">
        <f aca="false">AY18*100000000</f>
        <v>5220.67480007305</v>
      </c>
      <c r="BA18" s="101"/>
      <c r="BB18" s="97"/>
      <c r="BC18" s="102"/>
      <c r="BD18" s="100"/>
      <c r="BE18" s="101"/>
      <c r="BF18" s="97"/>
      <c r="BG18" s="102"/>
      <c r="BH18" s="100"/>
      <c r="BI18" s="101"/>
      <c r="BJ18" s="97" t="n">
        <f aca="false">BI18/1000000*$AW$2</f>
        <v>0</v>
      </c>
      <c r="BK18" s="99"/>
      <c r="BL18" s="100"/>
      <c r="BM18" s="107" t="n">
        <f aca="false">ARM!G66</f>
        <v>0.0194968761527955</v>
      </c>
      <c r="BN18" s="97" t="n">
        <f aca="false">BM18/1000000*$AW$2</f>
        <v>1.94968761527955E-007</v>
      </c>
      <c r="BO18" s="108" t="n">
        <f aca="false">BN18/$AT$5/$AT$4</f>
        <v>5.44179476620248E-006</v>
      </c>
      <c r="BP18" s="109" t="n">
        <f aca="false">BO18*100000000</f>
        <v>544.179476620248</v>
      </c>
      <c r="BQ18" s="103" t="n">
        <f aca="false">VSM!D11</f>
        <v>101.931</v>
      </c>
      <c r="BR18" s="103" t="n">
        <f aca="false">VSM!E11</f>
        <v>11.143</v>
      </c>
      <c r="BS18" s="104" t="n">
        <f aca="false">BR18/BQ18</f>
        <v>0.109319049160707</v>
      </c>
      <c r="BT18" s="103" t="n">
        <f aca="false">VSM!F11</f>
        <v>8.16</v>
      </c>
      <c r="BU18" s="103" t="n">
        <f aca="false">ABS(VSM!G11)</f>
        <v>23.03</v>
      </c>
      <c r="BV18" s="105" t="n">
        <f aca="false">BU18/BT18</f>
        <v>2.82230392156863</v>
      </c>
      <c r="BW18" s="103" t="n">
        <f aca="false">VSM!D62</f>
        <v>1772.366</v>
      </c>
      <c r="BX18" s="103" t="n">
        <f aca="false">VSM!E62</f>
        <v>42.876</v>
      </c>
      <c r="BY18" s="104" t="n">
        <f aca="false">BX18/BW18</f>
        <v>0.0241913916200153</v>
      </c>
      <c r="BZ18" s="103" t="n">
        <f aca="false">VSM!F62</f>
        <v>3.06</v>
      </c>
      <c r="CA18" s="103" t="n">
        <f aca="false">ABS(VSM!G62)</f>
        <v>7.32</v>
      </c>
      <c r="CB18" s="105" t="n">
        <f aca="false">CA18/BZ18</f>
        <v>2.3921568627451</v>
      </c>
      <c r="CC18" s="103" t="n">
        <f aca="false">VSM!D164</f>
        <v>0</v>
      </c>
      <c r="CD18" s="103" t="n">
        <f aca="false">VSM!E164</f>
        <v>0</v>
      </c>
      <c r="CE18" s="104" t="e">
        <f aca="false">CD18/CC18</f>
        <v>#DIV/0!</v>
      </c>
      <c r="CF18" s="103" t="n">
        <f aca="false">VSM!F164</f>
        <v>0</v>
      </c>
      <c r="CG18" s="103" t="n">
        <f aca="false">ABS(VSM!G164)</f>
        <v>0</v>
      </c>
      <c r="CH18" s="105" t="e">
        <f aca="false">CG18/CF18</f>
        <v>#DIV/0!</v>
      </c>
      <c r="CI18" s="103" t="n">
        <f aca="false">VSM!D215</f>
        <v>0</v>
      </c>
      <c r="CJ18" s="103" t="n">
        <f aca="false">VSM!E215</f>
        <v>0</v>
      </c>
      <c r="CK18" s="104" t="e">
        <f aca="false">CJ18/CI18</f>
        <v>#DIV/0!</v>
      </c>
      <c r="CL18" s="103" t="n">
        <f aca="false">VSM!F215</f>
        <v>0</v>
      </c>
      <c r="CM18" s="103" t="n">
        <f aca="false">ABS(VSM!G215)</f>
        <v>0</v>
      </c>
      <c r="CN18" s="105" t="e">
        <f aca="false">CM18/CL18</f>
        <v>#DIV/0!</v>
      </c>
      <c r="CO18" s="103" t="n">
        <f aca="false">VSM!D266</f>
        <v>0</v>
      </c>
      <c r="CP18" s="103" t="n">
        <f aca="false">VSM!E266</f>
        <v>0</v>
      </c>
      <c r="CQ18" s="104" t="e">
        <f aca="false">CP18/CO18</f>
        <v>#DIV/0!</v>
      </c>
      <c r="CR18" s="103" t="n">
        <f aca="false">VSM!F266</f>
        <v>0</v>
      </c>
      <c r="CS18" s="103" t="n">
        <f aca="false">ABS(VSM!G266)</f>
        <v>0</v>
      </c>
      <c r="CT18" s="105" t="e">
        <f aca="false">CS18/CR18</f>
        <v>#DIV/0!</v>
      </c>
      <c r="CU18" s="103" t="n">
        <f aca="false">VSM!D113</f>
        <v>188.55</v>
      </c>
      <c r="CV18" s="103" t="n">
        <f aca="false">VSM!E113</f>
        <v>22.42</v>
      </c>
      <c r="CW18" s="104" t="n">
        <f aca="false">CV18/CU18</f>
        <v>0.118907451604349</v>
      </c>
      <c r="CX18" s="103" t="n">
        <f aca="false">VSM!F113</f>
        <v>9.75</v>
      </c>
      <c r="CY18" s="103" t="n">
        <f aca="false">ABS(VSM!G113)</f>
        <v>28.16</v>
      </c>
      <c r="CZ18" s="105" t="n">
        <f aca="false">CY18/CX18</f>
        <v>2.88820512820513</v>
      </c>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row>
    <row r="19" customFormat="false" ht="16.5" hidden="false" customHeight="true" outlineLevel="0" collapsed="false">
      <c r="A19" s="90" t="n">
        <v>111</v>
      </c>
      <c r="B19" s="91" t="str">
        <f aca="false">Lokalizacje!D13</f>
        <v>52° 16.021'N</v>
      </c>
      <c r="C19" s="91" t="str">
        <f aca="false">Lokalizacje!C13</f>
        <v>21° 10.171'E</v>
      </c>
      <c r="D19" s="92" t="str">
        <f aca="false">Lokalizacje!B13</f>
        <v>2023-11-02</v>
      </c>
      <c r="E19" s="93" t="n">
        <f aca="false">'Analiza sitowa'!B12</f>
        <v>665.57</v>
      </c>
      <c r="F19" s="93" t="n">
        <f aca="false">'Analiza sitowa'!C12</f>
        <v>16.86</v>
      </c>
      <c r="G19" s="93" t="n">
        <f aca="false">'Analiza sitowa'!D12</f>
        <v>32.08</v>
      </c>
      <c r="H19" s="93" t="n">
        <f aca="false">'Analiza sitowa'!E12</f>
        <v>77.11</v>
      </c>
      <c r="I19" s="93" t="n">
        <f aca="false">'Analiza sitowa'!F12</f>
        <v>393.19</v>
      </c>
      <c r="J19" s="93" t="n">
        <f aca="false">'Analiza sitowa'!G12</f>
        <v>145.41</v>
      </c>
      <c r="K19" s="94" t="n">
        <f aca="false">E19/$E19*100</f>
        <v>100</v>
      </c>
      <c r="L19" s="94" t="n">
        <f aca="false">F19/$E19*100</f>
        <v>2.53316705981339</v>
      </c>
      <c r="M19" s="94" t="n">
        <f aca="false">G19/$E19*100</f>
        <v>4.81992878284778</v>
      </c>
      <c r="N19" s="94" t="n">
        <f aca="false">H19/$E19*100</f>
        <v>11.5855582433102</v>
      </c>
      <c r="O19" s="94" t="n">
        <f aca="false">I19/$E19*100</f>
        <v>59.0756794927656</v>
      </c>
      <c r="P19" s="94" t="n">
        <f aca="false">J19/$E19*100</f>
        <v>21.8474390372162</v>
      </c>
      <c r="Q19" s="95" t="n">
        <f aca="false">'Masa Wawer'!D13</f>
        <v>8.32</v>
      </c>
      <c r="R19" s="95" t="n">
        <f aca="false">'Masa Wawer'!G13</f>
        <v>6.3</v>
      </c>
      <c r="S19" s="95" t="n">
        <f aca="false">'Masa Wawer'!J13</f>
        <v>7.41</v>
      </c>
      <c r="T19" s="95" t="n">
        <f aca="false">'Masa Wawer'!M13</f>
        <v>8.91</v>
      </c>
      <c r="U19" s="95" t="n">
        <f aca="false">'Masa Wawer'!P13</f>
        <v>9.22</v>
      </c>
      <c r="V19" s="95" t="n">
        <f aca="false">'Masa Wawer'!S13</f>
        <v>8.53</v>
      </c>
      <c r="W19" s="96" t="n">
        <f aca="true">INDIRECT("'F1 Wawer'!AK"&amp;2+ROW(B11)*6-6)</f>
        <v>0.00068846</v>
      </c>
      <c r="X19" s="96" t="n">
        <f aca="true">INDIRECT("'F1 Wawer'!AK"&amp;3+ROW(C11)*6-6)</f>
        <v>0.0010111</v>
      </c>
      <c r="Y19" s="96" t="n">
        <f aca="true">INDIRECT("'F1 Wawer'!AK"&amp;4+ROW(D11)*6-6)</f>
        <v>0.00094214</v>
      </c>
      <c r="Z19" s="96" t="n">
        <f aca="true">INDIRECT("'F1 Wawer'!AK"&amp;5+ROW(E11)*6-6)</f>
        <v>0.000467705</v>
      </c>
      <c r="AA19" s="96" t="n">
        <f aca="true">INDIRECT("'F1 Wawer'!AK"&amp;6+ROW(F11)*6-6)</f>
        <v>0.0006037</v>
      </c>
      <c r="AB19" s="96" t="n">
        <f aca="true">INDIRECT("'F1 Wawer'!AK"&amp;7+ROW(G11)*6-6)</f>
        <v>0.00095122</v>
      </c>
      <c r="AC19" s="97" t="n">
        <f aca="false">W19/100</f>
        <v>6.8846E-006</v>
      </c>
      <c r="AD19" s="97" t="n">
        <f aca="false">X19/100</f>
        <v>1.0111E-005</v>
      </c>
      <c r="AE19" s="97" t="n">
        <f aca="false">Y19/100</f>
        <v>9.4214E-006</v>
      </c>
      <c r="AF19" s="97" t="n">
        <f aca="false">Z19/100</f>
        <v>4.67705E-006</v>
      </c>
      <c r="AG19" s="97" t="n">
        <f aca="false">AA19/100</f>
        <v>6.037E-006</v>
      </c>
      <c r="AH19" s="97" t="n">
        <f aca="false">AB19/100</f>
        <v>9.5122E-006</v>
      </c>
      <c r="AI19" s="98" t="n">
        <f aca="false">AC19/Q19*100000000</f>
        <v>82.7475961538462</v>
      </c>
      <c r="AJ19" s="98" t="n">
        <f aca="false">AD19/R19*100000000</f>
        <v>160.492063492064</v>
      </c>
      <c r="AK19" s="98" t="n">
        <f aca="false">AE19/S19*100000000</f>
        <v>127.144399460189</v>
      </c>
      <c r="AL19" s="98" t="n">
        <f aca="false">AF19/T19*100000000</f>
        <v>52.4921436588103</v>
      </c>
      <c r="AM19" s="98" t="n">
        <f aca="false">AG19/U19*100000000</f>
        <v>65.4772234273319</v>
      </c>
      <c r="AN19" s="98" t="n">
        <f aca="false">AH19/V19*100000000</f>
        <v>111.514654161782</v>
      </c>
      <c r="AO19" s="97" t="n">
        <f aca="false">'F3 Wawer'!AK12</f>
        <v>0.00066503</v>
      </c>
      <c r="AP19" s="97" t="n">
        <f aca="false">AO19/100</f>
        <v>6.6503E-006</v>
      </c>
      <c r="AQ19" s="98" t="n">
        <f aca="false">AP19/Q19*100000000</f>
        <v>79.9314903846154</v>
      </c>
      <c r="AR19" s="98" t="n">
        <f aca="false">(AI19-AQ19)/AI19*100</f>
        <v>3.40324782848677</v>
      </c>
      <c r="AS19" s="97" t="n">
        <f aca="false">ARM!G15</f>
        <v>0.00390328846578329</v>
      </c>
      <c r="AT19" s="97" t="n">
        <f aca="false">AS19/1000000*$AW$2</f>
        <v>3.90328846578329E-008</v>
      </c>
      <c r="AU19" s="99" t="n">
        <f aca="false">AT19/$AT$5/$AT$4</f>
        <v>1.08945118067196E-006</v>
      </c>
      <c r="AV19" s="100" t="n">
        <f aca="false">AU19*100000000</f>
        <v>108.945118067196</v>
      </c>
      <c r="AW19" s="100"/>
      <c r="AX19" s="97" t="n">
        <f aca="false">AW19/1000000*$AW$2</f>
        <v>0</v>
      </c>
      <c r="AY19" s="100"/>
      <c r="AZ19" s="100"/>
      <c r="BA19" s="101"/>
      <c r="BB19" s="97"/>
      <c r="BC19" s="102"/>
      <c r="BD19" s="100"/>
      <c r="BE19" s="101"/>
      <c r="BF19" s="97"/>
      <c r="BG19" s="102"/>
      <c r="BH19" s="100"/>
      <c r="BI19" s="101"/>
      <c r="BJ19" s="97" t="n">
        <f aca="false">BI19/1000000*$AW$2</f>
        <v>0</v>
      </c>
      <c r="BK19" s="99"/>
      <c r="BL19" s="100"/>
      <c r="BM19" s="100"/>
      <c r="BN19" s="97" t="n">
        <f aca="false">BM19/1000000*$AW$2</f>
        <v>0</v>
      </c>
      <c r="BO19" s="100"/>
      <c r="BP19" s="100"/>
      <c r="BQ19" s="103" t="n">
        <f aca="false">VSM!D12</f>
        <v>67.48</v>
      </c>
      <c r="BR19" s="103" t="n">
        <f aca="false">VSM!E12</f>
        <v>5.988</v>
      </c>
      <c r="BS19" s="104" t="n">
        <f aca="false">BR19/BQ19</f>
        <v>0.088737403675163</v>
      </c>
      <c r="BT19" s="103" t="n">
        <f aca="false">VSM!F12</f>
        <v>8.57</v>
      </c>
      <c r="BU19" s="103" t="n">
        <f aca="false">ABS(VSM!G12)</f>
        <v>23.64</v>
      </c>
      <c r="BV19" s="105" t="n">
        <f aca="false">BU19/BT19</f>
        <v>2.75845974329055</v>
      </c>
      <c r="BW19" s="103" t="n">
        <f aca="false">VSM!D63</f>
        <v>0</v>
      </c>
      <c r="BX19" s="103" t="n">
        <f aca="false">VSM!E63</f>
        <v>0</v>
      </c>
      <c r="BY19" s="104" t="e">
        <f aca="false">BX19/BW19</f>
        <v>#DIV/0!</v>
      </c>
      <c r="BZ19" s="103" t="n">
        <f aca="false">VSM!F63</f>
        <v>0</v>
      </c>
      <c r="CA19" s="103" t="n">
        <f aca="false">ABS(VSM!G63)</f>
        <v>0</v>
      </c>
      <c r="CB19" s="105" t="e">
        <f aca="false">CA19/BZ19</f>
        <v>#DIV/0!</v>
      </c>
      <c r="CC19" s="103" t="n">
        <f aca="false">VSM!D165</f>
        <v>0</v>
      </c>
      <c r="CD19" s="103" t="n">
        <f aca="false">VSM!E165</f>
        <v>0</v>
      </c>
      <c r="CE19" s="104" t="e">
        <f aca="false">CD19/CC19</f>
        <v>#DIV/0!</v>
      </c>
      <c r="CF19" s="103" t="n">
        <f aca="false">VSM!F165</f>
        <v>0</v>
      </c>
      <c r="CG19" s="103" t="n">
        <f aca="false">ABS(VSM!G165)</f>
        <v>0</v>
      </c>
      <c r="CH19" s="105" t="e">
        <f aca="false">CG19/CF19</f>
        <v>#DIV/0!</v>
      </c>
      <c r="CI19" s="103" t="n">
        <f aca="false">VSM!D216</f>
        <v>0</v>
      </c>
      <c r="CJ19" s="103" t="n">
        <f aca="false">VSM!E216</f>
        <v>0</v>
      </c>
      <c r="CK19" s="104" t="e">
        <f aca="false">CJ19/CI19</f>
        <v>#DIV/0!</v>
      </c>
      <c r="CL19" s="103" t="n">
        <f aca="false">VSM!F216</f>
        <v>0</v>
      </c>
      <c r="CM19" s="103" t="n">
        <f aca="false">ABS(VSM!G216)</f>
        <v>0</v>
      </c>
      <c r="CN19" s="105" t="e">
        <f aca="false">CM19/CL19</f>
        <v>#DIV/0!</v>
      </c>
      <c r="CO19" s="103" t="n">
        <f aca="false">VSM!D267</f>
        <v>0</v>
      </c>
      <c r="CP19" s="103" t="n">
        <f aca="false">VSM!E267</f>
        <v>0</v>
      </c>
      <c r="CQ19" s="104" t="e">
        <f aca="false">CP19/CO19</f>
        <v>#DIV/0!</v>
      </c>
      <c r="CR19" s="103" t="n">
        <f aca="false">VSM!F267</f>
        <v>0</v>
      </c>
      <c r="CS19" s="103" t="n">
        <f aca="false">ABS(VSM!G267)</f>
        <v>0</v>
      </c>
      <c r="CT19" s="105" t="e">
        <f aca="false">CS19/CR19</f>
        <v>#DIV/0!</v>
      </c>
      <c r="CU19" s="103" t="n">
        <f aca="false">VSM!D114</f>
        <v>0</v>
      </c>
      <c r="CV19" s="103" t="n">
        <f aca="false">VSM!E114</f>
        <v>0</v>
      </c>
      <c r="CW19" s="104" t="e">
        <f aca="false">CV19/CU19</f>
        <v>#DIV/0!</v>
      </c>
      <c r="CX19" s="103" t="n">
        <f aca="false">VSM!F114</f>
        <v>0</v>
      </c>
      <c r="CY19" s="103" t="n">
        <f aca="false">ABS(VSM!G114)</f>
        <v>0</v>
      </c>
      <c r="CZ19" s="105" t="e">
        <f aca="false">CY19/CX19</f>
        <v>#DIV/0!</v>
      </c>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row>
    <row r="20" customFormat="false" ht="16.5" hidden="false" customHeight="true" outlineLevel="0" collapsed="false">
      <c r="A20" s="90" t="n">
        <v>112</v>
      </c>
      <c r="B20" s="91" t="str">
        <f aca="false">Lokalizacje!D14</f>
        <v>52° 14.523'N</v>
      </c>
      <c r="C20" s="91" t="str">
        <f aca="false">Lokalizacje!C14</f>
        <v>21° 08.130'E</v>
      </c>
      <c r="D20" s="92" t="str">
        <f aca="false">Lokalizacje!B14</f>
        <v>2023-11-02</v>
      </c>
      <c r="E20" s="93" t="n">
        <f aca="false">'Analiza sitowa'!B13</f>
        <v>701.26</v>
      </c>
      <c r="F20" s="93" t="n">
        <f aca="false">'Analiza sitowa'!C13</f>
        <v>15.24</v>
      </c>
      <c r="G20" s="93" t="n">
        <f aca="false">'Analiza sitowa'!D13</f>
        <v>48.3</v>
      </c>
      <c r="H20" s="93" t="n">
        <f aca="false">'Analiza sitowa'!E13</f>
        <v>173.29</v>
      </c>
      <c r="I20" s="93" t="n">
        <f aca="false">'Analiza sitowa'!F13</f>
        <v>392.18</v>
      </c>
      <c r="J20" s="93" t="n">
        <f aca="false">'Analiza sitowa'!G13</f>
        <v>70.96</v>
      </c>
      <c r="K20" s="94" t="n">
        <f aca="false">E20/$E20*100</f>
        <v>100</v>
      </c>
      <c r="L20" s="94" t="n">
        <f aca="false">F20/$E20*100</f>
        <v>2.17323104126857</v>
      </c>
      <c r="M20" s="94" t="n">
        <f aca="false">G20/$E20*100</f>
        <v>6.8876023158315</v>
      </c>
      <c r="N20" s="94" t="n">
        <f aca="false">H20/$E20*100</f>
        <v>24.7112340643984</v>
      </c>
      <c r="O20" s="94" t="n">
        <f aca="false">I20/$E20*100</f>
        <v>55.9250491971594</v>
      </c>
      <c r="P20" s="94" t="n">
        <f aca="false">J20/$E20*100</f>
        <v>10.1189287853293</v>
      </c>
      <c r="Q20" s="95" t="n">
        <f aca="false">'Masa Wawer'!D14</f>
        <v>10.96</v>
      </c>
      <c r="R20" s="95" t="n">
        <f aca="false">'Masa Wawer'!G14</f>
        <v>9.43</v>
      </c>
      <c r="S20" s="95" t="n">
        <f aca="false">'Masa Wawer'!J14</f>
        <v>10.59</v>
      </c>
      <c r="T20" s="95" t="n">
        <f aca="false">'Masa Wawer'!M14</f>
        <v>10.74</v>
      </c>
      <c r="U20" s="95" t="n">
        <f aca="false">'Masa Wawer'!P14</f>
        <v>10.25</v>
      </c>
      <c r="V20" s="95" t="n">
        <f aca="false">'Masa Wawer'!S14</f>
        <v>9.77</v>
      </c>
      <c r="W20" s="96" t="n">
        <f aca="true">INDIRECT("'F1 Wawer'!AK"&amp;2+ROW(B12)*6-6)</f>
        <v>0.00202235</v>
      </c>
      <c r="X20" s="96" t="n">
        <f aca="true">INDIRECT("'F1 Wawer'!AK"&amp;3+ROW(C12)*6-6)</f>
        <v>0.00484035</v>
      </c>
      <c r="Y20" s="96" t="n">
        <f aca="true">INDIRECT("'F1 Wawer'!AK"&amp;4+ROW(D12)*6-6)</f>
        <v>0.00249325</v>
      </c>
      <c r="Z20" s="96" t="n">
        <f aca="true">INDIRECT("'F1 Wawer'!AK"&amp;5+ROW(E12)*6-6)</f>
        <v>0.00143885</v>
      </c>
      <c r="AA20" s="96" t="n">
        <f aca="true">INDIRECT("'F1 Wawer'!AK"&amp;6+ROW(F12)*6-6)</f>
        <v>0.0015136</v>
      </c>
      <c r="AB20" s="96" t="n">
        <f aca="true">INDIRECT("'F1 Wawer'!AK"&amp;7+ROW(G12)*6-6)</f>
        <v>0.00407875</v>
      </c>
      <c r="AC20" s="97" t="n">
        <f aca="false">W20/100</f>
        <v>2.02235E-005</v>
      </c>
      <c r="AD20" s="97" t="n">
        <f aca="false">X20/100</f>
        <v>4.84035E-005</v>
      </c>
      <c r="AE20" s="97" t="n">
        <f aca="false">Y20/100</f>
        <v>2.49325E-005</v>
      </c>
      <c r="AF20" s="97" t="n">
        <f aca="false">Z20/100</f>
        <v>1.43885E-005</v>
      </c>
      <c r="AG20" s="97" t="n">
        <f aca="false">AA20/100</f>
        <v>1.5136E-005</v>
      </c>
      <c r="AH20" s="97" t="n">
        <f aca="false">AB20/100</f>
        <v>4.07875E-005</v>
      </c>
      <c r="AI20" s="98" t="n">
        <f aca="false">AC20/Q20*100000000</f>
        <v>184.52098540146</v>
      </c>
      <c r="AJ20" s="98" t="n">
        <f aca="false">AD20/R20*100000000</f>
        <v>513.292682926829</v>
      </c>
      <c r="AK20" s="98" t="n">
        <f aca="false">AE20/S20*100000000</f>
        <v>235.434372049103</v>
      </c>
      <c r="AL20" s="98" t="n">
        <f aca="false">AF20/T20*100000000</f>
        <v>133.97113594041</v>
      </c>
      <c r="AM20" s="98" t="n">
        <f aca="false">AG20/U20*100000000</f>
        <v>147.668292682927</v>
      </c>
      <c r="AN20" s="98" t="n">
        <f aca="false">AH20/V20*100000000</f>
        <v>417.476970317298</v>
      </c>
      <c r="AO20" s="97" t="n">
        <f aca="false">'F3 Wawer'!AK13</f>
        <v>0.00196405</v>
      </c>
      <c r="AP20" s="97" t="n">
        <f aca="false">AO20/100</f>
        <v>1.96405E-005</v>
      </c>
      <c r="AQ20" s="98" t="n">
        <f aca="false">AP20/Q20*100000000</f>
        <v>179.201642335766</v>
      </c>
      <c r="AR20" s="98" t="n">
        <f aca="false">(AI20-AQ20)/AI20*100</f>
        <v>2.88278487897741</v>
      </c>
      <c r="AS20" s="97" t="n">
        <f aca="false">ARM!G16</f>
        <v>0.0107620269392507</v>
      </c>
      <c r="AT20" s="97" t="n">
        <f aca="false">AS20/1000000*$AW$2</f>
        <v>1.07620269392507E-007</v>
      </c>
      <c r="AU20" s="99" t="n">
        <f aca="false">AT20/$AT$5/$AT$4</f>
        <v>3.00380129682197E-006</v>
      </c>
      <c r="AV20" s="100" t="n">
        <f aca="false">AU20*100000000</f>
        <v>300.380129682197</v>
      </c>
      <c r="AW20" s="97" t="n">
        <f aca="false">ARM!G68</f>
        <v>0.0638653222396444</v>
      </c>
      <c r="AX20" s="97" t="n">
        <f aca="false">AW20/1000000*$AW$2</f>
        <v>6.38653222396444E-007</v>
      </c>
      <c r="AY20" s="99" t="n">
        <f aca="false">AX20/$AT$5/$AT$4</f>
        <v>1.78255210517763E-005</v>
      </c>
      <c r="AZ20" s="100" t="n">
        <f aca="false">AY20*100000000</f>
        <v>1782.55210517763</v>
      </c>
      <c r="BA20" s="101" t="n">
        <f aca="false">ARM!G110</f>
        <v>0.0246686708179309</v>
      </c>
      <c r="BB20" s="97" t="n">
        <f aca="false">BA20/1000000*$AW$2</f>
        <v>2.46686708179309E-007</v>
      </c>
      <c r="BC20" s="102" t="n">
        <f aca="false">BB20/$AT$5/$AT$4</f>
        <v>6.88530012162694E-006</v>
      </c>
      <c r="BD20" s="100" t="n">
        <f aca="false">BC20*100000000</f>
        <v>688.530012162694</v>
      </c>
      <c r="BE20" s="101" t="n">
        <f aca="false">ARM!G109</f>
        <v>0.00793636610893257</v>
      </c>
      <c r="BF20" s="97" t="n">
        <f aca="false">BE20/1000000*$AW$2</f>
        <v>7.93636610893257E-008</v>
      </c>
      <c r="BG20" s="102" t="n">
        <f aca="false">BF20/$AT$5/$AT$4</f>
        <v>2.21512796284874E-006</v>
      </c>
      <c r="BH20" s="100" t="n">
        <f aca="false">BG20*100000000</f>
        <v>221.512796284873</v>
      </c>
      <c r="BI20" s="101" t="n">
        <f aca="false">ARM!G108</f>
        <v>0.0104596747840608</v>
      </c>
      <c r="BJ20" s="97" t="n">
        <f aca="false">BI20/1000000*$AW$2</f>
        <v>1.04596747840608E-007</v>
      </c>
      <c r="BK20" s="99" t="n">
        <f aca="false">BJ20/$AT$5/$AT$4</f>
        <v>2.91941145084008E-006</v>
      </c>
      <c r="BL20" s="100" t="n">
        <f aca="false">BK20*100000000</f>
        <v>291.941145084008</v>
      </c>
      <c r="BM20" s="97" t="n">
        <f aca="false">ARM!G73</f>
        <v>0.022093591308918</v>
      </c>
      <c r="BN20" s="97" t="n">
        <f aca="false">BM20/1000000*$AW$2</f>
        <v>2.2093591308918E-007</v>
      </c>
      <c r="BO20" s="99" t="n">
        <f aca="false">BN20/$AT$5/$AT$4</f>
        <v>6.16656681866689E-006</v>
      </c>
      <c r="BP20" s="100" t="n">
        <f aca="false">BO20*100000000</f>
        <v>616.656681866689</v>
      </c>
      <c r="BQ20" s="103" t="n">
        <f aca="false">VSM!D13</f>
        <v>167.826</v>
      </c>
      <c r="BR20" s="103" t="n">
        <f aca="false">VSM!E13</f>
        <v>18.499</v>
      </c>
      <c r="BS20" s="104" t="n">
        <f aca="false">BR20/BQ20</f>
        <v>0.110227259185108</v>
      </c>
      <c r="BT20" s="103" t="n">
        <f aca="false">VSM!F13</f>
        <v>9.65</v>
      </c>
      <c r="BU20" s="103" t="n">
        <f aca="false">ABS(VSM!G13)</f>
        <v>25.65</v>
      </c>
      <c r="BV20" s="105" t="n">
        <f aca="false">BU20/BT20</f>
        <v>2.6580310880829</v>
      </c>
      <c r="BW20" s="103" t="n">
        <f aca="false">VSM!D64</f>
        <v>209.718</v>
      </c>
      <c r="BX20" s="103" t="n">
        <f aca="false">VSM!E64</f>
        <v>26.483</v>
      </c>
      <c r="BY20" s="104" t="n">
        <f aca="false">BX20/BW20</f>
        <v>0.126279098599071</v>
      </c>
      <c r="BZ20" s="103" t="n">
        <f aca="false">VSM!F64</f>
        <v>7.88</v>
      </c>
      <c r="CA20" s="103" t="n">
        <f aca="false">ABS(VSM!G64)</f>
        <v>20.23</v>
      </c>
      <c r="CB20" s="105" t="n">
        <f aca="false">CA20/BZ20</f>
        <v>2.56725888324873</v>
      </c>
      <c r="CC20" s="103" t="n">
        <f aca="false">VSM!D166</f>
        <v>460.39</v>
      </c>
      <c r="CD20" s="103" t="n">
        <f aca="false">VSM!E166</f>
        <v>54.357</v>
      </c>
      <c r="CE20" s="104" t="n">
        <f aca="false">CD20/CC20</f>
        <v>0.118067290775212</v>
      </c>
      <c r="CF20" s="103" t="n">
        <f aca="false">VSM!F166</f>
        <v>9.12</v>
      </c>
      <c r="CG20" s="103" t="n">
        <f aca="false">ABS(VSM!G166)</f>
        <v>23.85</v>
      </c>
      <c r="CH20" s="105" t="n">
        <f aca="false">CG20/CF20</f>
        <v>2.61513157894737</v>
      </c>
      <c r="CI20" s="103" t="n">
        <f aca="false">VSM!D217</f>
        <v>340.708</v>
      </c>
      <c r="CJ20" s="103" t="n">
        <f aca="false">VSM!E217</f>
        <v>23.01</v>
      </c>
      <c r="CK20" s="104" t="n">
        <f aca="false">CJ20/CI20</f>
        <v>0.0675358371391338</v>
      </c>
      <c r="CL20" s="103" t="n">
        <f aca="false">VSM!F217</f>
        <v>7.18</v>
      </c>
      <c r="CM20" s="103" t="n">
        <f aca="false">ABS(VSM!G217)</f>
        <v>24.42</v>
      </c>
      <c r="CN20" s="105" t="n">
        <f aca="false">CM20/CL20</f>
        <v>3.40111420612813</v>
      </c>
      <c r="CO20" s="103" t="n">
        <f aca="false">VSM!D268</f>
        <v>302.446</v>
      </c>
      <c r="CP20" s="103" t="n">
        <f aca="false">VSM!E268</f>
        <v>33.964</v>
      </c>
      <c r="CQ20" s="104" t="n">
        <f aca="false">CP20/CO20</f>
        <v>0.112297732487783</v>
      </c>
      <c r="CR20" s="103" t="n">
        <f aca="false">VSM!F268</f>
        <v>9.08</v>
      </c>
      <c r="CS20" s="103" t="n">
        <f aca="false">ABS(VSM!G268)</f>
        <v>24.9</v>
      </c>
      <c r="CT20" s="105" t="n">
        <f aca="false">CS20/CR20</f>
        <v>2.74229074889868</v>
      </c>
      <c r="CU20" s="103" t="n">
        <f aca="false">VSM!D115</f>
        <v>427.641</v>
      </c>
      <c r="CV20" s="103" t="n">
        <f aca="false">VSM!E115</f>
        <v>37.678</v>
      </c>
      <c r="CW20" s="104" t="n">
        <f aca="false">CV20/CU20</f>
        <v>0.0881066127896998</v>
      </c>
      <c r="CX20" s="103" t="n">
        <f aca="false">VSM!F115</f>
        <v>8.36</v>
      </c>
      <c r="CY20" s="103" t="n">
        <f aca="false">ABS(VSM!G115)</f>
        <v>25.58</v>
      </c>
      <c r="CZ20" s="105" t="n">
        <f aca="false">CY20/CX20</f>
        <v>3.05980861244019</v>
      </c>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row>
    <row r="21" customFormat="false" ht="16.5" hidden="false" customHeight="true" outlineLevel="0" collapsed="false">
      <c r="A21" s="90" t="n">
        <v>113</v>
      </c>
      <c r="B21" s="91" t="str">
        <f aca="false">Lokalizacje!D15</f>
        <v>52° 15.192'N</v>
      </c>
      <c r="C21" s="91" t="str">
        <f aca="false">Lokalizacje!C15</f>
        <v>21° 09.870'E</v>
      </c>
      <c r="D21" s="92" t="str">
        <f aca="false">Lokalizacje!B15</f>
        <v>2023-11-02</v>
      </c>
      <c r="E21" s="93" t="n">
        <f aca="false">'Analiza sitowa'!B14</f>
        <v>672.12</v>
      </c>
      <c r="F21" s="93" t="n">
        <f aca="false">'Analiza sitowa'!C14</f>
        <v>34.68</v>
      </c>
      <c r="G21" s="93" t="n">
        <f aca="false">'Analiza sitowa'!D14</f>
        <v>69.76</v>
      </c>
      <c r="H21" s="93" t="n">
        <f aca="false">'Analiza sitowa'!E14</f>
        <v>150.82</v>
      </c>
      <c r="I21" s="93" t="n">
        <f aca="false">'Analiza sitowa'!F14</f>
        <v>346.39</v>
      </c>
      <c r="J21" s="93" t="n">
        <f aca="false">'Analiza sitowa'!G14</f>
        <v>68.74</v>
      </c>
      <c r="K21" s="94" t="n">
        <f aca="false">E21/$E21*100</f>
        <v>100</v>
      </c>
      <c r="L21" s="94" t="n">
        <f aca="false">F21/$E21*100</f>
        <v>5.15979289412605</v>
      </c>
      <c r="M21" s="94" t="n">
        <f aca="false">G21/$E21*100</f>
        <v>10.3790989704219</v>
      </c>
      <c r="N21" s="94" t="n">
        <f aca="false">H21/$E21*100</f>
        <v>22.4394453371422</v>
      </c>
      <c r="O21" s="94" t="n">
        <f aca="false">I21/$E21*100</f>
        <v>51.5369279295364</v>
      </c>
      <c r="P21" s="94" t="n">
        <f aca="false">J21/$E21*100</f>
        <v>10.2273403558888</v>
      </c>
      <c r="Q21" s="95" t="n">
        <f aca="false">'Masa Wawer'!D15</f>
        <v>7.82</v>
      </c>
      <c r="R21" s="95" t="n">
        <f aca="false">'Masa Wawer'!G15</f>
        <v>7.41</v>
      </c>
      <c r="S21" s="95" t="n">
        <f aca="false">'Masa Wawer'!J15</f>
        <v>7.87</v>
      </c>
      <c r="T21" s="95" t="n">
        <f aca="false">'Masa Wawer'!M15</f>
        <v>8.77</v>
      </c>
      <c r="U21" s="95" t="n">
        <f aca="false">'Masa Wawer'!P15</f>
        <v>7.99</v>
      </c>
      <c r="V21" s="95" t="n">
        <f aca="false">'Masa Wawer'!S15</f>
        <v>6.9</v>
      </c>
      <c r="W21" s="96" t="n">
        <f aca="true">INDIRECT("'F1 Wawer'!AK"&amp;2+ROW(B13)*6-6)</f>
        <v>0.00063138</v>
      </c>
      <c r="X21" s="96" t="n">
        <f aca="true">INDIRECT("'F1 Wawer'!AK"&amp;3+ROW(C13)*6-6)</f>
        <v>0.000961325</v>
      </c>
      <c r="Y21" s="96" t="n">
        <f aca="true">INDIRECT("'F1 Wawer'!AK"&amp;4+ROW(D13)*6-6)</f>
        <v>0.00065042</v>
      </c>
      <c r="Z21" s="96" t="n">
        <f aca="true">INDIRECT("'F1 Wawer'!AK"&amp;5+ROW(E13)*6-6)</f>
        <v>0.000507065</v>
      </c>
      <c r="AA21" s="96" t="n">
        <f aca="true">INDIRECT("'F1 Wawer'!AK"&amp;6+ROW(F13)*6-6)</f>
        <v>0.00057253</v>
      </c>
      <c r="AB21" s="96" t="n">
        <f aca="true">INDIRECT("'F1 Wawer'!AK"&amp;7+ROW(G13)*6-6)</f>
        <v>0.000973725</v>
      </c>
      <c r="AC21" s="97" t="n">
        <f aca="false">W21/100</f>
        <v>6.3138E-006</v>
      </c>
      <c r="AD21" s="97" t="n">
        <f aca="false">X21/100</f>
        <v>9.61325E-006</v>
      </c>
      <c r="AE21" s="97" t="n">
        <f aca="false">Y21/100</f>
        <v>6.5042E-006</v>
      </c>
      <c r="AF21" s="97" t="n">
        <f aca="false">Z21/100</f>
        <v>5.07065E-006</v>
      </c>
      <c r="AG21" s="97" t="n">
        <f aca="false">AA21/100</f>
        <v>5.7253E-006</v>
      </c>
      <c r="AH21" s="97" t="n">
        <f aca="false">AB21/100</f>
        <v>9.73725E-006</v>
      </c>
      <c r="AI21" s="98" t="n">
        <f aca="false">AC21/Q21*100000000</f>
        <v>80.7391304347826</v>
      </c>
      <c r="AJ21" s="98" t="n">
        <f aca="false">AD21/R21*100000000</f>
        <v>129.7334682861</v>
      </c>
      <c r="AK21" s="98" t="n">
        <f aca="false">AE21/S21*100000000</f>
        <v>82.6454891994918</v>
      </c>
      <c r="AL21" s="98" t="n">
        <f aca="false">AF21/T21*100000000</f>
        <v>57.8181299885975</v>
      </c>
      <c r="AM21" s="98" t="n">
        <f aca="false">AG21/U21*100000000</f>
        <v>71.6558197747184</v>
      </c>
      <c r="AN21" s="98" t="n">
        <f aca="false">AH21/V21*100000000</f>
        <v>141.119565217391</v>
      </c>
      <c r="AO21" s="97" t="n">
        <f aca="false">'F3 Wawer'!AK14</f>
        <v>0.000627775</v>
      </c>
      <c r="AP21" s="97" t="n">
        <f aca="false">AO21/100</f>
        <v>6.27775E-006</v>
      </c>
      <c r="AQ21" s="98" t="n">
        <f aca="false">AP21/Q21*100000000</f>
        <v>80.2781329923274</v>
      </c>
      <c r="AR21" s="98" t="n">
        <f aca="false">(AI21-AQ21)/AI21*100</f>
        <v>0.570971522696327</v>
      </c>
      <c r="AS21" s="97" t="n">
        <f aca="false">ARM!G17</f>
        <v>0.00751329692190464</v>
      </c>
      <c r="AT21" s="97" t="n">
        <f aca="false">AS21/1000000*$AW$2</f>
        <v>7.51329692190464E-008</v>
      </c>
      <c r="AU21" s="99" t="n">
        <f aca="false">AT21/$AT$5/$AT$4</f>
        <v>2.0970446519805E-006</v>
      </c>
      <c r="AV21" s="100" t="n">
        <f aca="false">AU21*100000000</f>
        <v>209.70446519805</v>
      </c>
      <c r="AW21" s="111"/>
      <c r="AX21" s="97" t="n">
        <f aca="false">AW21/1000000*$AW$2</f>
        <v>0</v>
      </c>
      <c r="AY21" s="100"/>
      <c r="AZ21" s="100"/>
      <c r="BA21" s="101"/>
      <c r="BB21" s="97"/>
      <c r="BC21" s="102"/>
      <c r="BD21" s="100"/>
      <c r="BE21" s="101"/>
      <c r="BF21" s="97"/>
      <c r="BG21" s="102"/>
      <c r="BH21" s="100"/>
      <c r="BI21" s="101"/>
      <c r="BJ21" s="97" t="n">
        <f aca="false">BI21/1000000*$AW$2</f>
        <v>0</v>
      </c>
      <c r="BK21" s="99"/>
      <c r="BL21" s="100"/>
      <c r="BM21" s="106"/>
      <c r="BN21" s="97" t="n">
        <f aca="false">BM21/1000000*$AW$2</f>
        <v>0</v>
      </c>
      <c r="BO21" s="99"/>
      <c r="BP21" s="100"/>
      <c r="BQ21" s="103" t="n">
        <f aca="false">VSM!D14</f>
        <v>47.664</v>
      </c>
      <c r="BR21" s="103" t="n">
        <f aca="false">VSM!E14</f>
        <v>4.529</v>
      </c>
      <c r="BS21" s="104" t="n">
        <f aca="false">BR21/BQ21</f>
        <v>0.0950193017791205</v>
      </c>
      <c r="BT21" s="103" t="n">
        <f aca="false">VSM!F14</f>
        <v>8.12</v>
      </c>
      <c r="BU21" s="103" t="n">
        <f aca="false">ABS(VSM!G14)</f>
        <v>25.47</v>
      </c>
      <c r="BV21" s="105" t="n">
        <f aca="false">BU21/BT21</f>
        <v>3.13669950738916</v>
      </c>
      <c r="BW21" s="103" t="n">
        <f aca="false">VSM!D65</f>
        <v>0</v>
      </c>
      <c r="BX21" s="103" t="n">
        <f aca="false">VSM!E65</f>
        <v>0</v>
      </c>
      <c r="BY21" s="104" t="e">
        <f aca="false">BX21/BW21</f>
        <v>#DIV/0!</v>
      </c>
      <c r="BZ21" s="103" t="n">
        <f aca="false">VSM!F65</f>
        <v>0</v>
      </c>
      <c r="CA21" s="103" t="n">
        <f aca="false">ABS(VSM!G65)</f>
        <v>0</v>
      </c>
      <c r="CB21" s="105" t="e">
        <f aca="false">CA21/BZ21</f>
        <v>#DIV/0!</v>
      </c>
      <c r="CC21" s="103" t="n">
        <f aca="false">VSM!D167</f>
        <v>0</v>
      </c>
      <c r="CD21" s="103" t="n">
        <f aca="false">VSM!E167</f>
        <v>0</v>
      </c>
      <c r="CE21" s="104" t="e">
        <f aca="false">CD21/CC21</f>
        <v>#DIV/0!</v>
      </c>
      <c r="CF21" s="103" t="n">
        <f aca="false">VSM!F167</f>
        <v>0</v>
      </c>
      <c r="CG21" s="103" t="n">
        <f aca="false">ABS(VSM!G167)</f>
        <v>0</v>
      </c>
      <c r="CH21" s="105" t="e">
        <f aca="false">CG21/CF21</f>
        <v>#DIV/0!</v>
      </c>
      <c r="CI21" s="103" t="n">
        <f aca="false">VSM!D218</f>
        <v>0</v>
      </c>
      <c r="CJ21" s="103" t="n">
        <f aca="false">VSM!E218</f>
        <v>0</v>
      </c>
      <c r="CK21" s="104" t="e">
        <f aca="false">CJ21/CI21</f>
        <v>#DIV/0!</v>
      </c>
      <c r="CL21" s="103" t="n">
        <f aca="false">VSM!F218</f>
        <v>0</v>
      </c>
      <c r="CM21" s="103" t="n">
        <f aca="false">ABS(VSM!G218)</f>
        <v>0</v>
      </c>
      <c r="CN21" s="105" t="e">
        <f aca="false">CM21/CL21</f>
        <v>#DIV/0!</v>
      </c>
      <c r="CO21" s="103" t="n">
        <f aca="false">VSM!D269</f>
        <v>0</v>
      </c>
      <c r="CP21" s="103" t="n">
        <f aca="false">VSM!E269</f>
        <v>0</v>
      </c>
      <c r="CQ21" s="104" t="e">
        <f aca="false">CP21/CO21</f>
        <v>#DIV/0!</v>
      </c>
      <c r="CR21" s="103" t="n">
        <f aca="false">VSM!F269</f>
        <v>0</v>
      </c>
      <c r="CS21" s="103" t="n">
        <f aca="false">ABS(VSM!G269)</f>
        <v>0</v>
      </c>
      <c r="CT21" s="105" t="e">
        <f aca="false">CS21/CR21</f>
        <v>#DIV/0!</v>
      </c>
      <c r="CU21" s="103" t="n">
        <f aca="false">VSM!D116</f>
        <v>0</v>
      </c>
      <c r="CV21" s="103" t="n">
        <f aca="false">VSM!E116</f>
        <v>0</v>
      </c>
      <c r="CW21" s="104" t="e">
        <f aca="false">CV21/CU21</f>
        <v>#DIV/0!</v>
      </c>
      <c r="CX21" s="103" t="n">
        <f aca="false">VSM!F116</f>
        <v>0</v>
      </c>
      <c r="CY21" s="103" t="n">
        <f aca="false">ABS(VSM!G116)</f>
        <v>0</v>
      </c>
      <c r="CZ21" s="105" t="e">
        <f aca="false">CY21/CX21</f>
        <v>#DIV/0!</v>
      </c>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row>
    <row r="22" customFormat="false" ht="16.5" hidden="false" customHeight="true" outlineLevel="0" collapsed="false">
      <c r="A22" s="90" t="n">
        <v>114</v>
      </c>
      <c r="B22" s="91" t="str">
        <f aca="false">Lokalizacje!D16</f>
        <v>52° 15.493'N</v>
      </c>
      <c r="C22" s="91" t="str">
        <f aca="false">Lokalizacje!C16</f>
        <v>21° 10.586'E</v>
      </c>
      <c r="D22" s="92" t="str">
        <f aca="false">Lokalizacje!B16</f>
        <v>2023-11-02</v>
      </c>
      <c r="E22" s="93" t="n">
        <f aca="false">'Analiza sitowa'!B15</f>
        <v>619.55</v>
      </c>
      <c r="F22" s="93" t="n">
        <f aca="false">'Analiza sitowa'!C15</f>
        <v>18.41</v>
      </c>
      <c r="G22" s="93" t="n">
        <f aca="false">'Analiza sitowa'!D15</f>
        <v>47.39</v>
      </c>
      <c r="H22" s="93" t="n">
        <f aca="false">'Analiza sitowa'!E15</f>
        <v>125.94</v>
      </c>
      <c r="I22" s="93" t="n">
        <f aca="false">'Analiza sitowa'!F15</f>
        <v>358.31</v>
      </c>
      <c r="J22" s="93" t="n">
        <f aca="false">'Analiza sitowa'!G15</f>
        <v>67.51</v>
      </c>
      <c r="K22" s="94" t="n">
        <f aca="false">E22/$E22*100</f>
        <v>100</v>
      </c>
      <c r="L22" s="94" t="n">
        <f aca="false">F22/$E22*100</f>
        <v>2.9715115809862</v>
      </c>
      <c r="M22" s="94" t="n">
        <f aca="false">G22/$E22*100</f>
        <v>7.6491001533371</v>
      </c>
      <c r="N22" s="94" t="n">
        <f aca="false">H22/$E22*100</f>
        <v>20.327657170527</v>
      </c>
      <c r="O22" s="94" t="n">
        <f aca="false">I22/$E22*100</f>
        <v>57.8339117101122</v>
      </c>
      <c r="P22" s="94" t="n">
        <f aca="false">J22/$E22*100</f>
        <v>10.8966185134372</v>
      </c>
      <c r="Q22" s="95" t="n">
        <f aca="false">'Masa Wawer'!D16</f>
        <v>10.23</v>
      </c>
      <c r="R22" s="95" t="n">
        <f aca="false">'Masa Wawer'!G16</f>
        <v>9.54</v>
      </c>
      <c r="S22" s="95" t="n">
        <f aca="false">'Masa Wawer'!J16</f>
        <v>9.84</v>
      </c>
      <c r="T22" s="95" t="n">
        <f aca="false">'Masa Wawer'!M16</f>
        <v>10.28</v>
      </c>
      <c r="U22" s="95" t="n">
        <f aca="false">'Masa Wawer'!P16</f>
        <v>9.97</v>
      </c>
      <c r="V22" s="95" t="n">
        <f aca="false">'Masa Wawer'!S16</f>
        <v>8.27</v>
      </c>
      <c r="W22" s="96" t="n">
        <f aca="true">INDIRECT("'F1 Wawer'!AK"&amp;2+ROW(B14)*6-6)</f>
        <v>0.00058553</v>
      </c>
      <c r="X22" s="96" t="n">
        <f aca="true">INDIRECT("'F1 Wawer'!AK"&amp;3+ROW(C14)*6-6)</f>
        <v>0.000543135</v>
      </c>
      <c r="Y22" s="96" t="n">
        <f aca="true">INDIRECT("'F1 Wawer'!AK"&amp;4+ROW(D14)*6-6)</f>
        <v>0.00054159</v>
      </c>
      <c r="Z22" s="96" t="n">
        <f aca="true">INDIRECT("'F1 Wawer'!AK"&amp;5+ROW(E14)*6-6)</f>
        <v>0.00028473</v>
      </c>
      <c r="AA22" s="96" t="n">
        <f aca="true">INDIRECT("'F1 Wawer'!AK"&amp;6+ROW(F14)*6-6)</f>
        <v>0.00038981</v>
      </c>
      <c r="AB22" s="96" t="n">
        <f aca="true">INDIRECT("'F1 Wawer'!AK"&amp;7+ROW(G14)*6-6)</f>
        <v>0.0013231</v>
      </c>
      <c r="AC22" s="97" t="n">
        <f aca="false">W22/100</f>
        <v>5.8553E-006</v>
      </c>
      <c r="AD22" s="97" t="n">
        <f aca="false">X22/100</f>
        <v>5.43135E-006</v>
      </c>
      <c r="AE22" s="97" t="n">
        <f aca="false">Y22/100</f>
        <v>5.4159E-006</v>
      </c>
      <c r="AF22" s="97" t="n">
        <f aca="false">Z22/100</f>
        <v>2.8473E-006</v>
      </c>
      <c r="AG22" s="97" t="n">
        <f aca="false">AA22/100</f>
        <v>3.8981E-006</v>
      </c>
      <c r="AH22" s="97" t="n">
        <f aca="false">AB22/100</f>
        <v>1.3231E-005</v>
      </c>
      <c r="AI22" s="98" t="n">
        <f aca="false">AC22/Q22*100000000</f>
        <v>57.236559139785</v>
      </c>
      <c r="AJ22" s="98" t="n">
        <f aca="false">AD22/R22*100000000</f>
        <v>56.9323899371069</v>
      </c>
      <c r="AK22" s="98" t="n">
        <f aca="false">AE22/S22*100000000</f>
        <v>55.0396341463415</v>
      </c>
      <c r="AL22" s="98" t="n">
        <f aca="false">AF22/T22*100000000</f>
        <v>27.6974708171206</v>
      </c>
      <c r="AM22" s="98" t="n">
        <f aca="false">AG22/U22*100000000</f>
        <v>39.098294884654</v>
      </c>
      <c r="AN22" s="98" t="n">
        <f aca="false">AH22/V22*100000000</f>
        <v>159.987908101572</v>
      </c>
      <c r="AO22" s="97" t="n">
        <f aca="false">'F3 Wawer'!AK15</f>
        <v>0.000563</v>
      </c>
      <c r="AP22" s="97" t="n">
        <f aca="false">AO22/100</f>
        <v>5.63E-006</v>
      </c>
      <c r="AQ22" s="98" t="n">
        <f aca="false">AP22/Q22*100000000</f>
        <v>55.0342130987292</v>
      </c>
      <c r="AR22" s="98" t="n">
        <f aca="false">(AI22-AQ22)/AI22*100</f>
        <v>3.8477960138678</v>
      </c>
      <c r="AS22" s="97" t="n">
        <f aca="false">ARM!G18</f>
        <v>0.00350287261232249</v>
      </c>
      <c r="AT22" s="97" t="n">
        <f aca="false">AS22/1000000*$AW$2</f>
        <v>3.50287261232249E-008</v>
      </c>
      <c r="AU22" s="99" t="n">
        <f aca="false">AT22/$AT$5/$AT$4</f>
        <v>9.7769066690601E-007</v>
      </c>
      <c r="AV22" s="100" t="n">
        <f aca="false">AU22*100000000</f>
        <v>97.769066690601</v>
      </c>
      <c r="AW22" s="111"/>
      <c r="AX22" s="97" t="n">
        <f aca="false">AW22/1000000*$AW$2</f>
        <v>0</v>
      </c>
      <c r="AY22" s="100"/>
      <c r="AZ22" s="100"/>
      <c r="BA22" s="101"/>
      <c r="BB22" s="97"/>
      <c r="BC22" s="102"/>
      <c r="BD22" s="100"/>
      <c r="BE22" s="101"/>
      <c r="BF22" s="97"/>
      <c r="BG22" s="102"/>
      <c r="BH22" s="100"/>
      <c r="BI22" s="101"/>
      <c r="BJ22" s="97" t="n">
        <f aca="false">BI22/1000000*$AW$2</f>
        <v>0</v>
      </c>
      <c r="BK22" s="99"/>
      <c r="BL22" s="100"/>
      <c r="BM22" s="106"/>
      <c r="BN22" s="97" t="n">
        <f aca="false">BM22/1000000*$AW$2</f>
        <v>0</v>
      </c>
      <c r="BO22" s="99"/>
      <c r="BP22" s="100"/>
      <c r="BQ22" s="103" t="n">
        <f aca="false">VSM!D15</f>
        <v>45.645</v>
      </c>
      <c r="BR22" s="103" t="n">
        <f aca="false">VSM!E15</f>
        <v>3.146</v>
      </c>
      <c r="BS22" s="104" t="n">
        <f aca="false">BR22/BQ22</f>
        <v>0.0689232117427977</v>
      </c>
      <c r="BT22" s="103" t="n">
        <f aca="false">VSM!F15</f>
        <v>6.15</v>
      </c>
      <c r="BU22" s="103" t="n">
        <f aca="false">ABS(VSM!G15)</f>
        <v>21.36</v>
      </c>
      <c r="BV22" s="105" t="n">
        <f aca="false">BU22/BT22</f>
        <v>3.47317073170732</v>
      </c>
      <c r="BW22" s="103" t="n">
        <f aca="false">VSM!D66</f>
        <v>0</v>
      </c>
      <c r="BX22" s="103" t="n">
        <f aca="false">VSM!E66</f>
        <v>0</v>
      </c>
      <c r="BY22" s="104" t="e">
        <f aca="false">BX22/BW22</f>
        <v>#DIV/0!</v>
      </c>
      <c r="BZ22" s="103" t="n">
        <f aca="false">VSM!F66</f>
        <v>0</v>
      </c>
      <c r="CA22" s="103" t="n">
        <f aca="false">ABS(VSM!G66)</f>
        <v>0</v>
      </c>
      <c r="CB22" s="105" t="e">
        <f aca="false">CA22/BZ22</f>
        <v>#DIV/0!</v>
      </c>
      <c r="CC22" s="103" t="n">
        <f aca="false">VSM!D168</f>
        <v>0</v>
      </c>
      <c r="CD22" s="103" t="n">
        <f aca="false">VSM!E168</f>
        <v>0</v>
      </c>
      <c r="CE22" s="104" t="e">
        <f aca="false">CD22/CC22</f>
        <v>#DIV/0!</v>
      </c>
      <c r="CF22" s="103" t="n">
        <f aca="false">VSM!F168</f>
        <v>0</v>
      </c>
      <c r="CG22" s="103" t="n">
        <f aca="false">ABS(VSM!G168)</f>
        <v>0</v>
      </c>
      <c r="CH22" s="105" t="e">
        <f aca="false">CG22/CF22</f>
        <v>#DIV/0!</v>
      </c>
      <c r="CI22" s="103" t="n">
        <f aca="false">VSM!D219</f>
        <v>0</v>
      </c>
      <c r="CJ22" s="103" t="n">
        <f aca="false">VSM!E219</f>
        <v>0</v>
      </c>
      <c r="CK22" s="104" t="e">
        <f aca="false">CJ22/CI22</f>
        <v>#DIV/0!</v>
      </c>
      <c r="CL22" s="103" t="n">
        <f aca="false">VSM!F219</f>
        <v>0</v>
      </c>
      <c r="CM22" s="103" t="n">
        <f aca="false">ABS(VSM!G219)</f>
        <v>0</v>
      </c>
      <c r="CN22" s="105" t="e">
        <f aca="false">CM22/CL22</f>
        <v>#DIV/0!</v>
      </c>
      <c r="CO22" s="103" t="n">
        <f aca="false">VSM!D270</f>
        <v>0</v>
      </c>
      <c r="CP22" s="103" t="n">
        <f aca="false">VSM!E270</f>
        <v>0</v>
      </c>
      <c r="CQ22" s="104" t="e">
        <f aca="false">CP22/CO22</f>
        <v>#DIV/0!</v>
      </c>
      <c r="CR22" s="103" t="n">
        <f aca="false">VSM!F270</f>
        <v>0</v>
      </c>
      <c r="CS22" s="103" t="n">
        <f aca="false">ABS(VSM!G270)</f>
        <v>0</v>
      </c>
      <c r="CT22" s="105" t="e">
        <f aca="false">CS22/CR22</f>
        <v>#DIV/0!</v>
      </c>
      <c r="CU22" s="103" t="n">
        <f aca="false">VSM!D117</f>
        <v>0</v>
      </c>
      <c r="CV22" s="103" t="n">
        <f aca="false">VSM!E117</f>
        <v>0</v>
      </c>
      <c r="CW22" s="104" t="e">
        <f aca="false">CV22/CU22</f>
        <v>#DIV/0!</v>
      </c>
      <c r="CX22" s="103" t="n">
        <f aca="false">VSM!F117</f>
        <v>0</v>
      </c>
      <c r="CY22" s="103" t="n">
        <f aca="false">ABS(VSM!G117)</f>
        <v>0</v>
      </c>
      <c r="CZ22" s="105" t="e">
        <f aca="false">CY22/CX22</f>
        <v>#DIV/0!</v>
      </c>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row>
    <row r="23" customFormat="false" ht="16.5" hidden="false" customHeight="true" outlineLevel="0" collapsed="false">
      <c r="A23" s="90" t="n">
        <v>115</v>
      </c>
      <c r="B23" s="91" t="str">
        <f aca="false">Lokalizacje!D17</f>
        <v>52° 14.965'N</v>
      </c>
      <c r="C23" s="91" t="str">
        <f aca="false">Lokalizacje!C17</f>
        <v>21° 11.208'E</v>
      </c>
      <c r="D23" s="92" t="str">
        <f aca="false">Lokalizacje!B17</f>
        <v>2023-11-02</v>
      </c>
      <c r="E23" s="93" t="n">
        <f aca="false">'Analiza sitowa'!B16</f>
        <v>506.06</v>
      </c>
      <c r="F23" s="93" t="n">
        <f aca="false">'Analiza sitowa'!C16</f>
        <v>42.91</v>
      </c>
      <c r="G23" s="93" t="n">
        <f aca="false">'Analiza sitowa'!D16</f>
        <v>85.1</v>
      </c>
      <c r="H23" s="93" t="n">
        <f aca="false">'Analiza sitowa'!E16</f>
        <v>188.67</v>
      </c>
      <c r="I23" s="93" t="n">
        <f aca="false">'Analiza sitowa'!F16</f>
        <v>156.43</v>
      </c>
      <c r="J23" s="93" t="n">
        <f aca="false">'Analiza sitowa'!G16</f>
        <v>31.67</v>
      </c>
      <c r="K23" s="94" t="n">
        <f aca="false">E23/$E23*100</f>
        <v>100</v>
      </c>
      <c r="L23" s="94" t="n">
        <f aca="false">F23/$E23*100</f>
        <v>8.47923171165474</v>
      </c>
      <c r="M23" s="94" t="n">
        <f aca="false">G23/$E23*100</f>
        <v>16.8161878038177</v>
      </c>
      <c r="N23" s="94" t="n">
        <f aca="false">H23/$E23*100</f>
        <v>37.2821404576532</v>
      </c>
      <c r="O23" s="94" t="n">
        <f aca="false">I23/$E23*100</f>
        <v>30.9113543848555</v>
      </c>
      <c r="P23" s="94" t="n">
        <f aca="false">J23/$E23*100</f>
        <v>6.25815120736672</v>
      </c>
      <c r="Q23" s="95" t="n">
        <f aca="false">'Masa Wawer'!D17</f>
        <v>9.56</v>
      </c>
      <c r="R23" s="95" t="n">
        <f aca="false">'Masa Wawer'!G17</f>
        <v>9.77</v>
      </c>
      <c r="S23" s="95" t="n">
        <f aca="false">'Masa Wawer'!J17</f>
        <v>10.11</v>
      </c>
      <c r="T23" s="95" t="n">
        <f aca="false">'Masa Wawer'!M17</f>
        <v>10.21</v>
      </c>
      <c r="U23" s="95" t="n">
        <f aca="false">'Masa Wawer'!P17</f>
        <v>9.05</v>
      </c>
      <c r="V23" s="95" t="n">
        <f aca="false">'Masa Wawer'!S17</f>
        <v>6.81</v>
      </c>
      <c r="W23" s="96" t="n">
        <f aca="true">INDIRECT("'F1 Wawer'!AK"&amp;2+ROW(B15)*6-6)</f>
        <v>0.00066813</v>
      </c>
      <c r="X23" s="96" t="n">
        <f aca="true">INDIRECT("'F1 Wawer'!AK"&amp;3+ROW(C15)*6-6)</f>
        <v>0.000875885</v>
      </c>
      <c r="Y23" s="96" t="n">
        <f aca="true">INDIRECT("'F1 Wawer'!AK"&amp;4+ROW(D15)*6-6)</f>
        <v>0.000579545</v>
      </c>
      <c r="Z23" s="96" t="n">
        <f aca="true">INDIRECT("'F1 Wawer'!AK"&amp;5+ROW(E15)*6-6)</f>
        <v>0.000443825</v>
      </c>
      <c r="AA23" s="96" t="n">
        <f aca="true">INDIRECT("'F1 Wawer'!AK"&amp;6+ROW(F15)*6-6)</f>
        <v>0.00068805</v>
      </c>
      <c r="AB23" s="96" t="n">
        <f aca="true">INDIRECT("'F1 Wawer'!AK"&amp;7+ROW(G15)*6-6)</f>
        <v>0.00125345</v>
      </c>
      <c r="AC23" s="97" t="n">
        <f aca="false">W23/100</f>
        <v>6.6813E-006</v>
      </c>
      <c r="AD23" s="97" t="n">
        <f aca="false">X23/100</f>
        <v>8.75885E-006</v>
      </c>
      <c r="AE23" s="97" t="n">
        <f aca="false">Y23/100</f>
        <v>5.79545E-006</v>
      </c>
      <c r="AF23" s="97" t="n">
        <f aca="false">Z23/100</f>
        <v>4.43825E-006</v>
      </c>
      <c r="AG23" s="97" t="n">
        <f aca="false">AA23/100</f>
        <v>6.8805E-006</v>
      </c>
      <c r="AH23" s="97" t="n">
        <f aca="false">AB23/100</f>
        <v>1.25345E-005</v>
      </c>
      <c r="AI23" s="98" t="n">
        <f aca="false">AC23/Q23*100000000</f>
        <v>69.8880753138075</v>
      </c>
      <c r="AJ23" s="98" t="n">
        <f aca="false">AD23/R23*100000000</f>
        <v>89.6504605936541</v>
      </c>
      <c r="AK23" s="98" t="n">
        <f aca="false">AE23/S23*100000000</f>
        <v>57.3239366963403</v>
      </c>
      <c r="AL23" s="98" t="n">
        <f aca="false">AF23/T23*100000000</f>
        <v>43.4696376101861</v>
      </c>
      <c r="AM23" s="98" t="n">
        <f aca="false">AG23/U23*100000000</f>
        <v>76.0276243093923</v>
      </c>
      <c r="AN23" s="98" t="n">
        <f aca="false">AH23/V23*100000000</f>
        <v>184.060205580029</v>
      </c>
      <c r="AO23" s="97" t="n">
        <f aca="false">'F3 Wawer'!AK16</f>
        <v>0.000656525</v>
      </c>
      <c r="AP23" s="97" t="n">
        <f aca="false">AO23/100</f>
        <v>6.56525E-006</v>
      </c>
      <c r="AQ23" s="98" t="n">
        <f aca="false">AP23/Q23*100000000</f>
        <v>68.6741631799163</v>
      </c>
      <c r="AR23" s="98" t="n">
        <f aca="false">(AI23-AQ23)/AI23*100</f>
        <v>1.73693742235792</v>
      </c>
      <c r="AS23" s="97" t="n">
        <f aca="false">ARM!G19</f>
        <v>0.0080385670959873</v>
      </c>
      <c r="AT23" s="97" t="n">
        <f aca="false">AS23/1000000*$AW$2</f>
        <v>8.0385670959873E-008</v>
      </c>
      <c r="AU23" s="99" t="n">
        <f aca="false">AT23/$AT$5/$AT$4</f>
        <v>2.24365339390223E-006</v>
      </c>
      <c r="AV23" s="100" t="n">
        <f aca="false">AU23*100000000</f>
        <v>224.365339390223</v>
      </c>
      <c r="AW23" s="111"/>
      <c r="AX23" s="97" t="n">
        <f aca="false">AW23/1000000*$AW$2</f>
        <v>0</v>
      </c>
      <c r="AY23" s="100"/>
      <c r="AZ23" s="100"/>
      <c r="BA23" s="101"/>
      <c r="BB23" s="97"/>
      <c r="BC23" s="102"/>
      <c r="BD23" s="100"/>
      <c r="BE23" s="101"/>
      <c r="BF23" s="97"/>
      <c r="BG23" s="102"/>
      <c r="BH23" s="100"/>
      <c r="BI23" s="101"/>
      <c r="BJ23" s="97" t="n">
        <f aca="false">BI23/1000000*$AW$2</f>
        <v>0</v>
      </c>
      <c r="BK23" s="99"/>
      <c r="BL23" s="100"/>
      <c r="BM23" s="106"/>
      <c r="BN23" s="97" t="n">
        <f aca="false">BM23/1000000*$AW$2</f>
        <v>0</v>
      </c>
      <c r="BO23" s="99"/>
      <c r="BP23" s="100"/>
      <c r="BQ23" s="103" t="n">
        <f aca="false">VSM!D16</f>
        <v>45.042</v>
      </c>
      <c r="BR23" s="103" t="n">
        <f aca="false">VSM!E16</f>
        <v>4.559</v>
      </c>
      <c r="BS23" s="104" t="n">
        <f aca="false">BR23/BQ23</f>
        <v>0.101216642245016</v>
      </c>
      <c r="BT23" s="103" t="n">
        <f aca="false">VSM!F16</f>
        <v>5.93</v>
      </c>
      <c r="BU23" s="103" t="n">
        <f aca="false">ABS(VSM!G16)</f>
        <v>15.53</v>
      </c>
      <c r="BV23" s="105" t="n">
        <f aca="false">BU23/BT23</f>
        <v>2.61888701517707</v>
      </c>
      <c r="BW23" s="103" t="n">
        <f aca="false">VSM!D67</f>
        <v>0</v>
      </c>
      <c r="BX23" s="103" t="n">
        <f aca="false">VSM!E67</f>
        <v>0</v>
      </c>
      <c r="BY23" s="104" t="e">
        <f aca="false">BX23/BW23</f>
        <v>#DIV/0!</v>
      </c>
      <c r="BZ23" s="103" t="n">
        <f aca="false">VSM!F67</f>
        <v>0</v>
      </c>
      <c r="CA23" s="103" t="n">
        <f aca="false">ABS(VSM!G67)</f>
        <v>0</v>
      </c>
      <c r="CB23" s="105" t="e">
        <f aca="false">CA23/BZ23</f>
        <v>#DIV/0!</v>
      </c>
      <c r="CC23" s="103" t="n">
        <f aca="false">VSM!D169</f>
        <v>0</v>
      </c>
      <c r="CD23" s="103" t="n">
        <f aca="false">VSM!E169</f>
        <v>0</v>
      </c>
      <c r="CE23" s="104" t="e">
        <f aca="false">CD23/CC23</f>
        <v>#DIV/0!</v>
      </c>
      <c r="CF23" s="103" t="n">
        <f aca="false">VSM!F169</f>
        <v>0</v>
      </c>
      <c r="CG23" s="103" t="n">
        <f aca="false">ABS(VSM!G169)</f>
        <v>0</v>
      </c>
      <c r="CH23" s="105" t="e">
        <f aca="false">CG23/CF23</f>
        <v>#DIV/0!</v>
      </c>
      <c r="CI23" s="103" t="n">
        <f aca="false">VSM!D220</f>
        <v>0</v>
      </c>
      <c r="CJ23" s="103" t="n">
        <f aca="false">VSM!E220</f>
        <v>0</v>
      </c>
      <c r="CK23" s="104" t="e">
        <f aca="false">CJ23/CI23</f>
        <v>#DIV/0!</v>
      </c>
      <c r="CL23" s="103" t="n">
        <f aca="false">VSM!F220</f>
        <v>0</v>
      </c>
      <c r="CM23" s="103" t="n">
        <f aca="false">ABS(VSM!G220)</f>
        <v>0</v>
      </c>
      <c r="CN23" s="105" t="e">
        <f aca="false">CM23/CL23</f>
        <v>#DIV/0!</v>
      </c>
      <c r="CO23" s="103" t="n">
        <f aca="false">VSM!D271</f>
        <v>0</v>
      </c>
      <c r="CP23" s="103" t="n">
        <f aca="false">VSM!E271</f>
        <v>0</v>
      </c>
      <c r="CQ23" s="104" t="e">
        <f aca="false">CP23/CO23</f>
        <v>#DIV/0!</v>
      </c>
      <c r="CR23" s="103" t="n">
        <f aca="false">VSM!F271</f>
        <v>0</v>
      </c>
      <c r="CS23" s="103" t="n">
        <f aca="false">ABS(VSM!G271)</f>
        <v>0</v>
      </c>
      <c r="CT23" s="105" t="e">
        <f aca="false">CS23/CR23</f>
        <v>#DIV/0!</v>
      </c>
      <c r="CU23" s="103" t="n">
        <f aca="false">VSM!D118</f>
        <v>0</v>
      </c>
      <c r="CV23" s="103" t="n">
        <f aca="false">VSM!E118</f>
        <v>0</v>
      </c>
      <c r="CW23" s="104" t="e">
        <f aca="false">CV23/CU23</f>
        <v>#DIV/0!</v>
      </c>
      <c r="CX23" s="103" t="n">
        <f aca="false">VSM!F118</f>
        <v>0</v>
      </c>
      <c r="CY23" s="103" t="n">
        <f aca="false">ABS(VSM!G118)</f>
        <v>0</v>
      </c>
      <c r="CZ23" s="105" t="e">
        <f aca="false">CY23/CX23</f>
        <v>#DIV/0!</v>
      </c>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row>
    <row r="24" customFormat="false" ht="16.5" hidden="false" customHeight="true" outlineLevel="0" collapsed="false">
      <c r="A24" s="90" t="n">
        <v>116</v>
      </c>
      <c r="B24" s="91" t="str">
        <f aca="false">Lokalizacje!D18</f>
        <v>52° 14.800'N</v>
      </c>
      <c r="C24" s="91" t="str">
        <f aca="false">Lokalizacje!C18</f>
        <v>21° 10.402'E</v>
      </c>
      <c r="D24" s="92" t="str">
        <f aca="false">Lokalizacje!B18</f>
        <v>2023-11-02</v>
      </c>
      <c r="E24" s="93" t="n">
        <f aca="false">'Analiza sitowa'!B17</f>
        <v>517.58</v>
      </c>
      <c r="F24" s="93" t="n">
        <f aca="false">'Analiza sitowa'!C17</f>
        <v>31.65</v>
      </c>
      <c r="G24" s="93" t="n">
        <f aca="false">'Analiza sitowa'!D17</f>
        <v>93.71</v>
      </c>
      <c r="H24" s="93" t="n">
        <f aca="false">'Analiza sitowa'!E17</f>
        <v>230.09</v>
      </c>
      <c r="I24" s="93" t="n">
        <f aca="false">'Analiza sitowa'!F17</f>
        <v>146.31</v>
      </c>
      <c r="J24" s="93" t="n">
        <f aca="false">'Analiza sitowa'!G17</f>
        <v>14.28</v>
      </c>
      <c r="K24" s="94" t="n">
        <f aca="false">E24/$E24*100</f>
        <v>100</v>
      </c>
      <c r="L24" s="94" t="n">
        <f aca="false">F24/$E24*100</f>
        <v>6.1149967154836</v>
      </c>
      <c r="M24" s="94" t="n">
        <f aca="false">G24/$E24*100</f>
        <v>18.10541365586</v>
      </c>
      <c r="N24" s="94" t="n">
        <f aca="false">H24/$E24*100</f>
        <v>44.4549634839059</v>
      </c>
      <c r="O24" s="94" t="n">
        <f aca="false">I24/$E24*100</f>
        <v>28.268093821245</v>
      </c>
      <c r="P24" s="94" t="n">
        <f aca="false">J24/$E24*100</f>
        <v>2.75899377873952</v>
      </c>
      <c r="Q24" s="95" t="n">
        <f aca="false">'Masa Wawer'!D18</f>
        <v>7.73</v>
      </c>
      <c r="R24" s="95" t="n">
        <f aca="false">'Masa Wawer'!G18</f>
        <v>8.79</v>
      </c>
      <c r="S24" s="95" t="n">
        <f aca="false">'Masa Wawer'!J18</f>
        <v>8.65</v>
      </c>
      <c r="T24" s="95" t="n">
        <f aca="false">'Masa Wawer'!M18</f>
        <v>8.31</v>
      </c>
      <c r="U24" s="95" t="n">
        <f aca="false">'Masa Wawer'!P18</f>
        <v>8.06</v>
      </c>
      <c r="V24" s="95" t="n">
        <f aca="false">'Masa Wawer'!S18</f>
        <v>7.59</v>
      </c>
      <c r="W24" s="96" t="n">
        <f aca="true">INDIRECT("'F1 Wawer'!AK"&amp;2+ROW(B16)*6-6)</f>
        <v>0.0005147</v>
      </c>
      <c r="X24" s="96" t="n">
        <f aca="true">INDIRECT("'F1 Wawer'!AK"&amp;3+ROW(C16)*6-6)</f>
        <v>0.00103855</v>
      </c>
      <c r="Y24" s="96" t="n">
        <f aca="true">INDIRECT("'F1 Wawer'!AK"&amp;4+ROW(D16)*6-6)</f>
        <v>0.000557965</v>
      </c>
      <c r="Z24" s="96" t="n">
        <f aca="true">INDIRECT("'F1 Wawer'!AK"&amp;5+ROW(E16)*6-6)</f>
        <v>0.00055736</v>
      </c>
      <c r="AA24" s="96" t="n">
        <f aca="true">INDIRECT("'F1 Wawer'!AK"&amp;6+ROW(F16)*6-6)</f>
        <v>0.000545305</v>
      </c>
      <c r="AB24" s="96" t="n">
        <f aca="true">INDIRECT("'F1 Wawer'!AK"&amp;7+ROW(G16)*6-6)</f>
        <v>0.000890155</v>
      </c>
      <c r="AC24" s="97" t="n">
        <f aca="false">W24/100</f>
        <v>5.147E-006</v>
      </c>
      <c r="AD24" s="97" t="n">
        <f aca="false">X24/100</f>
        <v>1.03855E-005</v>
      </c>
      <c r="AE24" s="97" t="n">
        <f aca="false">Y24/100</f>
        <v>5.57965E-006</v>
      </c>
      <c r="AF24" s="97" t="n">
        <f aca="false">Z24/100</f>
        <v>5.5736E-006</v>
      </c>
      <c r="AG24" s="97" t="n">
        <f aca="false">AA24/100</f>
        <v>5.45305E-006</v>
      </c>
      <c r="AH24" s="97" t="n">
        <f aca="false">AB24/100</f>
        <v>8.90155E-006</v>
      </c>
      <c r="AI24" s="98" t="n">
        <f aca="false">AC24/Q24*100000000</f>
        <v>66.5847347994825</v>
      </c>
      <c r="AJ24" s="98" t="n">
        <f aca="false">AD24/R24*100000000</f>
        <v>118.151308304892</v>
      </c>
      <c r="AK24" s="98" t="n">
        <f aca="false">AE24/S24*100000000</f>
        <v>64.5046242774566</v>
      </c>
      <c r="AL24" s="98" t="n">
        <f aca="false">AF24/T24*100000000</f>
        <v>67.0709987966306</v>
      </c>
      <c r="AM24" s="98" t="n">
        <f aca="false">AG24/U24*100000000</f>
        <v>67.6557071960298</v>
      </c>
      <c r="AN24" s="98" t="n">
        <f aca="false">AH24/V24*100000000</f>
        <v>117.279973649539</v>
      </c>
      <c r="AO24" s="97" t="n">
        <f aca="false">'F3 Wawer'!AK17</f>
        <v>0.00049968</v>
      </c>
      <c r="AP24" s="97" t="n">
        <f aca="false">AO24/100</f>
        <v>4.9968E-006</v>
      </c>
      <c r="AQ24" s="98" t="n">
        <f aca="false">AP24/Q24*100000000</f>
        <v>64.6416558861578</v>
      </c>
      <c r="AR24" s="98" t="n">
        <f aca="false">(AI24-AQ24)/AI24*100</f>
        <v>2.9182047794832</v>
      </c>
      <c r="AS24" s="97" t="n">
        <f aca="false">ARM!G20</f>
        <v>0.00457278963149024</v>
      </c>
      <c r="AT24" s="97" t="n">
        <f aca="false">AS24/1000000*$AW$2</f>
        <v>4.57278963149024E-008</v>
      </c>
      <c r="AU24" s="99" t="n">
        <f aca="false">AT24/$AT$5/$AT$4</f>
        <v>1.27631639492261E-006</v>
      </c>
      <c r="AV24" s="100" t="n">
        <f aca="false">AU24*100000000</f>
        <v>127.631639492261</v>
      </c>
      <c r="AW24" s="111" t="n">
        <f aca="false">ARM!G175</f>
        <v>0.0162169770650603</v>
      </c>
      <c r="AX24" s="97" t="n">
        <f aca="false">AW24/1000000*$AW$2</f>
        <v>1.62169770650603E-007</v>
      </c>
      <c r="AY24" s="100"/>
      <c r="AZ24" s="100"/>
      <c r="BA24" s="101" t="n">
        <f aca="false">ARM!G176</f>
        <v>0.00562332096095867</v>
      </c>
      <c r="BB24" s="97" t="n">
        <f aca="false">BA24/1000000*$AW$2</f>
        <v>5.62332096095867E-008</v>
      </c>
      <c r="BC24" s="102" t="n">
        <f aca="false">BB24/$AT$5/$AT$4</f>
        <v>1.56953136154758E-006</v>
      </c>
      <c r="BD24" s="100" t="n">
        <f aca="false">BC24*100000000</f>
        <v>156.953136154758</v>
      </c>
      <c r="BE24" s="101" t="n">
        <f aca="false">ARM!G177</f>
        <v>0.0043659756569511</v>
      </c>
      <c r="BF24" s="97" t="n">
        <f aca="false">BE24/1000000*$AW$2</f>
        <v>4.3659756569511E-008</v>
      </c>
      <c r="BG24" s="102" t="n">
        <f aca="false">BF24/$AT$5/$AT$4</f>
        <v>1.21859231669568E-006</v>
      </c>
      <c r="BH24" s="100" t="n">
        <f aca="false">BG24*100000000</f>
        <v>121.859231669568</v>
      </c>
      <c r="BI24" s="101" t="n">
        <f aca="false">ARM!G178</f>
        <v>0.00308987223244868</v>
      </c>
      <c r="BJ24" s="97" t="n">
        <f aca="false">BI24/1000000*$AW$2</f>
        <v>3.08987223244868E-008</v>
      </c>
      <c r="BK24" s="99" t="n">
        <f aca="false">BJ24/$AT$5/$AT$4</f>
        <v>8.62417671990121E-007</v>
      </c>
      <c r="BL24" s="100" t="n">
        <f aca="false">BK24*100000000</f>
        <v>86.2417671990121</v>
      </c>
      <c r="BM24" s="106" t="n">
        <f aca="false">ARM!G179</f>
        <v>0.00624272674049149</v>
      </c>
      <c r="BN24" s="97" t="n">
        <f aca="false">BM24/1000000*$AW$2</f>
        <v>6.24272674049149E-008</v>
      </c>
      <c r="BO24" s="99" t="n">
        <f aca="false">BN24/$AT$5/$AT$4</f>
        <v>1.74241439690162E-006</v>
      </c>
      <c r="BP24" s="100" t="n">
        <f aca="false">BO24*100000000</f>
        <v>174.241439690162</v>
      </c>
      <c r="BQ24" s="103" t="n">
        <f aca="false">VSM!D17</f>
        <v>57.221</v>
      </c>
      <c r="BR24" s="103" t="n">
        <f aca="false">VSM!E17</f>
        <v>6.028</v>
      </c>
      <c r="BS24" s="104" t="n">
        <f aca="false">BR24/BQ24</f>
        <v>0.105345939427832</v>
      </c>
      <c r="BT24" s="103" t="n">
        <f aca="false">VSM!F17</f>
        <v>8.44</v>
      </c>
      <c r="BU24" s="103" t="n">
        <f aca="false">ABS(VSM!G17)</f>
        <v>24.22</v>
      </c>
      <c r="BV24" s="105" t="n">
        <f aca="false">BU24/BT24</f>
        <v>2.8696682464455</v>
      </c>
      <c r="BW24" s="103" t="n">
        <f aca="false">VSM!D68</f>
        <v>107.539</v>
      </c>
      <c r="BX24" s="103" t="n">
        <f aca="false">VSM!E68</f>
        <v>13.954</v>
      </c>
      <c r="BY24" s="104" t="n">
        <f aca="false">BX24/BW24</f>
        <v>0.129757576321149</v>
      </c>
      <c r="BZ24" s="103" t="n">
        <f aca="false">VSM!F68</f>
        <v>10.55</v>
      </c>
      <c r="CA24" s="103" t="n">
        <f aca="false">ABS(VSM!G68)</f>
        <v>25.67</v>
      </c>
      <c r="CB24" s="105" t="n">
        <f aca="false">CA24/BZ24</f>
        <v>2.43317535545024</v>
      </c>
      <c r="CC24" s="103" t="n">
        <f aca="false">VSM!D170</f>
        <v>70.415</v>
      </c>
      <c r="CD24" s="103" t="n">
        <f aca="false">VSM!E170</f>
        <v>9.156</v>
      </c>
      <c r="CE24" s="104" t="n">
        <f aca="false">CD24/CC24</f>
        <v>0.130029113115103</v>
      </c>
      <c r="CF24" s="103" t="n">
        <f aca="false">VSM!F170</f>
        <v>9.11</v>
      </c>
      <c r="CG24" s="103" t="n">
        <f aca="false">ABS(VSM!G170)</f>
        <v>21.97</v>
      </c>
      <c r="CH24" s="105" t="n">
        <f aca="false">CG24/CF24</f>
        <v>2.41163556531284</v>
      </c>
      <c r="CI24" s="103" t="n">
        <f aca="false">VSM!D221</f>
        <v>88.26</v>
      </c>
      <c r="CJ24" s="103" t="n">
        <f aca="false">VSM!E221</f>
        <v>10.293</v>
      </c>
      <c r="CK24" s="104" t="n">
        <f aca="false">CJ24/CI24</f>
        <v>0.116621346023114</v>
      </c>
      <c r="CL24" s="103" t="n">
        <f aca="false">VSM!F221</f>
        <v>9.01</v>
      </c>
      <c r="CM24" s="103" t="n">
        <f aca="false">ABS(VSM!G221)</f>
        <v>24.09</v>
      </c>
      <c r="CN24" s="105" t="n">
        <f aca="false">CM24/CL24</f>
        <v>2.67369589345172</v>
      </c>
      <c r="CO24" s="103" t="n">
        <f aca="false">VSM!D272</f>
        <v>40.495</v>
      </c>
      <c r="CP24" s="103" t="n">
        <f aca="false">VSM!E272</f>
        <v>3.92</v>
      </c>
      <c r="CQ24" s="104" t="n">
        <f aca="false">CP24/CO24</f>
        <v>0.0968020743301642</v>
      </c>
      <c r="CR24" s="103" t="n">
        <f aca="false">VSM!F272</f>
        <v>7.93</v>
      </c>
      <c r="CS24" s="103" t="n">
        <f aca="false">ABS(VSM!G272)</f>
        <v>23.93</v>
      </c>
      <c r="CT24" s="105" t="n">
        <f aca="false">CS24/CR24</f>
        <v>3.01765447667087</v>
      </c>
      <c r="CU24" s="103" t="n">
        <f aca="false">VSM!D119</f>
        <v>114.661</v>
      </c>
      <c r="CV24" s="103" t="n">
        <f aca="false">VSM!E119</f>
        <v>9.704</v>
      </c>
      <c r="CW24" s="104" t="n">
        <f aca="false">CV24/CU24</f>
        <v>0.0846320893765099</v>
      </c>
      <c r="CX24" s="103" t="n">
        <f aca="false">VSM!F119</f>
        <v>7.99</v>
      </c>
      <c r="CY24" s="103" t="n">
        <f aca="false">ABS(VSM!G119)</f>
        <v>25.01</v>
      </c>
      <c r="CZ24" s="105" t="n">
        <f aca="false">CY24/CX24</f>
        <v>3.13016270337922</v>
      </c>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row>
    <row r="25" customFormat="false" ht="16.5" hidden="false" customHeight="true" outlineLevel="0" collapsed="false">
      <c r="A25" s="90" t="n">
        <v>117</v>
      </c>
      <c r="B25" s="91" t="str">
        <f aca="false">Lokalizacje!D19</f>
        <v>52° 14.655'N</v>
      </c>
      <c r="C25" s="91" t="str">
        <f aca="false">Lokalizacje!C19</f>
        <v>21° 10.703'E</v>
      </c>
      <c r="D25" s="92" t="str">
        <f aca="false">Lokalizacje!B19</f>
        <v>2023-11-02</v>
      </c>
      <c r="E25" s="93" t="n">
        <f aca="false">'Analiza sitowa'!B18</f>
        <v>425.43</v>
      </c>
      <c r="F25" s="93" t="n">
        <f aca="false">'Analiza sitowa'!C18</f>
        <v>16.93</v>
      </c>
      <c r="G25" s="93" t="n">
        <f aca="false">'Analiza sitowa'!D18</f>
        <v>47.47</v>
      </c>
      <c r="H25" s="93" t="n">
        <f aca="false">'Analiza sitowa'!E18</f>
        <v>116.59</v>
      </c>
      <c r="I25" s="93" t="n">
        <f aca="false">'Analiza sitowa'!F18</f>
        <v>195.89</v>
      </c>
      <c r="J25" s="93" t="n">
        <f aca="false">'Analiza sitowa'!G18</f>
        <v>47.14</v>
      </c>
      <c r="K25" s="94" t="n">
        <f aca="false">E25/$E25*100</f>
        <v>100</v>
      </c>
      <c r="L25" s="94" t="n">
        <f aca="false">F25/$E25*100</f>
        <v>3.97950309099029</v>
      </c>
      <c r="M25" s="94" t="n">
        <f aca="false">G25/$E25*100</f>
        <v>11.1581223703077</v>
      </c>
      <c r="N25" s="94" t="n">
        <f aca="false">H25/$E25*100</f>
        <v>27.4052135486449</v>
      </c>
      <c r="O25" s="94" t="n">
        <f aca="false">I25/$E25*100</f>
        <v>46.0451778200879</v>
      </c>
      <c r="P25" s="94" t="n">
        <f aca="false">J25/$E25*100</f>
        <v>11.0805537926333</v>
      </c>
      <c r="Q25" s="95" t="n">
        <f aca="false">'Masa Wawer'!D19</f>
        <v>9.53</v>
      </c>
      <c r="R25" s="95" t="n">
        <f aca="false">'Masa Wawer'!G19</f>
        <v>7.37</v>
      </c>
      <c r="S25" s="95" t="n">
        <f aca="false">'Masa Wawer'!J19</f>
        <v>9.06</v>
      </c>
      <c r="T25" s="95" t="n">
        <f aca="false">'Masa Wawer'!M19</f>
        <v>9.66</v>
      </c>
      <c r="U25" s="95" t="n">
        <f aca="false">'Masa Wawer'!P19</f>
        <v>9.15</v>
      </c>
      <c r="V25" s="95" t="n">
        <f aca="false">'Masa Wawer'!S19</f>
        <v>8.07</v>
      </c>
      <c r="W25" s="96" t="n">
        <f aca="true">INDIRECT("'F1 Wawer'!AK"&amp;2+ROW(B17)*6-6)</f>
        <v>0.0014888</v>
      </c>
      <c r="X25" s="96" t="n">
        <f aca="true">INDIRECT("'F1 Wawer'!AK"&amp;3+ROW(C17)*6-6)</f>
        <v>0.00138885</v>
      </c>
      <c r="Y25" s="96" t="n">
        <f aca="true">INDIRECT("'F1 Wawer'!AK"&amp;4+ROW(D17)*6-6)</f>
        <v>0.0011464</v>
      </c>
      <c r="Z25" s="96" t="n">
        <f aca="true">INDIRECT("'F1 Wawer'!AK"&amp;5+ROW(E17)*6-6)</f>
        <v>0.00077102</v>
      </c>
      <c r="AA25" s="96" t="n">
        <f aca="true">INDIRECT("'F1 Wawer'!AK"&amp;6+ROW(F17)*6-6)</f>
        <v>0.0012376</v>
      </c>
      <c r="AB25" s="96" t="n">
        <f aca="true">INDIRECT("'F1 Wawer'!AK"&amp;7+ROW(G17)*6-6)</f>
        <v>0.00239085</v>
      </c>
      <c r="AC25" s="97" t="n">
        <f aca="false">W25/100</f>
        <v>1.4888E-005</v>
      </c>
      <c r="AD25" s="97" t="n">
        <f aca="false">X25/100</f>
        <v>1.38885E-005</v>
      </c>
      <c r="AE25" s="97" t="n">
        <f aca="false">Y25/100</f>
        <v>1.1464E-005</v>
      </c>
      <c r="AF25" s="97" t="n">
        <f aca="false">Z25/100</f>
        <v>7.7102E-006</v>
      </c>
      <c r="AG25" s="97" t="n">
        <f aca="false">AA25/100</f>
        <v>1.2376E-005</v>
      </c>
      <c r="AH25" s="97" t="n">
        <f aca="false">AB25/100</f>
        <v>2.39085E-005</v>
      </c>
      <c r="AI25" s="98" t="n">
        <f aca="false">AC25/Q25*100000000</f>
        <v>156.222455403987</v>
      </c>
      <c r="AJ25" s="98" t="n">
        <f aca="false">AD25/R25*100000000</f>
        <v>188.446404341927</v>
      </c>
      <c r="AK25" s="98" t="n">
        <f aca="false">AE25/S25*100000000</f>
        <v>126.534216335541</v>
      </c>
      <c r="AL25" s="98" t="n">
        <f aca="false">AF25/T25*100000000</f>
        <v>79.815734989648</v>
      </c>
      <c r="AM25" s="98" t="n">
        <f aca="false">AG25/U25*100000000</f>
        <v>135.256830601093</v>
      </c>
      <c r="AN25" s="98" t="n">
        <f aca="false">AH25/V25*100000000</f>
        <v>296.263940520446</v>
      </c>
      <c r="AO25" s="97" t="n">
        <f aca="false">'F3 Wawer'!AK18</f>
        <v>0.0014444</v>
      </c>
      <c r="AP25" s="97" t="n">
        <f aca="false">AO25/100</f>
        <v>1.4444E-005</v>
      </c>
      <c r="AQ25" s="98" t="n">
        <f aca="false">AP25/Q25*100000000</f>
        <v>151.563483735572</v>
      </c>
      <c r="AR25" s="98" t="n">
        <f aca="false">(AI25-AQ25)/AI25*100</f>
        <v>2.98226759806557</v>
      </c>
      <c r="AS25" s="97" t="n">
        <f aca="false">ARM!G21</f>
        <v>0.00610350294298869</v>
      </c>
      <c r="AT25" s="97" t="n">
        <f aca="false">AS25/1000000*$AW$2</f>
        <v>6.10350294298869E-008</v>
      </c>
      <c r="AU25" s="99" t="n">
        <f aca="false">AT25/$AT$5/$AT$4</f>
        <v>1.70355548808751E-006</v>
      </c>
      <c r="AV25" s="100" t="n">
        <f aca="false">AU25*100000000</f>
        <v>170.355548808751</v>
      </c>
      <c r="AW25" s="111"/>
      <c r="AX25" s="97" t="n">
        <f aca="false">AW25/1000000*$AW$2</f>
        <v>0</v>
      </c>
      <c r="AY25" s="100"/>
      <c r="AZ25" s="100"/>
      <c r="BA25" s="101"/>
      <c r="BB25" s="97"/>
      <c r="BC25" s="102"/>
      <c r="BD25" s="100"/>
      <c r="BE25" s="101"/>
      <c r="BF25" s="97"/>
      <c r="BG25" s="102"/>
      <c r="BH25" s="100"/>
      <c r="BI25" s="101"/>
      <c r="BJ25" s="97" t="n">
        <f aca="false">BI25/1000000*$AW$2</f>
        <v>0</v>
      </c>
      <c r="BK25" s="99"/>
      <c r="BL25" s="100"/>
      <c r="BM25" s="106"/>
      <c r="BN25" s="97" t="n">
        <f aca="false">BM25/1000000*$AW$2</f>
        <v>0</v>
      </c>
      <c r="BO25" s="100"/>
      <c r="BP25" s="100"/>
      <c r="BQ25" s="103" t="n">
        <f aca="false">VSM!D18</f>
        <v>110.356</v>
      </c>
      <c r="BR25" s="103" t="n">
        <f aca="false">VSM!E18</f>
        <v>7.879</v>
      </c>
      <c r="BS25" s="104" t="n">
        <f aca="false">BR25/BQ25</f>
        <v>0.0713962086338758</v>
      </c>
      <c r="BT25" s="103" t="n">
        <f aca="false">VSM!F18</f>
        <v>7.66</v>
      </c>
      <c r="BU25" s="103" t="n">
        <f aca="false">ABS(VSM!G18)</f>
        <v>24.7</v>
      </c>
      <c r="BV25" s="105" t="n">
        <f aca="false">BU25/BT25</f>
        <v>3.22454308093995</v>
      </c>
      <c r="BW25" s="103" t="n">
        <f aca="false">VSM!D69</f>
        <v>0</v>
      </c>
      <c r="BX25" s="103" t="n">
        <f aca="false">VSM!E69</f>
        <v>0</v>
      </c>
      <c r="BY25" s="104" t="e">
        <f aca="false">BX25/BW25</f>
        <v>#DIV/0!</v>
      </c>
      <c r="BZ25" s="103" t="n">
        <f aca="false">VSM!F69</f>
        <v>0</v>
      </c>
      <c r="CA25" s="103" t="n">
        <f aca="false">ABS(VSM!G69)</f>
        <v>0</v>
      </c>
      <c r="CB25" s="105" t="e">
        <f aca="false">CA25/BZ25</f>
        <v>#DIV/0!</v>
      </c>
      <c r="CC25" s="103" t="n">
        <f aca="false">VSM!D171</f>
        <v>0</v>
      </c>
      <c r="CD25" s="103" t="n">
        <f aca="false">VSM!E171</f>
        <v>0</v>
      </c>
      <c r="CE25" s="104" t="e">
        <f aca="false">CD25/CC25</f>
        <v>#DIV/0!</v>
      </c>
      <c r="CF25" s="103" t="n">
        <f aca="false">VSM!F171</f>
        <v>0</v>
      </c>
      <c r="CG25" s="103" t="n">
        <f aca="false">ABS(VSM!G171)</f>
        <v>0</v>
      </c>
      <c r="CH25" s="105" t="e">
        <f aca="false">CG25/CF25</f>
        <v>#DIV/0!</v>
      </c>
      <c r="CI25" s="103" t="n">
        <f aca="false">VSM!D222</f>
        <v>0</v>
      </c>
      <c r="CJ25" s="103" t="n">
        <f aca="false">VSM!E222</f>
        <v>0</v>
      </c>
      <c r="CK25" s="104" t="e">
        <f aca="false">CJ25/CI25</f>
        <v>#DIV/0!</v>
      </c>
      <c r="CL25" s="103" t="n">
        <f aca="false">VSM!F222</f>
        <v>0</v>
      </c>
      <c r="CM25" s="103" t="n">
        <f aca="false">ABS(VSM!G222)</f>
        <v>0</v>
      </c>
      <c r="CN25" s="105" t="e">
        <f aca="false">CM25/CL25</f>
        <v>#DIV/0!</v>
      </c>
      <c r="CO25" s="103" t="n">
        <f aca="false">VSM!D273</f>
        <v>0</v>
      </c>
      <c r="CP25" s="103" t="n">
        <f aca="false">VSM!E273</f>
        <v>0</v>
      </c>
      <c r="CQ25" s="104" t="e">
        <f aca="false">CP25/CO25</f>
        <v>#DIV/0!</v>
      </c>
      <c r="CR25" s="103" t="n">
        <f aca="false">VSM!F273</f>
        <v>0</v>
      </c>
      <c r="CS25" s="103" t="n">
        <f aca="false">ABS(VSM!G273)</f>
        <v>0</v>
      </c>
      <c r="CT25" s="105" t="e">
        <f aca="false">CS25/CR25</f>
        <v>#DIV/0!</v>
      </c>
      <c r="CU25" s="103" t="n">
        <f aca="false">VSM!D120</f>
        <v>0</v>
      </c>
      <c r="CV25" s="103" t="n">
        <f aca="false">VSM!E120</f>
        <v>0</v>
      </c>
      <c r="CW25" s="104" t="e">
        <f aca="false">CV25/CU25</f>
        <v>#DIV/0!</v>
      </c>
      <c r="CX25" s="103" t="n">
        <f aca="false">VSM!F120</f>
        <v>0</v>
      </c>
      <c r="CY25" s="103" t="n">
        <f aca="false">ABS(VSM!G120)</f>
        <v>0</v>
      </c>
      <c r="CZ25" s="105" t="e">
        <f aca="false">CY25/CX25</f>
        <v>#DIV/0!</v>
      </c>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row>
    <row r="26" customFormat="false" ht="16.5" hidden="false" customHeight="true" outlineLevel="0" collapsed="false">
      <c r="A26" s="90" t="n">
        <v>118</v>
      </c>
      <c r="B26" s="91" t="str">
        <f aca="false">Lokalizacje!D20</f>
        <v>52° 14.506'N</v>
      </c>
      <c r="C26" s="91" t="str">
        <f aca="false">Lokalizacje!C20</f>
        <v>21° 09.903'E</v>
      </c>
      <c r="D26" s="92" t="str">
        <f aca="false">Lokalizacje!B20</f>
        <v>2023-11-02</v>
      </c>
      <c r="E26" s="93" t="n">
        <f aca="false">'Analiza sitowa'!B19</f>
        <v>528.91</v>
      </c>
      <c r="F26" s="93" t="n">
        <f aca="false">'Analiza sitowa'!C19</f>
        <v>34.16</v>
      </c>
      <c r="G26" s="93" t="n">
        <f aca="false">'Analiza sitowa'!D19</f>
        <v>70.44</v>
      </c>
      <c r="H26" s="93" t="n">
        <f aca="false">'Analiza sitowa'!E19</f>
        <v>196.4</v>
      </c>
      <c r="I26" s="93" t="n">
        <f aca="false">'Analiza sitowa'!F19</f>
        <v>206.32</v>
      </c>
      <c r="J26" s="93" t="n">
        <f aca="false">'Analiza sitowa'!G19</f>
        <v>20.65</v>
      </c>
      <c r="K26" s="94" t="n">
        <f aca="false">E26/$E26*100</f>
        <v>100</v>
      </c>
      <c r="L26" s="94" t="n">
        <f aca="false">F26/$E26*100</f>
        <v>6.4585657295192</v>
      </c>
      <c r="M26" s="94" t="n">
        <f aca="false">G26/$E26*100</f>
        <v>13.3179557958821</v>
      </c>
      <c r="N26" s="94" t="n">
        <f aca="false">H26/$E26*100</f>
        <v>37.1329715830671</v>
      </c>
      <c r="O26" s="94" t="n">
        <f aca="false">I26/$E26*100</f>
        <v>39.0085269705621</v>
      </c>
      <c r="P26" s="94" t="n">
        <f aca="false">J26/$E26*100</f>
        <v>3.90425592255771</v>
      </c>
      <c r="Q26" s="95" t="n">
        <f aca="false">'Masa Wawer'!D20</f>
        <v>8.91</v>
      </c>
      <c r="R26" s="95" t="n">
        <f aca="false">'Masa Wawer'!G20</f>
        <v>9.47</v>
      </c>
      <c r="S26" s="95" t="n">
        <f aca="false">'Masa Wawer'!J20</f>
        <v>9.17</v>
      </c>
      <c r="T26" s="95" t="n">
        <f aca="false">'Masa Wawer'!M20</f>
        <v>9.01</v>
      </c>
      <c r="U26" s="95" t="n">
        <f aca="false">'Masa Wawer'!P20</f>
        <v>8.93</v>
      </c>
      <c r="V26" s="95" t="n">
        <f aca="false">'Masa Wawer'!S20</f>
        <v>7.39</v>
      </c>
      <c r="W26" s="96" t="n">
        <f aca="true">INDIRECT("'F1 Wawer'!AK"&amp;2+ROW(B18)*6-6)</f>
        <v>0.00035558</v>
      </c>
      <c r="X26" s="96" t="n">
        <f aca="true">INDIRECT("'F1 Wawer'!AK"&amp;3+ROW(C18)*6-6)</f>
        <v>0.00140855</v>
      </c>
      <c r="Y26" s="96" t="n">
        <f aca="true">INDIRECT("'F1 Wawer'!AK"&amp;4+ROW(D18)*6-6)</f>
        <v>0.000753405</v>
      </c>
      <c r="Z26" s="96" t="n">
        <f aca="true">INDIRECT("'F1 Wawer'!AK"&amp;5+ROW(E18)*6-6)</f>
        <v>0.00036617</v>
      </c>
      <c r="AA26" s="96" t="n">
        <f aca="true">INDIRECT("'F1 Wawer'!AK"&amp;6+ROW(F18)*6-6)</f>
        <v>0.00032705</v>
      </c>
      <c r="AB26" s="96" t="n">
        <f aca="true">INDIRECT("'F1 Wawer'!AK"&amp;7+ROW(G18)*6-6)</f>
        <v>0.00051452</v>
      </c>
      <c r="AC26" s="97" t="n">
        <f aca="false">W26/100</f>
        <v>3.5558E-006</v>
      </c>
      <c r="AD26" s="97" t="n">
        <f aca="false">X26/100</f>
        <v>1.40855E-005</v>
      </c>
      <c r="AE26" s="97" t="n">
        <f aca="false">Y26/100</f>
        <v>7.53405E-006</v>
      </c>
      <c r="AF26" s="97" t="n">
        <f aca="false">Z26/100</f>
        <v>3.6617E-006</v>
      </c>
      <c r="AG26" s="97" t="n">
        <f aca="false">AA26/100</f>
        <v>3.2705E-006</v>
      </c>
      <c r="AH26" s="97" t="n">
        <f aca="false">AB26/100</f>
        <v>5.1452E-006</v>
      </c>
      <c r="AI26" s="98" t="n">
        <f aca="false">AC26/Q26*100000000</f>
        <v>39.9079685746352</v>
      </c>
      <c r="AJ26" s="98" t="n">
        <f aca="false">AD26/R26*100000000</f>
        <v>148.738120380148</v>
      </c>
      <c r="AK26" s="98" t="n">
        <f aca="false">AE26/S26*100000000</f>
        <v>82.159760087241</v>
      </c>
      <c r="AL26" s="98" t="n">
        <f aca="false">AF26/T26*100000000</f>
        <v>40.6403995560488</v>
      </c>
      <c r="AM26" s="98" t="n">
        <f aca="false">AG26/U26*100000000</f>
        <v>36.6237402015677</v>
      </c>
      <c r="AN26" s="98" t="n">
        <f aca="false">AH26/V26*100000000</f>
        <v>69.6238159675237</v>
      </c>
      <c r="AO26" s="97" t="n">
        <f aca="false">'F3 Wawer'!AK19</f>
        <v>0.000341665</v>
      </c>
      <c r="AP26" s="97" t="n">
        <f aca="false">AO26/100</f>
        <v>3.41665E-006</v>
      </c>
      <c r="AQ26" s="98" t="n">
        <f aca="false">AP26/Q26*100000000</f>
        <v>38.3462401795735</v>
      </c>
      <c r="AR26" s="98" t="n">
        <f aca="false">(AI26-AQ26)/AI26*100</f>
        <v>3.91332470892626</v>
      </c>
      <c r="AS26" s="97" t="n">
        <f aca="false">ARM!G22</f>
        <v>0.00372571188105691</v>
      </c>
      <c r="AT26" s="97" t="n">
        <f aca="false">AS26/1000000*$AW$2</f>
        <v>3.72571188105691E-008</v>
      </c>
      <c r="AU26" s="99" t="n">
        <f aca="false">AT26/$AT$5/$AT$4</f>
        <v>1.03988758280166E-006</v>
      </c>
      <c r="AV26" s="100" t="n">
        <f aca="false">AU26*100000000</f>
        <v>103.988758280166</v>
      </c>
      <c r="AW26" s="111"/>
      <c r="AX26" s="97" t="n">
        <f aca="false">AW26/1000000*$AW$2</f>
        <v>0</v>
      </c>
      <c r="AY26" s="100"/>
      <c r="AZ26" s="100"/>
      <c r="BA26" s="101"/>
      <c r="BB26" s="97"/>
      <c r="BC26" s="102"/>
      <c r="BD26" s="100"/>
      <c r="BE26" s="101"/>
      <c r="BF26" s="97"/>
      <c r="BG26" s="102"/>
      <c r="BH26" s="100"/>
      <c r="BI26" s="101"/>
      <c r="BJ26" s="97" t="n">
        <f aca="false">BI26/1000000*$AW$2</f>
        <v>0</v>
      </c>
      <c r="BK26" s="99"/>
      <c r="BL26" s="100"/>
      <c r="BM26" s="106"/>
      <c r="BN26" s="97" t="n">
        <f aca="false">BM26/1000000*$AW$2</f>
        <v>0</v>
      </c>
      <c r="BO26" s="100"/>
      <c r="BP26" s="100"/>
      <c r="BQ26" s="103" t="n">
        <f aca="false">VSM!D19</f>
        <v>24.831</v>
      </c>
      <c r="BR26" s="103" t="n">
        <f aca="false">VSM!E19</f>
        <v>2.826</v>
      </c>
      <c r="BS26" s="104" t="n">
        <f aca="false">BR26/BQ26</f>
        <v>0.113809351214208</v>
      </c>
      <c r="BT26" s="103" t="n">
        <f aca="false">VSM!F19</f>
        <v>7.89</v>
      </c>
      <c r="BU26" s="103" t="n">
        <f aca="false">ABS(VSM!G19)</f>
        <v>20.23</v>
      </c>
      <c r="BV26" s="105" t="n">
        <f aca="false">BU26/BT26</f>
        <v>2.56400506970849</v>
      </c>
      <c r="BW26" s="103" t="n">
        <f aca="false">VSM!D70</f>
        <v>0</v>
      </c>
      <c r="BX26" s="103" t="n">
        <f aca="false">VSM!E70</f>
        <v>0</v>
      </c>
      <c r="BY26" s="104" t="e">
        <f aca="false">BX26/BW26</f>
        <v>#DIV/0!</v>
      </c>
      <c r="BZ26" s="103" t="n">
        <f aca="false">VSM!F70</f>
        <v>0</v>
      </c>
      <c r="CA26" s="103" t="n">
        <f aca="false">ABS(VSM!G70)</f>
        <v>0</v>
      </c>
      <c r="CB26" s="105" t="e">
        <f aca="false">CA26/BZ26</f>
        <v>#DIV/0!</v>
      </c>
      <c r="CC26" s="103" t="n">
        <f aca="false">VSM!D172</f>
        <v>0</v>
      </c>
      <c r="CD26" s="103" t="n">
        <f aca="false">VSM!E172</f>
        <v>0</v>
      </c>
      <c r="CE26" s="104" t="e">
        <f aca="false">CD26/CC26</f>
        <v>#DIV/0!</v>
      </c>
      <c r="CF26" s="103" t="n">
        <f aca="false">VSM!F172</f>
        <v>0</v>
      </c>
      <c r="CG26" s="103" t="n">
        <f aca="false">ABS(VSM!G172)</f>
        <v>0</v>
      </c>
      <c r="CH26" s="105" t="e">
        <f aca="false">CG26/CF26</f>
        <v>#DIV/0!</v>
      </c>
      <c r="CI26" s="103" t="n">
        <f aca="false">VSM!D223</f>
        <v>0</v>
      </c>
      <c r="CJ26" s="103" t="n">
        <f aca="false">VSM!E223</f>
        <v>0</v>
      </c>
      <c r="CK26" s="104" t="e">
        <f aca="false">CJ26/CI26</f>
        <v>#DIV/0!</v>
      </c>
      <c r="CL26" s="103" t="n">
        <f aca="false">VSM!F223</f>
        <v>0</v>
      </c>
      <c r="CM26" s="103" t="n">
        <f aca="false">ABS(VSM!G223)</f>
        <v>0</v>
      </c>
      <c r="CN26" s="105" t="e">
        <f aca="false">CM26/CL26</f>
        <v>#DIV/0!</v>
      </c>
      <c r="CO26" s="103" t="n">
        <f aca="false">VSM!D274</f>
        <v>0</v>
      </c>
      <c r="CP26" s="103" t="n">
        <f aca="false">VSM!E274</f>
        <v>0</v>
      </c>
      <c r="CQ26" s="104" t="e">
        <f aca="false">CP26/CO26</f>
        <v>#DIV/0!</v>
      </c>
      <c r="CR26" s="103" t="n">
        <f aca="false">VSM!F274</f>
        <v>0</v>
      </c>
      <c r="CS26" s="103" t="n">
        <f aca="false">ABS(VSM!G274)</f>
        <v>0</v>
      </c>
      <c r="CT26" s="105" t="e">
        <f aca="false">CS26/CR26</f>
        <v>#DIV/0!</v>
      </c>
      <c r="CU26" s="103" t="n">
        <f aca="false">VSM!D121</f>
        <v>0</v>
      </c>
      <c r="CV26" s="103" t="n">
        <f aca="false">VSM!E121</f>
        <v>0</v>
      </c>
      <c r="CW26" s="104" t="e">
        <f aca="false">CV26/CU26</f>
        <v>#DIV/0!</v>
      </c>
      <c r="CX26" s="103" t="n">
        <f aca="false">VSM!F121</f>
        <v>0</v>
      </c>
      <c r="CY26" s="103" t="n">
        <f aca="false">ABS(VSM!G121)</f>
        <v>0</v>
      </c>
      <c r="CZ26" s="105" t="e">
        <f aca="false">CY26/CX26</f>
        <v>#DIV/0!</v>
      </c>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row>
    <row r="27" customFormat="false" ht="16.5" hidden="false" customHeight="true" outlineLevel="0" collapsed="false">
      <c r="A27" s="90" t="n">
        <v>119</v>
      </c>
      <c r="B27" s="91" t="str">
        <f aca="false">Lokalizacje!D21</f>
        <v>52° 14.409'N</v>
      </c>
      <c r="C27" s="91" t="str">
        <f aca="false">Lokalizacje!C21</f>
        <v>21° 09.397'E</v>
      </c>
      <c r="D27" s="92" t="str">
        <f aca="false">Lokalizacje!B21</f>
        <v>2023-11-02</v>
      </c>
      <c r="E27" s="93" t="n">
        <f aca="false">'Analiza sitowa'!B20</f>
        <v>608.25</v>
      </c>
      <c r="F27" s="93" t="n">
        <f aca="false">'Analiza sitowa'!C20</f>
        <v>6.43</v>
      </c>
      <c r="G27" s="93" t="n">
        <f aca="false">'Analiza sitowa'!D20</f>
        <v>20.8</v>
      </c>
      <c r="H27" s="93" t="n">
        <f aca="false">'Analiza sitowa'!E20</f>
        <v>74.08</v>
      </c>
      <c r="I27" s="93" t="n">
        <f aca="false">'Analiza sitowa'!F20</f>
        <v>323.22</v>
      </c>
      <c r="J27" s="93" t="n">
        <f aca="false">'Analiza sitowa'!G20</f>
        <v>182.44</v>
      </c>
      <c r="K27" s="94" t="n">
        <f aca="false">E27/$E27*100</f>
        <v>100</v>
      </c>
      <c r="L27" s="94" t="n">
        <f aca="false">F27/$E27*100</f>
        <v>1.05713111385121</v>
      </c>
      <c r="M27" s="94" t="n">
        <f aca="false">G27/$E27*100</f>
        <v>3.4196465269215</v>
      </c>
      <c r="N27" s="94" t="n">
        <f aca="false">H27/$E27*100</f>
        <v>12.1792026304973</v>
      </c>
      <c r="O27" s="94" t="n">
        <f aca="false">I27/$E27*100</f>
        <v>53.1393341553637</v>
      </c>
      <c r="P27" s="94" t="n">
        <f aca="false">J27/$E27*100</f>
        <v>29.9942457870941</v>
      </c>
      <c r="Q27" s="95" t="n">
        <f aca="false">'Masa Wawer'!D21</f>
        <v>9.97</v>
      </c>
      <c r="R27" s="95" t="n">
        <f aca="false">'Masa Wawer'!G21</f>
        <v>4.68</v>
      </c>
      <c r="S27" s="95" t="n">
        <f aca="false">'Masa Wawer'!J21</f>
        <v>9.75</v>
      </c>
      <c r="T27" s="95" t="n">
        <f aca="false">'Masa Wawer'!M21</f>
        <v>10.12</v>
      </c>
      <c r="U27" s="95" t="n">
        <f aca="false">'Masa Wawer'!P21</f>
        <v>10.2</v>
      </c>
      <c r="V27" s="95" t="n">
        <f aca="false">'Masa Wawer'!S21</f>
        <v>7.78</v>
      </c>
      <c r="W27" s="96" t="n">
        <f aca="true">INDIRECT("'F1 Wawer'!AK"&amp;2+ROW(B19)*6-6)</f>
        <v>0.00238105</v>
      </c>
      <c r="X27" s="96" t="n">
        <f aca="true">INDIRECT("'F1 Wawer'!AK"&amp;3+ROW(C19)*6-6)</f>
        <v>0.001527</v>
      </c>
      <c r="Y27" s="96" t="n">
        <f aca="true">INDIRECT("'F1 Wawer'!AK"&amp;4+ROW(D19)*6-6)</f>
        <v>0.0020321</v>
      </c>
      <c r="Z27" s="96" t="n">
        <f aca="true">INDIRECT("'F1 Wawer'!AK"&amp;5+ROW(E19)*6-6)</f>
        <v>0.00110035</v>
      </c>
      <c r="AA27" s="96" t="n">
        <f aca="true">INDIRECT("'F1 Wawer'!AK"&amp;6+ROW(F19)*6-6)</f>
        <v>0.0010944</v>
      </c>
      <c r="AB27" s="96" t="n">
        <f aca="true">INDIRECT("'F1 Wawer'!AK"&amp;7+ROW(G19)*6-6)</f>
        <v>0.0029629</v>
      </c>
      <c r="AC27" s="97" t="n">
        <f aca="false">W27/100</f>
        <v>2.38105E-005</v>
      </c>
      <c r="AD27" s="97" t="n">
        <f aca="false">X27/100</f>
        <v>1.527E-005</v>
      </c>
      <c r="AE27" s="97" t="n">
        <f aca="false">Y27/100</f>
        <v>2.0321E-005</v>
      </c>
      <c r="AF27" s="97" t="n">
        <f aca="false">Z27/100</f>
        <v>1.10035E-005</v>
      </c>
      <c r="AG27" s="97" t="n">
        <f aca="false">AA27/100</f>
        <v>1.0944E-005</v>
      </c>
      <c r="AH27" s="97" t="n">
        <f aca="false">AB27/100</f>
        <v>2.9629E-005</v>
      </c>
      <c r="AI27" s="98" t="n">
        <f aca="false">AC27/Q27*100000000</f>
        <v>238.82146439318</v>
      </c>
      <c r="AJ27" s="98" t="n">
        <f aca="false">AD27/R27*100000000</f>
        <v>326.282051282051</v>
      </c>
      <c r="AK27" s="98" t="n">
        <f aca="false">AE27/S27*100000000</f>
        <v>208.420512820513</v>
      </c>
      <c r="AL27" s="98" t="n">
        <f aca="false">AF27/T27*100000000</f>
        <v>108.73023715415</v>
      </c>
      <c r="AM27" s="98" t="n">
        <f aca="false">AG27/U27*100000000</f>
        <v>107.294117647059</v>
      </c>
      <c r="AN27" s="98" t="n">
        <f aca="false">AH27/V27*100000000</f>
        <v>380.835475578406</v>
      </c>
      <c r="AO27" s="97" t="n">
        <f aca="false">'F3 Wawer'!AK20</f>
        <v>0.00231115</v>
      </c>
      <c r="AP27" s="97" t="n">
        <f aca="false">AO27/100</f>
        <v>2.31115E-005</v>
      </c>
      <c r="AQ27" s="98" t="n">
        <f aca="false">AP27/Q27*100000000</f>
        <v>231.810431293882</v>
      </c>
      <c r="AR27" s="98" t="n">
        <f aca="false">(AI27-AQ27)/AI27*100</f>
        <v>2.93567963713489</v>
      </c>
      <c r="AS27" s="97" t="n">
        <f aca="false">ARM!G23</f>
        <v>0.0412246810636698</v>
      </c>
      <c r="AT27" s="97" t="n">
        <f aca="false">AS27/1000000*$AW$2</f>
        <v>4.12246810636698E-007</v>
      </c>
      <c r="AU27" s="112" t="n">
        <f aca="false">AT27/$AT$5/$AT$4</f>
        <v>1.15062665368821E-005</v>
      </c>
      <c r="AV27" s="113" t="n">
        <f aca="false">AU27*100000000</f>
        <v>1150.62665368821</v>
      </c>
      <c r="AW27" s="97" t="n">
        <f aca="false">ARM!G79</f>
        <v>0.019439059463757</v>
      </c>
      <c r="AX27" s="97" t="n">
        <f aca="false">AW27/1000000*$AW$2</f>
        <v>1.9439059463757E-007</v>
      </c>
      <c r="AY27" s="99" t="n">
        <f aca="false">AX27/$AT$5/$AT$4</f>
        <v>5.42565748588418E-006</v>
      </c>
      <c r="AZ27" s="100" t="n">
        <f aca="false">AY27*100000000</f>
        <v>542.565748588418</v>
      </c>
      <c r="BA27" s="101" t="n">
        <f aca="false">ARM!G120</f>
        <v>0.0185124048000769</v>
      </c>
      <c r="BB27" s="97" t="n">
        <f aca="false">BA27/1000000*$AW$2</f>
        <v>1.85124048000769E-007</v>
      </c>
      <c r="BC27" s="102" t="n">
        <f aca="false">BB27/$AT$5/$AT$4</f>
        <v>5.16701787308813E-006</v>
      </c>
      <c r="BD27" s="100" t="n">
        <f aca="false">BC27*100000000</f>
        <v>516.701787308813</v>
      </c>
      <c r="BE27" s="101" t="n">
        <f aca="false">ARM!G112</f>
        <v>0.00485632068027706</v>
      </c>
      <c r="BF27" s="97" t="n">
        <f aca="false">BE27/1000000*$AW$2</f>
        <v>4.85632068027706E-008</v>
      </c>
      <c r="BG27" s="102" t="n">
        <f aca="false">BF27/$AT$5/$AT$4</f>
        <v>1.355453060984E-006</v>
      </c>
      <c r="BH27" s="100" t="n">
        <f aca="false">BG27*100000000</f>
        <v>135.5453060984</v>
      </c>
      <c r="BI27" s="101" t="n">
        <f aca="false">ARM!G121</f>
        <v>0.007379036967998</v>
      </c>
      <c r="BJ27" s="97" t="n">
        <f aca="false">BI27/1000000*$AW$2</f>
        <v>7.379036967998E-008</v>
      </c>
      <c r="BK27" s="99" t="n">
        <f aca="false">BJ27/$AT$5/$AT$4</f>
        <v>2.05957120706789E-006</v>
      </c>
      <c r="BL27" s="100" t="n">
        <f aca="false">BK27*100000000</f>
        <v>205.957120706789</v>
      </c>
      <c r="BM27" s="97" t="n">
        <f aca="false">ARM!G74</f>
        <v>0.015881505261368</v>
      </c>
      <c r="BN27" s="97" t="n">
        <f aca="false">BM27/1000000*$AW$2</f>
        <v>1.5881505261368E-007</v>
      </c>
      <c r="BO27" s="99" t="n">
        <f aca="false">BN27/$AT$5/$AT$4</f>
        <v>4.43270457961738E-006</v>
      </c>
      <c r="BP27" s="100" t="n">
        <f aca="false">BO27*100000000</f>
        <v>443.270457961738</v>
      </c>
      <c r="BQ27" s="103" t="n">
        <f aca="false">VSM!D20</f>
        <v>183.634</v>
      </c>
      <c r="BR27" s="103" t="n">
        <f aca="false">VSM!E20</f>
        <v>18.162</v>
      </c>
      <c r="BS27" s="104" t="n">
        <f aca="false">BR27/BQ27</f>
        <v>0.0989032532101898</v>
      </c>
      <c r="BT27" s="103" t="n">
        <f aca="false">VSM!F20</f>
        <v>7.61</v>
      </c>
      <c r="BU27" s="103" t="n">
        <f aca="false">ABS(VSM!G20)</f>
        <v>22.34</v>
      </c>
      <c r="BV27" s="105" t="n">
        <f aca="false">BU27/BT27</f>
        <v>2.93561103810775</v>
      </c>
      <c r="BW27" s="103" t="n">
        <f aca="false">VSM!D71</f>
        <v>390.186</v>
      </c>
      <c r="BX27" s="103" t="n">
        <f aca="false">VSM!E71</f>
        <v>34.908</v>
      </c>
      <c r="BY27" s="104" t="n">
        <f aca="false">BX27/BW27</f>
        <v>0.0894650243729913</v>
      </c>
      <c r="BZ27" s="103" t="n">
        <f aca="false">VSM!F71</f>
        <v>10.71</v>
      </c>
      <c r="CA27" s="103" t="n">
        <f aca="false">ABS(VSM!G71)</f>
        <v>28.23</v>
      </c>
      <c r="CB27" s="105" t="n">
        <f aca="false">CA27/BZ27</f>
        <v>2.63585434173669</v>
      </c>
      <c r="CC27" s="103" t="n">
        <f aca="false">VSM!D173</f>
        <v>578.467</v>
      </c>
      <c r="CD27" s="103" t="n">
        <f aca="false">VSM!E173</f>
        <v>63.319</v>
      </c>
      <c r="CE27" s="104" t="n">
        <f aca="false">CD27/CC27</f>
        <v>0.109460003768581</v>
      </c>
      <c r="CF27" s="103" t="n">
        <f aca="false">VSM!F173</f>
        <v>8.65</v>
      </c>
      <c r="CG27" s="103" t="n">
        <f aca="false">ABS(VSM!G173)</f>
        <v>23.1</v>
      </c>
      <c r="CH27" s="105" t="n">
        <f aca="false">CG27/CF27</f>
        <v>2.67052023121387</v>
      </c>
      <c r="CI27" s="103" t="n">
        <f aca="false">VSM!D224</f>
        <v>251.492</v>
      </c>
      <c r="CJ27" s="103" t="n">
        <f aca="false">VSM!E224</f>
        <v>27.129</v>
      </c>
      <c r="CK27" s="104" t="n">
        <f aca="false">CJ27/CI27</f>
        <v>0.107872218599399</v>
      </c>
      <c r="CL27" s="103" t="n">
        <f aca="false">VSM!F224</f>
        <v>9.37</v>
      </c>
      <c r="CM27" s="103" t="n">
        <f aca="false">ABS(VSM!G224)</f>
        <v>30.34</v>
      </c>
      <c r="CN27" s="105" t="n">
        <f aca="false">CM27/CL27</f>
        <v>3.23799359658485</v>
      </c>
      <c r="CO27" s="103" t="n">
        <f aca="false">VSM!D275</f>
        <v>171.929</v>
      </c>
      <c r="CP27" s="103" t="n">
        <f aca="false">VSM!E275</f>
        <v>15.303</v>
      </c>
      <c r="CQ27" s="104" t="n">
        <f aca="false">CP27/CO27</f>
        <v>0.0890076717714871</v>
      </c>
      <c r="CR27" s="103" t="n">
        <f aca="false">VSM!F275</f>
        <v>7.56</v>
      </c>
      <c r="CS27" s="103" t="n">
        <f aca="false">ABS(VSM!G275)</f>
        <v>26.32</v>
      </c>
      <c r="CT27" s="105" t="n">
        <f aca="false">CS27/CR27</f>
        <v>3.48148148148148</v>
      </c>
      <c r="CU27" s="103" t="n">
        <f aca="false">VSM!D122</f>
        <v>247.861</v>
      </c>
      <c r="CV27" s="103" t="n">
        <f aca="false">VSM!E122</f>
        <v>21.372</v>
      </c>
      <c r="CW27" s="104" t="n">
        <f aca="false">CV27/CU27</f>
        <v>0.0862257474955721</v>
      </c>
      <c r="CX27" s="103" t="n">
        <f aca="false">VSM!F122</f>
        <v>7.41</v>
      </c>
      <c r="CY27" s="103" t="n">
        <f aca="false">ABS(VSM!G122)</f>
        <v>26.27</v>
      </c>
      <c r="CZ27" s="105" t="n">
        <f aca="false">CY27/CX27</f>
        <v>3.54520917678812</v>
      </c>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row>
    <row r="28" customFormat="false" ht="16.5" hidden="false" customHeight="true" outlineLevel="0" collapsed="false">
      <c r="A28" s="90" t="n">
        <v>120</v>
      </c>
      <c r="B28" s="91" t="str">
        <f aca="false">Lokalizacje!D22</f>
        <v>52° 14.230'N</v>
      </c>
      <c r="C28" s="91" t="str">
        <f aca="false">Lokalizacje!C22</f>
        <v>21° 09.089'E</v>
      </c>
      <c r="D28" s="92" t="n">
        <f aca="false">Lokalizacje!B22</f>
        <v>45237</v>
      </c>
      <c r="E28" s="93" t="n">
        <f aca="false">'Analiza sitowa'!B21</f>
        <v>475.9</v>
      </c>
      <c r="F28" s="93" t="n">
        <f aca="false">'Analiza sitowa'!C21</f>
        <v>18</v>
      </c>
      <c r="G28" s="93" t="n">
        <f aca="false">'Analiza sitowa'!D21</f>
        <v>92.84</v>
      </c>
      <c r="H28" s="93" t="n">
        <f aca="false">'Analiza sitowa'!E21</f>
        <v>276.28</v>
      </c>
      <c r="I28" s="93" t="n">
        <f aca="false">'Analiza sitowa'!F21</f>
        <v>80.9</v>
      </c>
      <c r="J28" s="93" t="n">
        <f aca="false">'Analiza sitowa'!G21</f>
        <v>6.5</v>
      </c>
      <c r="K28" s="94" t="n">
        <f aca="false">E28/$E28*100</f>
        <v>100</v>
      </c>
      <c r="L28" s="94" t="n">
        <f aca="false">F28/$E28*100</f>
        <v>3.78230720739651</v>
      </c>
      <c r="M28" s="94" t="n">
        <f aca="false">G28/$E28*100</f>
        <v>19.5083000630385</v>
      </c>
      <c r="N28" s="94" t="n">
        <f aca="false">H28/$E28*100</f>
        <v>58.0542130699727</v>
      </c>
      <c r="O28" s="94" t="n">
        <f aca="false">I28/$E28*100</f>
        <v>16.9993696154654</v>
      </c>
      <c r="P28" s="94" t="n">
        <f aca="false">J28/$E28*100</f>
        <v>1.36583315822652</v>
      </c>
      <c r="Q28" s="95" t="n">
        <f aca="false">'Masa Wawer'!D22</f>
        <v>7.49</v>
      </c>
      <c r="R28" s="95" t="n">
        <f aca="false">'Masa Wawer'!G22</f>
        <v>7.52</v>
      </c>
      <c r="S28" s="95" t="n">
        <f aca="false">'Masa Wawer'!J22</f>
        <v>7.92</v>
      </c>
      <c r="T28" s="95" t="n">
        <f aca="false">'Masa Wawer'!M22</f>
        <v>7.88</v>
      </c>
      <c r="U28" s="95" t="n">
        <f aca="false">'Masa Wawer'!P22</f>
        <v>8.34</v>
      </c>
      <c r="V28" s="95" t="n">
        <f aca="false">'Masa Wawer'!S22</f>
        <v>4.37</v>
      </c>
      <c r="W28" s="96" t="n">
        <f aca="true">INDIRECT("'F1 Wawer'!AK"&amp;2+ROW(B20)*6-6)</f>
        <v>0.00057388</v>
      </c>
      <c r="X28" s="96" t="n">
        <f aca="true">INDIRECT("'F1 Wawer'!AK"&amp;3+ROW(C20)*6-6)</f>
        <v>0.000978855</v>
      </c>
      <c r="Y28" s="96" t="n">
        <f aca="true">INDIRECT("'F1 Wawer'!AK"&amp;4+ROW(D20)*6-6)</f>
        <v>0.00079241</v>
      </c>
      <c r="Z28" s="96" t="n">
        <f aca="true">INDIRECT("'F1 Wawer'!AK"&amp;5+ROW(E20)*6-6)</f>
        <v>0.00033298</v>
      </c>
      <c r="AA28" s="96" t="n">
        <f aca="true">INDIRECT("'F1 Wawer'!AK"&amp;6+ROW(F20)*6-6)</f>
        <v>0.000310355</v>
      </c>
      <c r="AB28" s="96" t="n">
        <f aca="true">INDIRECT("'F1 Wawer'!AK"&amp;7+ROW(G20)*6-6)</f>
        <v>0.000289635</v>
      </c>
      <c r="AC28" s="97" t="n">
        <f aca="false">W28/100</f>
        <v>5.7388E-006</v>
      </c>
      <c r="AD28" s="97" t="n">
        <f aca="false">X28/100</f>
        <v>9.78855E-006</v>
      </c>
      <c r="AE28" s="97" t="n">
        <f aca="false">Y28/100</f>
        <v>7.9241E-006</v>
      </c>
      <c r="AF28" s="97" t="n">
        <f aca="false">Z28/100</f>
        <v>3.3298E-006</v>
      </c>
      <c r="AG28" s="97" t="n">
        <f aca="false">AA28/100</f>
        <v>3.10355E-006</v>
      </c>
      <c r="AH28" s="97" t="n">
        <f aca="false">AB28/100</f>
        <v>2.89635E-006</v>
      </c>
      <c r="AI28" s="98" t="n">
        <f aca="false">AC28/Q28*100000000</f>
        <v>76.6194926568758</v>
      </c>
      <c r="AJ28" s="98" t="n">
        <f aca="false">AD28/R28*100000000</f>
        <v>130.166888297872</v>
      </c>
      <c r="AK28" s="98" t="n">
        <f aca="false">AE28/S28*100000000</f>
        <v>100.051767676768</v>
      </c>
      <c r="AL28" s="98" t="n">
        <f aca="false">AF28/T28*100000000</f>
        <v>42.256345177665</v>
      </c>
      <c r="AM28" s="98" t="n">
        <f aca="false">AG28/U28*100000000</f>
        <v>37.212829736211</v>
      </c>
      <c r="AN28" s="98" t="n">
        <f aca="false">AH28/V28*100000000</f>
        <v>66.2780320366133</v>
      </c>
      <c r="AO28" s="97" t="n">
        <f aca="false">'F3 Wawer'!AK21</f>
        <v>0.000560165</v>
      </c>
      <c r="AP28" s="97" t="n">
        <f aca="false">AO28/100</f>
        <v>5.60165E-006</v>
      </c>
      <c r="AQ28" s="98" t="n">
        <f aca="false">AP28/Q28*100000000</f>
        <v>74.7883845126836</v>
      </c>
      <c r="AR28" s="98" t="n">
        <f aca="false">(AI28-AQ28)/AI28*100</f>
        <v>2.38987244720147</v>
      </c>
      <c r="AS28" s="97" t="n">
        <f aca="false">ARM!G24</f>
        <v>0.00522719759173228</v>
      </c>
      <c r="AT28" s="97" t="n">
        <f aca="false">AS28/1000000*$AW$2</f>
        <v>5.22719759173228E-008</v>
      </c>
      <c r="AU28" s="99" t="n">
        <f aca="false">AT28/$AT$5/$AT$4</f>
        <v>1.45896892782572E-006</v>
      </c>
      <c r="AV28" s="100" t="n">
        <f aca="false">AU28*100000000</f>
        <v>145.896892782572</v>
      </c>
      <c r="AW28" s="97"/>
      <c r="AX28" s="97" t="n">
        <f aca="false">AW28/1000000*$AW$2</f>
        <v>0</v>
      </c>
      <c r="AY28" s="100"/>
      <c r="AZ28" s="100"/>
      <c r="BA28" s="101"/>
      <c r="BB28" s="97"/>
      <c r="BC28" s="102"/>
      <c r="BD28" s="100"/>
      <c r="BE28" s="101"/>
      <c r="BF28" s="97"/>
      <c r="BG28" s="102"/>
      <c r="BH28" s="100"/>
      <c r="BI28" s="101"/>
      <c r="BJ28" s="97" t="n">
        <f aca="false">BI28/1000000*$AW$2</f>
        <v>0</v>
      </c>
      <c r="BK28" s="99"/>
      <c r="BL28" s="100"/>
      <c r="BM28" s="97"/>
      <c r="BN28" s="97" t="n">
        <f aca="false">BM28/1000000*$AW$2</f>
        <v>0</v>
      </c>
      <c r="BO28" s="99"/>
      <c r="BP28" s="100"/>
      <c r="BQ28" s="103" t="n">
        <f aca="false">VSM!D21</f>
        <v>53.623</v>
      </c>
      <c r="BR28" s="103" t="n">
        <f aca="false">VSM!E21</f>
        <v>6.887</v>
      </c>
      <c r="BS28" s="104" t="n">
        <f aca="false">BR28/BQ28</f>
        <v>0.128433694496764</v>
      </c>
      <c r="BT28" s="103" t="n">
        <f aca="false">VSM!F21</f>
        <v>9.32</v>
      </c>
      <c r="BU28" s="103" t="n">
        <f aca="false">ABS(VSM!G21)</f>
        <v>22.82</v>
      </c>
      <c r="BV28" s="105" t="n">
        <f aca="false">BU28/BT28</f>
        <v>2.44849785407725</v>
      </c>
      <c r="BW28" s="103" t="n">
        <f aca="false">VSM!D72</f>
        <v>0</v>
      </c>
      <c r="BX28" s="103" t="n">
        <f aca="false">VSM!E72</f>
        <v>0</v>
      </c>
      <c r="BY28" s="104" t="e">
        <f aca="false">BX28/BW28</f>
        <v>#DIV/0!</v>
      </c>
      <c r="BZ28" s="103" t="n">
        <f aca="false">VSM!F72</f>
        <v>0</v>
      </c>
      <c r="CA28" s="103" t="n">
        <f aca="false">ABS(VSM!G72)</f>
        <v>0</v>
      </c>
      <c r="CB28" s="105" t="e">
        <f aca="false">CA28/BZ28</f>
        <v>#DIV/0!</v>
      </c>
      <c r="CC28" s="103" t="n">
        <f aca="false">VSM!D174</f>
        <v>0</v>
      </c>
      <c r="CD28" s="103" t="n">
        <f aca="false">VSM!E174</f>
        <v>0</v>
      </c>
      <c r="CE28" s="104" t="e">
        <f aca="false">CD28/CC28</f>
        <v>#DIV/0!</v>
      </c>
      <c r="CF28" s="103" t="n">
        <f aca="false">VSM!F174</f>
        <v>0</v>
      </c>
      <c r="CG28" s="103" t="n">
        <f aca="false">ABS(VSM!G174)</f>
        <v>0</v>
      </c>
      <c r="CH28" s="105" t="e">
        <f aca="false">CG28/CF28</f>
        <v>#DIV/0!</v>
      </c>
      <c r="CI28" s="103" t="n">
        <f aca="false">VSM!D225</f>
        <v>0</v>
      </c>
      <c r="CJ28" s="103" t="n">
        <f aca="false">VSM!E225</f>
        <v>0</v>
      </c>
      <c r="CK28" s="104" t="e">
        <f aca="false">CJ28/CI28</f>
        <v>#DIV/0!</v>
      </c>
      <c r="CL28" s="103" t="n">
        <f aca="false">VSM!F225</f>
        <v>0</v>
      </c>
      <c r="CM28" s="103" t="n">
        <f aca="false">ABS(VSM!G225)</f>
        <v>0</v>
      </c>
      <c r="CN28" s="105" t="e">
        <f aca="false">CM28/CL28</f>
        <v>#DIV/0!</v>
      </c>
      <c r="CO28" s="103" t="n">
        <f aca="false">VSM!D276</f>
        <v>0</v>
      </c>
      <c r="CP28" s="103" t="n">
        <f aca="false">VSM!E276</f>
        <v>0</v>
      </c>
      <c r="CQ28" s="104" t="e">
        <f aca="false">CP28/CO28</f>
        <v>#DIV/0!</v>
      </c>
      <c r="CR28" s="103" t="n">
        <f aca="false">VSM!F276</f>
        <v>0</v>
      </c>
      <c r="CS28" s="103" t="n">
        <f aca="false">ABS(VSM!G276)</f>
        <v>0</v>
      </c>
      <c r="CT28" s="105" t="e">
        <f aca="false">CS28/CR28</f>
        <v>#DIV/0!</v>
      </c>
      <c r="CU28" s="103" t="n">
        <f aca="false">VSM!D123</f>
        <v>0</v>
      </c>
      <c r="CV28" s="103" t="n">
        <f aca="false">VSM!E123</f>
        <v>0</v>
      </c>
      <c r="CW28" s="104" t="e">
        <f aca="false">CV28/CU28</f>
        <v>#DIV/0!</v>
      </c>
      <c r="CX28" s="103" t="n">
        <f aca="false">VSM!F123</f>
        <v>0</v>
      </c>
      <c r="CY28" s="103" t="n">
        <f aca="false">ABS(VSM!G123)</f>
        <v>0</v>
      </c>
      <c r="CZ28" s="105" t="e">
        <f aca="false">CY28/CX28</f>
        <v>#DIV/0!</v>
      </c>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row>
    <row r="29" customFormat="false" ht="16.5" hidden="false" customHeight="true" outlineLevel="0" collapsed="false">
      <c r="A29" s="90" t="n">
        <v>121</v>
      </c>
      <c r="B29" s="91" t="str">
        <f aca="false">Lokalizacje!D23</f>
        <v>52° 14.110'N</v>
      </c>
      <c r="C29" s="91" t="str">
        <f aca="false">Lokalizacje!C23</f>
        <v>21° 08.598'E</v>
      </c>
      <c r="D29" s="92" t="n">
        <f aca="false">Lokalizacje!B23</f>
        <v>45237</v>
      </c>
      <c r="E29" s="93" t="n">
        <f aca="false">'Analiza sitowa'!B22</f>
        <v>871.57</v>
      </c>
      <c r="F29" s="93" t="n">
        <f aca="false">'Analiza sitowa'!C22</f>
        <v>37.24</v>
      </c>
      <c r="G29" s="93" t="n">
        <f aca="false">'Analiza sitowa'!D22</f>
        <v>223.34</v>
      </c>
      <c r="H29" s="93" t="n">
        <f aca="false">'Analiza sitowa'!E22</f>
        <v>423.44</v>
      </c>
      <c r="I29" s="93" t="n">
        <f aca="false">'Analiza sitowa'!F22</f>
        <v>166.77</v>
      </c>
      <c r="J29" s="93" t="n">
        <f aca="false">'Analiza sitowa'!G22</f>
        <v>19.91</v>
      </c>
      <c r="K29" s="94" t="n">
        <f aca="false">E29/$E29*100</f>
        <v>100</v>
      </c>
      <c r="L29" s="94" t="n">
        <f aca="false">F29/$E29*100</f>
        <v>4.27274917677295</v>
      </c>
      <c r="M29" s="94" t="n">
        <f aca="false">G29/$E29*100</f>
        <v>25.625021512902</v>
      </c>
      <c r="N29" s="94" t="n">
        <f aca="false">H29/$E29*100</f>
        <v>48.5835905320284</v>
      </c>
      <c r="O29" s="94" t="n">
        <f aca="false">I29/$E29*100</f>
        <v>19.1344355588191</v>
      </c>
      <c r="P29" s="94" t="n">
        <f aca="false">J29/$E29*100</f>
        <v>2.28438335417695</v>
      </c>
      <c r="Q29" s="95" t="n">
        <f aca="false">'Masa Wawer'!D23</f>
        <v>10.48</v>
      </c>
      <c r="R29" s="95" t="n">
        <f aca="false">'Masa Wawer'!G23</f>
        <v>9.37</v>
      </c>
      <c r="S29" s="95" t="n">
        <f aca="false">'Masa Wawer'!J23</f>
        <v>10.22</v>
      </c>
      <c r="T29" s="95" t="n">
        <f aca="false">'Masa Wawer'!M23</f>
        <v>10.37</v>
      </c>
      <c r="U29" s="95" t="n">
        <f aca="false">'Masa Wawer'!P23</f>
        <v>10.22</v>
      </c>
      <c r="V29" s="95" t="n">
        <f aca="false">'Masa Wawer'!S23</f>
        <v>9.57</v>
      </c>
      <c r="W29" s="96" t="n">
        <f aca="true">INDIRECT("'F1 Wawer'!AK"&amp;2+ROW(B21)*6-6)</f>
        <v>0.000607475</v>
      </c>
      <c r="X29" s="96" t="n">
        <f aca="true">INDIRECT("'F1 Wawer'!AK"&amp;3+ROW(C21)*6-6)</f>
        <v>0.00137465</v>
      </c>
      <c r="Y29" s="96" t="n">
        <f aca="true">INDIRECT("'F1 Wawer'!AK"&amp;4+ROW(D21)*6-6)</f>
        <v>0.000772405</v>
      </c>
      <c r="Z29" s="96" t="n">
        <f aca="true">INDIRECT("'F1 Wawer'!AK"&amp;5+ROW(E21)*6-6)</f>
        <v>0.00050737</v>
      </c>
      <c r="AA29" s="96" t="n">
        <f aca="true">INDIRECT("'F1 Wawer'!AK"&amp;6+ROW(F21)*6-6)</f>
        <v>0.000502075</v>
      </c>
      <c r="AB29" s="96" t="n">
        <f aca="true">INDIRECT("'F1 Wawer'!AK"&amp;7+ROW(G21)*6-6)</f>
        <v>0.00117225</v>
      </c>
      <c r="AC29" s="97" t="n">
        <f aca="false">W29/100</f>
        <v>6.07475E-006</v>
      </c>
      <c r="AD29" s="97" t="n">
        <f aca="false">X29/100</f>
        <v>1.37465E-005</v>
      </c>
      <c r="AE29" s="97" t="n">
        <f aca="false">Y29/100</f>
        <v>7.72405E-006</v>
      </c>
      <c r="AF29" s="97" t="n">
        <f aca="false">Z29/100</f>
        <v>5.0737E-006</v>
      </c>
      <c r="AG29" s="97" t="n">
        <f aca="false">AA29/100</f>
        <v>5.02075E-006</v>
      </c>
      <c r="AH29" s="97" t="n">
        <f aca="false">AB29/100</f>
        <v>1.17225E-005</v>
      </c>
      <c r="AI29" s="98" t="n">
        <f aca="false">AC29/Q29*100000000</f>
        <v>57.9651717557252</v>
      </c>
      <c r="AJ29" s="98" t="n">
        <f aca="false">AD29/R29*100000000</f>
        <v>146.7075773746</v>
      </c>
      <c r="AK29" s="98" t="n">
        <f aca="false">AE29/S29*100000000</f>
        <v>75.5777886497065</v>
      </c>
      <c r="AL29" s="98" t="n">
        <f aca="false">AF29/T29*100000000</f>
        <v>48.9267116682739</v>
      </c>
      <c r="AM29" s="98" t="n">
        <f aca="false">AG29/U29*100000000</f>
        <v>49.1267123287671</v>
      </c>
      <c r="AN29" s="98" t="n">
        <f aca="false">AH29/V29*100000000</f>
        <v>122.492163009404</v>
      </c>
      <c r="AO29" s="97" t="n">
        <f aca="false">'F3 Wawer'!AK22</f>
        <v>0.000590855</v>
      </c>
      <c r="AP29" s="97" t="n">
        <f aca="false">AO29/100</f>
        <v>5.90855E-006</v>
      </c>
      <c r="AQ29" s="98" t="n">
        <f aca="false">AP29/Q29*100000000</f>
        <v>56.3792938931298</v>
      </c>
      <c r="AR29" s="98" t="n">
        <f aca="false">(AI29-AQ29)/AI29*100</f>
        <v>2.73591505823286</v>
      </c>
      <c r="AS29" s="97" t="n">
        <f aca="false">ARM!G25</f>
        <v>0.00825089628787644</v>
      </c>
      <c r="AT29" s="97" t="n">
        <f aca="false">AS29/1000000*$AW$2</f>
        <v>8.25089628787644E-008</v>
      </c>
      <c r="AU29" s="99" t="n">
        <f aca="false">AT29/$AT$5/$AT$4</f>
        <v>2.30291683057174E-006</v>
      </c>
      <c r="AV29" s="100" t="n">
        <f aca="false">AU29*100000000</f>
        <v>230.291683057174</v>
      </c>
      <c r="AW29" s="97"/>
      <c r="AX29" s="97" t="n">
        <f aca="false">AW29/1000000*$AW$2</f>
        <v>0</v>
      </c>
      <c r="AY29" s="100"/>
      <c r="AZ29" s="100"/>
      <c r="BA29" s="101"/>
      <c r="BB29" s="97"/>
      <c r="BC29" s="102"/>
      <c r="BD29" s="100"/>
      <c r="BE29" s="101"/>
      <c r="BF29" s="97"/>
      <c r="BG29" s="102"/>
      <c r="BH29" s="100"/>
      <c r="BI29" s="101"/>
      <c r="BJ29" s="97" t="n">
        <f aca="false">BI29/1000000*$AW$2</f>
        <v>0</v>
      </c>
      <c r="BK29" s="99"/>
      <c r="BL29" s="100"/>
      <c r="BM29" s="97"/>
      <c r="BN29" s="97" t="n">
        <f aca="false">BM29/1000000*$AW$2</f>
        <v>0</v>
      </c>
      <c r="BO29" s="99"/>
      <c r="BP29" s="100"/>
      <c r="BQ29" s="103" t="n">
        <f aca="false">VSM!D22</f>
        <v>257.068</v>
      </c>
      <c r="BR29" s="103" t="n">
        <f aca="false">VSM!E22</f>
        <v>9.775</v>
      </c>
      <c r="BS29" s="104" t="n">
        <f aca="false">BR29/BQ29</f>
        <v>0.0380249583767719</v>
      </c>
      <c r="BT29" s="103" t="n">
        <f aca="false">VSM!F22</f>
        <v>5.64</v>
      </c>
      <c r="BU29" s="103" t="n">
        <f aca="false">ABS(VSM!G22)</f>
        <v>20.1</v>
      </c>
      <c r="BV29" s="105" t="n">
        <f aca="false">BU29/BT29</f>
        <v>3.56382978723404</v>
      </c>
      <c r="BW29" s="103" t="n">
        <f aca="false">VSM!D73</f>
        <v>0</v>
      </c>
      <c r="BX29" s="103" t="n">
        <f aca="false">VSM!E73</f>
        <v>0</v>
      </c>
      <c r="BY29" s="104" t="e">
        <f aca="false">BX29/BW29</f>
        <v>#DIV/0!</v>
      </c>
      <c r="BZ29" s="103" t="n">
        <f aca="false">VSM!F73</f>
        <v>0</v>
      </c>
      <c r="CA29" s="103" t="n">
        <f aca="false">ABS(VSM!G73)</f>
        <v>0</v>
      </c>
      <c r="CB29" s="105" t="e">
        <f aca="false">CA29/BZ29</f>
        <v>#DIV/0!</v>
      </c>
      <c r="CC29" s="103" t="n">
        <f aca="false">VSM!D175</f>
        <v>0</v>
      </c>
      <c r="CD29" s="103" t="n">
        <f aca="false">VSM!E175</f>
        <v>0</v>
      </c>
      <c r="CE29" s="104" t="e">
        <f aca="false">CD29/CC29</f>
        <v>#DIV/0!</v>
      </c>
      <c r="CF29" s="103" t="n">
        <f aca="false">VSM!F175</f>
        <v>0</v>
      </c>
      <c r="CG29" s="103" t="n">
        <f aca="false">ABS(VSM!G175)</f>
        <v>0</v>
      </c>
      <c r="CH29" s="105" t="e">
        <f aca="false">CG29/CF29</f>
        <v>#DIV/0!</v>
      </c>
      <c r="CI29" s="103" t="n">
        <f aca="false">VSM!D226</f>
        <v>0</v>
      </c>
      <c r="CJ29" s="103" t="n">
        <f aca="false">VSM!E226</f>
        <v>0</v>
      </c>
      <c r="CK29" s="104" t="e">
        <f aca="false">CJ29/CI29</f>
        <v>#DIV/0!</v>
      </c>
      <c r="CL29" s="103" t="n">
        <f aca="false">VSM!F226</f>
        <v>0</v>
      </c>
      <c r="CM29" s="103" t="n">
        <f aca="false">ABS(VSM!G226)</f>
        <v>0</v>
      </c>
      <c r="CN29" s="105" t="e">
        <f aca="false">CM29/CL29</f>
        <v>#DIV/0!</v>
      </c>
      <c r="CO29" s="103" t="n">
        <f aca="false">VSM!D277</f>
        <v>0</v>
      </c>
      <c r="CP29" s="103" t="n">
        <f aca="false">VSM!E277</f>
        <v>0</v>
      </c>
      <c r="CQ29" s="104" t="e">
        <f aca="false">CP29/CO29</f>
        <v>#DIV/0!</v>
      </c>
      <c r="CR29" s="103" t="n">
        <f aca="false">VSM!F277</f>
        <v>0</v>
      </c>
      <c r="CS29" s="103" t="n">
        <f aca="false">ABS(VSM!G277)</f>
        <v>0</v>
      </c>
      <c r="CT29" s="105" t="e">
        <f aca="false">CS29/CR29</f>
        <v>#DIV/0!</v>
      </c>
      <c r="CU29" s="103" t="n">
        <f aca="false">VSM!D124</f>
        <v>0</v>
      </c>
      <c r="CV29" s="103" t="n">
        <f aca="false">VSM!E124</f>
        <v>0</v>
      </c>
      <c r="CW29" s="104" t="e">
        <f aca="false">CV29/CU29</f>
        <v>#DIV/0!</v>
      </c>
      <c r="CX29" s="103" t="n">
        <f aca="false">VSM!F124</f>
        <v>0</v>
      </c>
      <c r="CY29" s="103" t="n">
        <f aca="false">ABS(VSM!G124)</f>
        <v>0</v>
      </c>
      <c r="CZ29" s="105" t="e">
        <f aca="false">CY29/CX29</f>
        <v>#DIV/0!</v>
      </c>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row>
    <row r="30" customFormat="false" ht="16.5" hidden="false" customHeight="true" outlineLevel="0" collapsed="false">
      <c r="A30" s="90" t="n">
        <v>122</v>
      </c>
      <c r="B30" s="91" t="str">
        <f aca="false">Lokalizacje!D24</f>
        <v>52° 13.896'N</v>
      </c>
      <c r="C30" s="91" t="str">
        <f aca="false">Lokalizacje!C24</f>
        <v>21° 08.409'E</v>
      </c>
      <c r="D30" s="92" t="n">
        <f aca="false">Lokalizacje!B24</f>
        <v>45237</v>
      </c>
      <c r="E30" s="93" t="n">
        <f aca="false">'Analiza sitowa'!B23</f>
        <v>906.72</v>
      </c>
      <c r="F30" s="93" t="n">
        <f aca="false">'Analiza sitowa'!C23</f>
        <v>44</v>
      </c>
      <c r="G30" s="93" t="n">
        <f aca="false">'Analiza sitowa'!D23</f>
        <v>138.06</v>
      </c>
      <c r="H30" s="93" t="n">
        <f aca="false">'Analiza sitowa'!E23</f>
        <v>456.83</v>
      </c>
      <c r="I30" s="93" t="n">
        <f aca="false">'Analiza sitowa'!F23</f>
        <v>234.95</v>
      </c>
      <c r="J30" s="93" t="n">
        <f aca="false">'Analiza sitowa'!G23</f>
        <v>32.36</v>
      </c>
      <c r="K30" s="94" t="n">
        <f aca="false">E30/$E30*100</f>
        <v>100</v>
      </c>
      <c r="L30" s="94" t="n">
        <f aca="false">F30/$E30*100</f>
        <v>4.85265572613376</v>
      </c>
      <c r="M30" s="94" t="n">
        <f aca="false">G30/$E30*100</f>
        <v>15.2263102170461</v>
      </c>
      <c r="N30" s="94" t="n">
        <f aca="false">H30/$E30*100</f>
        <v>50.3826980765837</v>
      </c>
      <c r="O30" s="94" t="n">
        <f aca="false">I30/$E30*100</f>
        <v>25.9120787012529</v>
      </c>
      <c r="P30" s="94" t="n">
        <f aca="false">J30/$E30*100</f>
        <v>3.5689077113111</v>
      </c>
      <c r="Q30" s="95" t="n">
        <f aca="false">'Masa Wawer'!D24</f>
        <v>10.56</v>
      </c>
      <c r="R30" s="95" t="n">
        <f aca="false">'Masa Wawer'!G24</f>
        <v>10.21</v>
      </c>
      <c r="S30" s="95" t="n">
        <f aca="false">'Masa Wawer'!J24</f>
        <v>10.17</v>
      </c>
      <c r="T30" s="95" t="n">
        <f aca="false">'Masa Wawer'!M24</f>
        <v>10.97</v>
      </c>
      <c r="U30" s="95" t="n">
        <f aca="false">'Masa Wawer'!P24</f>
        <v>9.78</v>
      </c>
      <c r="V30" s="95" t="n">
        <f aca="false">'Masa Wawer'!S24</f>
        <v>9.03</v>
      </c>
      <c r="W30" s="96" t="n">
        <f aca="true">INDIRECT("'F1 Wawer'!AK"&amp;2+ROW(B22)*6-6)</f>
        <v>0.00050045</v>
      </c>
      <c r="X30" s="96" t="n">
        <f aca="true">INDIRECT("'F1 Wawer'!AK"&amp;3+ROW(C22)*6-6)</f>
        <v>0.00142205</v>
      </c>
      <c r="Y30" s="96" t="n">
        <f aca="true">INDIRECT("'F1 Wawer'!AK"&amp;4+ROW(D22)*6-6)</f>
        <v>0.00050092</v>
      </c>
      <c r="Z30" s="96" t="n">
        <f aca="true">INDIRECT("'F1 Wawer'!AK"&amp;5+ROW(E22)*6-6)</f>
        <v>0.00041253</v>
      </c>
      <c r="AA30" s="96" t="n">
        <f aca="true">INDIRECT("'F1 Wawer'!AK"&amp;6+ROW(F22)*6-6)</f>
        <v>0.00043332</v>
      </c>
      <c r="AB30" s="96" t="n">
        <f aca="true">INDIRECT("'F1 Wawer'!AK"&amp;7+ROW(G22)*6-6)</f>
        <v>0.0015145</v>
      </c>
      <c r="AC30" s="97" t="n">
        <f aca="false">W30/100</f>
        <v>5.0045E-006</v>
      </c>
      <c r="AD30" s="97" t="n">
        <f aca="false">X30/100</f>
        <v>1.42205E-005</v>
      </c>
      <c r="AE30" s="97" t="n">
        <f aca="false">Y30/100</f>
        <v>5.0092E-006</v>
      </c>
      <c r="AF30" s="97" t="n">
        <f aca="false">Z30/100</f>
        <v>4.1253E-006</v>
      </c>
      <c r="AG30" s="97" t="n">
        <f aca="false">AA30/100</f>
        <v>4.3332E-006</v>
      </c>
      <c r="AH30" s="97" t="n">
        <f aca="false">AB30/100</f>
        <v>1.5145E-005</v>
      </c>
      <c r="AI30" s="98" t="n">
        <f aca="false">AC30/Q30*100000000</f>
        <v>47.3910984848485</v>
      </c>
      <c r="AJ30" s="98" t="n">
        <f aca="false">AD30/R30*100000000</f>
        <v>139.280117531832</v>
      </c>
      <c r="AK30" s="98" t="n">
        <f aca="false">AE30/S30*100000000</f>
        <v>49.2546705998033</v>
      </c>
      <c r="AL30" s="98" t="n">
        <f aca="false">AF30/T30*100000000</f>
        <v>37.6052871467639</v>
      </c>
      <c r="AM30" s="98" t="n">
        <f aca="false">AG30/U30*100000000</f>
        <v>44.3067484662577</v>
      </c>
      <c r="AN30" s="98" t="n">
        <f aca="false">AH30/V30*100000000</f>
        <v>167.718715393134</v>
      </c>
      <c r="AO30" s="97" t="n">
        <f aca="false">'F3 Wawer'!AK23</f>
        <v>0.000488685</v>
      </c>
      <c r="AP30" s="97" t="n">
        <f aca="false">AO30/100</f>
        <v>4.88685E-006</v>
      </c>
      <c r="AQ30" s="98" t="n">
        <f aca="false">AP30/Q30*100000000</f>
        <v>46.2769886363636</v>
      </c>
      <c r="AR30" s="98" t="n">
        <f aca="false">(AI30-AQ30)/AI30*100</f>
        <v>2.35088420421621</v>
      </c>
      <c r="AS30" s="97" t="n">
        <f aca="false">ARM!G26</f>
        <v>0.00369882271468181</v>
      </c>
      <c r="AT30" s="97" t="n">
        <f aca="false">AS30/1000000*$AW$2</f>
        <v>3.69882271468181E-008</v>
      </c>
      <c r="AU30" s="99" t="n">
        <f aca="false">AT30/$AT$5/$AT$4</f>
        <v>1.03238251769786E-006</v>
      </c>
      <c r="AV30" s="100" t="n">
        <f aca="false">AU30*100000000</f>
        <v>103.238251769786</v>
      </c>
      <c r="AW30" s="97"/>
      <c r="AX30" s="97" t="n">
        <f aca="false">AW30/1000000*$AW$2</f>
        <v>0</v>
      </c>
      <c r="AY30" s="100"/>
      <c r="AZ30" s="100"/>
      <c r="BA30" s="101"/>
      <c r="BB30" s="97"/>
      <c r="BC30" s="102"/>
      <c r="BD30" s="100"/>
      <c r="BE30" s="101"/>
      <c r="BF30" s="97"/>
      <c r="BG30" s="102"/>
      <c r="BH30" s="100"/>
      <c r="BI30" s="101"/>
      <c r="BJ30" s="97" t="n">
        <f aca="false">BI30/1000000*$AW$2</f>
        <v>0</v>
      </c>
      <c r="BK30" s="99"/>
      <c r="BL30" s="100"/>
      <c r="BM30" s="97"/>
      <c r="BN30" s="97" t="n">
        <f aca="false">BM30/1000000*$AW$2</f>
        <v>0</v>
      </c>
      <c r="BO30" s="99"/>
      <c r="BP30" s="100"/>
      <c r="BQ30" s="103" t="n">
        <f aca="false">VSM!D23</f>
        <v>37.482</v>
      </c>
      <c r="BR30" s="103" t="n">
        <f aca="false">VSM!E23</f>
        <v>2.968</v>
      </c>
      <c r="BS30" s="104" t="n">
        <f aca="false">BR30/BQ30</f>
        <v>0.0791846753108159</v>
      </c>
      <c r="BT30" s="103" t="n">
        <f aca="false">VSM!F23</f>
        <v>7.39</v>
      </c>
      <c r="BU30" s="103" t="n">
        <f aca="false">ABS(VSM!G23)</f>
        <v>23.33</v>
      </c>
      <c r="BV30" s="105" t="n">
        <f aca="false">BU30/BT30</f>
        <v>3.15696887686062</v>
      </c>
      <c r="BW30" s="103" t="n">
        <f aca="false">VSM!D74</f>
        <v>0</v>
      </c>
      <c r="BX30" s="103" t="n">
        <f aca="false">VSM!E74</f>
        <v>0</v>
      </c>
      <c r="BY30" s="104" t="e">
        <f aca="false">BX30/BW30</f>
        <v>#DIV/0!</v>
      </c>
      <c r="BZ30" s="103" t="n">
        <f aca="false">VSM!F74</f>
        <v>0</v>
      </c>
      <c r="CA30" s="103" t="n">
        <f aca="false">ABS(VSM!G74)</f>
        <v>0</v>
      </c>
      <c r="CB30" s="105" t="e">
        <f aca="false">CA30/BZ30</f>
        <v>#DIV/0!</v>
      </c>
      <c r="CC30" s="103" t="n">
        <f aca="false">VSM!D176</f>
        <v>0</v>
      </c>
      <c r="CD30" s="103" t="n">
        <f aca="false">VSM!E176</f>
        <v>0</v>
      </c>
      <c r="CE30" s="104" t="e">
        <f aca="false">CD30/CC30</f>
        <v>#DIV/0!</v>
      </c>
      <c r="CF30" s="103" t="n">
        <f aca="false">VSM!F176</f>
        <v>0</v>
      </c>
      <c r="CG30" s="103" t="n">
        <f aca="false">ABS(VSM!G176)</f>
        <v>0</v>
      </c>
      <c r="CH30" s="105" t="e">
        <f aca="false">CG30/CF30</f>
        <v>#DIV/0!</v>
      </c>
      <c r="CI30" s="103" t="n">
        <f aca="false">VSM!D227</f>
        <v>0</v>
      </c>
      <c r="CJ30" s="103" t="n">
        <f aca="false">VSM!E227</f>
        <v>0</v>
      </c>
      <c r="CK30" s="104" t="e">
        <f aca="false">CJ30/CI30</f>
        <v>#DIV/0!</v>
      </c>
      <c r="CL30" s="103" t="n">
        <f aca="false">VSM!F227</f>
        <v>0</v>
      </c>
      <c r="CM30" s="103" t="n">
        <f aca="false">ABS(VSM!G227)</f>
        <v>0</v>
      </c>
      <c r="CN30" s="105" t="e">
        <f aca="false">CM30/CL30</f>
        <v>#DIV/0!</v>
      </c>
      <c r="CO30" s="103" t="n">
        <f aca="false">VSM!D278</f>
        <v>0</v>
      </c>
      <c r="CP30" s="103" t="n">
        <f aca="false">VSM!E278</f>
        <v>0</v>
      </c>
      <c r="CQ30" s="104" t="e">
        <f aca="false">CP30/CO30</f>
        <v>#DIV/0!</v>
      </c>
      <c r="CR30" s="103" t="n">
        <f aca="false">VSM!F278</f>
        <v>0</v>
      </c>
      <c r="CS30" s="103" t="n">
        <f aca="false">ABS(VSM!G278)</f>
        <v>0</v>
      </c>
      <c r="CT30" s="105" t="e">
        <f aca="false">CS30/CR30</f>
        <v>#DIV/0!</v>
      </c>
      <c r="CU30" s="103" t="n">
        <f aca="false">VSM!D125</f>
        <v>0</v>
      </c>
      <c r="CV30" s="103" t="n">
        <f aca="false">VSM!E125</f>
        <v>0</v>
      </c>
      <c r="CW30" s="104" t="e">
        <f aca="false">CV30/CU30</f>
        <v>#DIV/0!</v>
      </c>
      <c r="CX30" s="103" t="n">
        <f aca="false">VSM!F125</f>
        <v>0</v>
      </c>
      <c r="CY30" s="103" t="n">
        <f aca="false">ABS(VSM!G125)</f>
        <v>0</v>
      </c>
      <c r="CZ30" s="105" t="e">
        <f aca="false">CY30/CX30</f>
        <v>#DIV/0!</v>
      </c>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row>
    <row r="31" customFormat="false" ht="16.5" hidden="false" customHeight="true" outlineLevel="0" collapsed="false">
      <c r="A31" s="90" t="n">
        <v>123</v>
      </c>
      <c r="B31" s="91" t="str">
        <f aca="false">Lokalizacje!D25</f>
        <v>52° 13.498'N</v>
      </c>
      <c r="C31" s="91" t="str">
        <f aca="false">Lokalizacje!C25</f>
        <v>21° 08.275'E</v>
      </c>
      <c r="D31" s="92" t="n">
        <f aca="false">Lokalizacje!B25</f>
        <v>45237</v>
      </c>
      <c r="E31" s="93" t="n">
        <f aca="false">'Analiza sitowa'!B24</f>
        <v>476.76</v>
      </c>
      <c r="F31" s="93" t="n">
        <f aca="false">'Analiza sitowa'!C24</f>
        <v>59.16</v>
      </c>
      <c r="G31" s="93" t="n">
        <f aca="false">'Analiza sitowa'!D24</f>
        <v>89.17</v>
      </c>
      <c r="H31" s="93" t="n">
        <f aca="false">'Analiza sitowa'!E24</f>
        <v>131.16</v>
      </c>
      <c r="I31" s="93" t="n">
        <f aca="false">'Analiza sitowa'!F24</f>
        <v>164.44</v>
      </c>
      <c r="J31" s="93" t="n">
        <f aca="false">'Analiza sitowa'!G24</f>
        <v>31.54</v>
      </c>
      <c r="K31" s="94" t="n">
        <f aca="false">E31/$E31*100</f>
        <v>100</v>
      </c>
      <c r="L31" s="94" t="n">
        <f aca="false">F31/$E31*100</f>
        <v>12.4087591240876</v>
      </c>
      <c r="M31" s="94" t="n">
        <f aca="false">G31/$E31*100</f>
        <v>18.7033308163437</v>
      </c>
      <c r="N31" s="94" t="n">
        <f aca="false">H31/$E31*100</f>
        <v>27.5106972061415</v>
      </c>
      <c r="O31" s="94" t="n">
        <f aca="false">I31/$E31*100</f>
        <v>34.4911485862908</v>
      </c>
      <c r="P31" s="94" t="n">
        <f aca="false">J31/$E31*100</f>
        <v>6.61548787649971</v>
      </c>
      <c r="Q31" s="95" t="n">
        <f aca="false">'Masa Wawer'!D25</f>
        <v>9.89</v>
      </c>
      <c r="R31" s="95" t="n">
        <f aca="false">'Masa Wawer'!G25</f>
        <v>10.2</v>
      </c>
      <c r="S31" s="95" t="n">
        <f aca="false">'Masa Wawer'!J25</f>
        <v>10.13</v>
      </c>
      <c r="T31" s="95" t="n">
        <f aca="false">'Masa Wawer'!M25</f>
        <v>10.08</v>
      </c>
      <c r="U31" s="95" t="n">
        <f aca="false">'Masa Wawer'!P25</f>
        <v>8.77</v>
      </c>
      <c r="V31" s="95" t="n">
        <f aca="false">'Masa Wawer'!S25</f>
        <v>8.83</v>
      </c>
      <c r="W31" s="96" t="n">
        <f aca="true">INDIRECT("'F1 Wawer'!AK"&amp;2+ROW(B23)*6-6)</f>
        <v>0.00141975</v>
      </c>
      <c r="X31" s="96" t="n">
        <f aca="true">INDIRECT("'F1 Wawer'!AK"&amp;3+ROW(C23)*6-6)</f>
        <v>0.00280795</v>
      </c>
      <c r="Y31" s="96" t="n">
        <f aca="true">INDIRECT("'F1 Wawer'!AK"&amp;4+ROW(D23)*6-6)</f>
        <v>0.0017837</v>
      </c>
      <c r="Z31" s="96" t="n">
        <f aca="true">INDIRECT("'F1 Wawer'!AK"&amp;5+ROW(E23)*6-6)</f>
        <v>0.00095819</v>
      </c>
      <c r="AA31" s="96" t="n">
        <f aca="true">INDIRECT("'F1 Wawer'!AK"&amp;6+ROW(F23)*6-6)</f>
        <v>0.000699525</v>
      </c>
      <c r="AB31" s="96" t="n">
        <f aca="true">INDIRECT("'F1 Wawer'!AK"&amp;7+ROW(G23)*6-6)</f>
        <v>0.00155305</v>
      </c>
      <c r="AC31" s="97" t="n">
        <f aca="false">W31/100</f>
        <v>1.41975E-005</v>
      </c>
      <c r="AD31" s="97" t="n">
        <f aca="false">X31/100</f>
        <v>2.80795E-005</v>
      </c>
      <c r="AE31" s="97" t="n">
        <f aca="false">Y31/100</f>
        <v>1.7837E-005</v>
      </c>
      <c r="AF31" s="97" t="n">
        <f aca="false">Z31/100</f>
        <v>9.5819E-006</v>
      </c>
      <c r="AG31" s="97" t="n">
        <f aca="false">AA31/100</f>
        <v>6.99525E-006</v>
      </c>
      <c r="AH31" s="97" t="n">
        <f aca="false">AB31/100</f>
        <v>1.55305E-005</v>
      </c>
      <c r="AI31" s="98" t="n">
        <f aca="false">AC31/Q31*100000000</f>
        <v>143.554095045501</v>
      </c>
      <c r="AJ31" s="98" t="n">
        <f aca="false">AD31/R31*100000000</f>
        <v>275.289215686275</v>
      </c>
      <c r="AK31" s="98" t="n">
        <f aca="false">AE31/S31*100000000</f>
        <v>176.080947680158</v>
      </c>
      <c r="AL31" s="98" t="n">
        <f aca="false">AF31/T31*100000000</f>
        <v>95.0585317460318</v>
      </c>
      <c r="AM31" s="98" t="n">
        <f aca="false">AG31/U31*100000000</f>
        <v>79.7633979475485</v>
      </c>
      <c r="AN31" s="98" t="n">
        <f aca="false">AH31/V31*100000000</f>
        <v>175.883352208381</v>
      </c>
      <c r="AO31" s="97" t="n">
        <f aca="false">'F3 Wawer'!AK24</f>
        <v>0.00136475</v>
      </c>
      <c r="AP31" s="97" t="n">
        <f aca="false">AO31/100</f>
        <v>1.36475E-005</v>
      </c>
      <c r="AQ31" s="98" t="n">
        <f aca="false">AP31/Q31*100000000</f>
        <v>137.992922143579</v>
      </c>
      <c r="AR31" s="98" t="n">
        <f aca="false">(AI31-AQ31)/AI31*100</f>
        <v>3.87392146504667</v>
      </c>
      <c r="AS31" s="97" t="n">
        <f aca="false">ARM!G27</f>
        <v>0.0118709362167257</v>
      </c>
      <c r="AT31" s="97" t="n">
        <f aca="false">AS31/1000000*$AW$2</f>
        <v>1.18709362167257E-007</v>
      </c>
      <c r="AU31" s="99" t="n">
        <f aca="false">AT31/$AT$5/$AT$4</f>
        <v>3.31331019737944E-006</v>
      </c>
      <c r="AV31" s="100" t="n">
        <f aca="false">AU31*100000000</f>
        <v>331.331019737944</v>
      </c>
      <c r="AW31" s="97"/>
      <c r="AX31" s="97" t="n">
        <f aca="false">AW31/1000000*$AW$2</f>
        <v>0</v>
      </c>
      <c r="AY31" s="100"/>
      <c r="AZ31" s="100"/>
      <c r="BA31" s="101"/>
      <c r="BB31" s="97"/>
      <c r="BC31" s="102"/>
      <c r="BD31" s="100"/>
      <c r="BE31" s="101"/>
      <c r="BF31" s="97"/>
      <c r="BG31" s="102"/>
      <c r="BH31" s="100"/>
      <c r="BI31" s="101"/>
      <c r="BJ31" s="97" t="n">
        <f aca="false">BI31/1000000*$AW$2</f>
        <v>0</v>
      </c>
      <c r="BK31" s="99"/>
      <c r="BL31" s="100"/>
      <c r="BM31" s="97"/>
      <c r="BN31" s="97" t="n">
        <f aca="false">BM31/1000000*$AW$2</f>
        <v>0</v>
      </c>
      <c r="BO31" s="99"/>
      <c r="BP31" s="100"/>
      <c r="BQ31" s="103" t="n">
        <f aca="false">VSM!D24</f>
        <v>30.905</v>
      </c>
      <c r="BR31" s="103" t="n">
        <f aca="false">VSM!E24</f>
        <v>4.968</v>
      </c>
      <c r="BS31" s="104" t="n">
        <f aca="false">BR31/BQ31</f>
        <v>0.160750687591005</v>
      </c>
      <c r="BT31" s="103" t="n">
        <f aca="false">VSM!F24</f>
        <v>11.28</v>
      </c>
      <c r="BU31" s="103" t="n">
        <f aca="false">ABS(VSM!G24)</f>
        <v>24.36</v>
      </c>
      <c r="BV31" s="105" t="n">
        <f aca="false">BU31/BT31</f>
        <v>2.15957446808511</v>
      </c>
      <c r="BW31" s="103" t="n">
        <f aca="false">VSM!D75</f>
        <v>0</v>
      </c>
      <c r="BX31" s="103" t="n">
        <f aca="false">VSM!E75</f>
        <v>0</v>
      </c>
      <c r="BY31" s="104" t="e">
        <f aca="false">BX31/BW31</f>
        <v>#DIV/0!</v>
      </c>
      <c r="BZ31" s="103" t="n">
        <f aca="false">VSM!F75</f>
        <v>0</v>
      </c>
      <c r="CA31" s="103" t="n">
        <f aca="false">ABS(VSM!G75)</f>
        <v>0</v>
      </c>
      <c r="CB31" s="105" t="e">
        <f aca="false">CA31/BZ31</f>
        <v>#DIV/0!</v>
      </c>
      <c r="CC31" s="103" t="n">
        <f aca="false">VSM!D177</f>
        <v>0</v>
      </c>
      <c r="CD31" s="103" t="n">
        <f aca="false">VSM!E177</f>
        <v>0</v>
      </c>
      <c r="CE31" s="104" t="e">
        <f aca="false">CD31/CC31</f>
        <v>#DIV/0!</v>
      </c>
      <c r="CF31" s="103" t="n">
        <f aca="false">VSM!F177</f>
        <v>0</v>
      </c>
      <c r="CG31" s="103" t="n">
        <f aca="false">ABS(VSM!G177)</f>
        <v>0</v>
      </c>
      <c r="CH31" s="105" t="e">
        <f aca="false">CG31/CF31</f>
        <v>#DIV/0!</v>
      </c>
      <c r="CI31" s="103" t="n">
        <f aca="false">VSM!D228</f>
        <v>0</v>
      </c>
      <c r="CJ31" s="103" t="n">
        <f aca="false">VSM!E228</f>
        <v>0</v>
      </c>
      <c r="CK31" s="104" t="e">
        <f aca="false">CJ31/CI31</f>
        <v>#DIV/0!</v>
      </c>
      <c r="CL31" s="103" t="n">
        <f aca="false">VSM!F228</f>
        <v>0</v>
      </c>
      <c r="CM31" s="103" t="n">
        <f aca="false">ABS(VSM!G228)</f>
        <v>0</v>
      </c>
      <c r="CN31" s="105" t="e">
        <f aca="false">CM31/CL31</f>
        <v>#DIV/0!</v>
      </c>
      <c r="CO31" s="103" t="n">
        <f aca="false">VSM!D279</f>
        <v>0</v>
      </c>
      <c r="CP31" s="103" t="n">
        <f aca="false">VSM!E279</f>
        <v>0</v>
      </c>
      <c r="CQ31" s="104" t="e">
        <f aca="false">CP31/CO31</f>
        <v>#DIV/0!</v>
      </c>
      <c r="CR31" s="103" t="n">
        <f aca="false">VSM!F279</f>
        <v>0</v>
      </c>
      <c r="CS31" s="103" t="n">
        <f aca="false">ABS(VSM!G279)</f>
        <v>0</v>
      </c>
      <c r="CT31" s="105" t="e">
        <f aca="false">CS31/CR31</f>
        <v>#DIV/0!</v>
      </c>
      <c r="CU31" s="103" t="n">
        <f aca="false">VSM!D126</f>
        <v>0</v>
      </c>
      <c r="CV31" s="103" t="n">
        <f aca="false">VSM!E126</f>
        <v>0</v>
      </c>
      <c r="CW31" s="104" t="e">
        <f aca="false">CV31/CU31</f>
        <v>#DIV/0!</v>
      </c>
      <c r="CX31" s="103" t="n">
        <f aca="false">VSM!F126</f>
        <v>0</v>
      </c>
      <c r="CY31" s="103" t="n">
        <f aca="false">ABS(VSM!G126)</f>
        <v>0</v>
      </c>
      <c r="CZ31" s="105" t="e">
        <f aca="false">CY31/CX31</f>
        <v>#DIV/0!</v>
      </c>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row>
    <row r="32" customFormat="false" ht="16.5" hidden="false" customHeight="true" outlineLevel="0" collapsed="false">
      <c r="A32" s="90" t="n">
        <v>124</v>
      </c>
      <c r="B32" s="91" t="str">
        <f aca="false">Lokalizacje!D26</f>
        <v>52° 13.320'N</v>
      </c>
      <c r="C32" s="91" t="str">
        <f aca="false">Lokalizacje!C26</f>
        <v>21° 06.585'E</v>
      </c>
      <c r="D32" s="92" t="n">
        <f aca="false">Lokalizacje!B26</f>
        <v>45237</v>
      </c>
      <c r="E32" s="93" t="n">
        <f aca="false">'Analiza sitowa'!B25</f>
        <v>674.31</v>
      </c>
      <c r="F32" s="93" t="n">
        <f aca="false">'Analiza sitowa'!C25</f>
        <v>55.37</v>
      </c>
      <c r="G32" s="93" t="n">
        <f aca="false">'Analiza sitowa'!D25</f>
        <v>91.06</v>
      </c>
      <c r="H32" s="93" t="n">
        <f aca="false">'Analiza sitowa'!E25</f>
        <v>192.94</v>
      </c>
      <c r="I32" s="93" t="n">
        <f aca="false">'Analiza sitowa'!F25</f>
        <v>280.21</v>
      </c>
      <c r="J32" s="93" t="n">
        <f aca="false">'Analiza sitowa'!G25</f>
        <v>53.79</v>
      </c>
      <c r="K32" s="94" t="n">
        <f aca="false">E32/$E32*100</f>
        <v>100</v>
      </c>
      <c r="L32" s="94" t="n">
        <f aca="false">F32/$E32*100</f>
        <v>8.21135679435275</v>
      </c>
      <c r="M32" s="94" t="n">
        <f aca="false">G32/$E32*100</f>
        <v>13.5041746377779</v>
      </c>
      <c r="N32" s="94" t="n">
        <f aca="false">H32/$E32*100</f>
        <v>28.6129524995922</v>
      </c>
      <c r="O32" s="94" t="n">
        <f aca="false">I32/$E32*100</f>
        <v>41.555071109727</v>
      </c>
      <c r="P32" s="94" t="n">
        <f aca="false">J32/$E32*100</f>
        <v>7.97704319971527</v>
      </c>
      <c r="Q32" s="95" t="n">
        <f aca="false">'Masa Wawer'!D26</f>
        <v>9.88</v>
      </c>
      <c r="R32" s="95" t="n">
        <f aca="false">'Masa Wawer'!G26</f>
        <v>10.33</v>
      </c>
      <c r="S32" s="95" t="n">
        <f aca="false">'Masa Wawer'!J26</f>
        <v>10.05</v>
      </c>
      <c r="T32" s="95" t="n">
        <f aca="false">'Masa Wawer'!M26</f>
        <v>10.84</v>
      </c>
      <c r="U32" s="95" t="n">
        <f aca="false">'Masa Wawer'!P26</f>
        <v>9.37</v>
      </c>
      <c r="V32" s="95" t="n">
        <f aca="false">'Masa Wawer'!S26</f>
        <v>8.41</v>
      </c>
      <c r="W32" s="96" t="n">
        <f aca="true">INDIRECT("'F1 Wawer'!AK"&amp;2+ROW(B24)*6-6)</f>
        <v>0.000605285</v>
      </c>
      <c r="X32" s="96" t="n">
        <f aca="true">INDIRECT("'F1 Wawer'!AK"&amp;3+ROW(C24)*6-6)</f>
        <v>0.000828465</v>
      </c>
      <c r="Y32" s="96" t="n">
        <f aca="true">INDIRECT("'F1 Wawer'!AK"&amp;4+ROW(D24)*6-6)</f>
        <v>0.000701205</v>
      </c>
      <c r="Z32" s="96" t="n">
        <f aca="true">INDIRECT("'F1 Wawer'!AK"&amp;5+ROW(E24)*6-6)</f>
        <v>0.000523165</v>
      </c>
      <c r="AA32" s="96" t="n">
        <f aca="true">INDIRECT("'F1 Wawer'!AK"&amp;6+ROW(F24)*6-6)</f>
        <v>0.00052805</v>
      </c>
      <c r="AB32" s="96" t="n">
        <f aca="true">INDIRECT("'F1 Wawer'!AK"&amp;7+ROW(G24)*6-6)</f>
        <v>0.000812695</v>
      </c>
      <c r="AC32" s="97" t="n">
        <f aca="false">W32/100</f>
        <v>6.05285E-006</v>
      </c>
      <c r="AD32" s="97" t="n">
        <f aca="false">X32/100</f>
        <v>8.28465E-006</v>
      </c>
      <c r="AE32" s="97" t="n">
        <f aca="false">Y32/100</f>
        <v>7.01205E-006</v>
      </c>
      <c r="AF32" s="97" t="n">
        <f aca="false">Z32/100</f>
        <v>5.23165E-006</v>
      </c>
      <c r="AG32" s="97" t="n">
        <f aca="false">AA32/100</f>
        <v>5.2805E-006</v>
      </c>
      <c r="AH32" s="97" t="n">
        <f aca="false">AB32/100</f>
        <v>8.12695E-006</v>
      </c>
      <c r="AI32" s="98" t="n">
        <f aca="false">AC32/Q32*100000000</f>
        <v>61.2636639676113</v>
      </c>
      <c r="AJ32" s="98" t="n">
        <f aca="false">AD32/R32*100000000</f>
        <v>80.1999031945789</v>
      </c>
      <c r="AK32" s="98" t="n">
        <f aca="false">AE32/S32*100000000</f>
        <v>69.7716417910448</v>
      </c>
      <c r="AL32" s="98" t="n">
        <f aca="false">AF32/T32*100000000</f>
        <v>48.2624538745388</v>
      </c>
      <c r="AM32" s="98" t="n">
        <f aca="false">AG32/U32*100000000</f>
        <v>56.3553895410886</v>
      </c>
      <c r="AN32" s="98" t="n">
        <f aca="false">AH32/V32*100000000</f>
        <v>96.6343638525565</v>
      </c>
      <c r="AO32" s="97" t="n">
        <f aca="false">'F3 Wawer'!AK25</f>
        <v>0.00062477</v>
      </c>
      <c r="AP32" s="97" t="n">
        <f aca="false">AO32/100</f>
        <v>6.2477E-006</v>
      </c>
      <c r="AQ32" s="98" t="n">
        <f aca="false">AP32/Q32*100000000</f>
        <v>63.2358299595142</v>
      </c>
      <c r="AR32" s="114" t="n">
        <f aca="false">(AI32-AQ32)/AI32*100</f>
        <v>-3.21914470043035</v>
      </c>
      <c r="AS32" s="97" t="n">
        <f aca="false">ARM!G29</f>
        <v>0.0125017276797058</v>
      </c>
      <c r="AT32" s="97" t="n">
        <f aca="false">AS32/1000000*$AW$2</f>
        <v>1.25017276797058E-007</v>
      </c>
      <c r="AU32" s="99" t="n">
        <f aca="false">AT32/$AT$5/$AT$4</f>
        <v>3.48937110349122E-006</v>
      </c>
      <c r="AV32" s="100" t="n">
        <f aca="false">AU32*100000000</f>
        <v>348.937110349122</v>
      </c>
      <c r="AW32" s="97"/>
      <c r="AX32" s="97" t="n">
        <f aca="false">AW32/1000000*$AW$2</f>
        <v>0</v>
      </c>
      <c r="AY32" s="100"/>
      <c r="AZ32" s="100"/>
      <c r="BA32" s="101"/>
      <c r="BB32" s="97"/>
      <c r="BC32" s="102"/>
      <c r="BD32" s="100"/>
      <c r="BE32" s="101"/>
      <c r="BF32" s="97"/>
      <c r="BG32" s="102"/>
      <c r="BH32" s="100"/>
      <c r="BI32" s="101"/>
      <c r="BJ32" s="97" t="n">
        <f aca="false">BI32/1000000*$AW$2</f>
        <v>0</v>
      </c>
      <c r="BK32" s="99"/>
      <c r="BL32" s="100"/>
      <c r="BM32" s="97"/>
      <c r="BN32" s="97" t="n">
        <f aca="false">BM32/1000000*$AW$2</f>
        <v>0</v>
      </c>
      <c r="BO32" s="99"/>
      <c r="BP32" s="100"/>
      <c r="BQ32" s="103" t="n">
        <f aca="false">VSM!D25</f>
        <v>173.073</v>
      </c>
      <c r="BR32" s="103" t="n">
        <f aca="false">VSM!E25</f>
        <v>13.088</v>
      </c>
      <c r="BS32" s="104" t="n">
        <f aca="false">BR32/BQ32</f>
        <v>0.0756212696376673</v>
      </c>
      <c r="BT32" s="103" t="n">
        <f aca="false">VSM!F25</f>
        <v>7.48</v>
      </c>
      <c r="BU32" s="103" t="n">
        <f aca="false">ABS(VSM!G25)</f>
        <v>21.22</v>
      </c>
      <c r="BV32" s="105" t="n">
        <f aca="false">BU32/BT32</f>
        <v>2.83689839572192</v>
      </c>
      <c r="BW32" s="103" t="n">
        <f aca="false">VSM!D76</f>
        <v>0</v>
      </c>
      <c r="BX32" s="103" t="n">
        <f aca="false">VSM!E76</f>
        <v>0</v>
      </c>
      <c r="BY32" s="104" t="e">
        <f aca="false">BX32/BW32</f>
        <v>#DIV/0!</v>
      </c>
      <c r="BZ32" s="103" t="n">
        <f aca="false">VSM!F76</f>
        <v>0</v>
      </c>
      <c r="CA32" s="103" t="n">
        <f aca="false">ABS(VSM!G76)</f>
        <v>0</v>
      </c>
      <c r="CB32" s="105" t="e">
        <f aca="false">CA32/BZ32</f>
        <v>#DIV/0!</v>
      </c>
      <c r="CC32" s="103" t="n">
        <f aca="false">VSM!D178</f>
        <v>0</v>
      </c>
      <c r="CD32" s="103" t="n">
        <f aca="false">VSM!E178</f>
        <v>0</v>
      </c>
      <c r="CE32" s="104" t="e">
        <f aca="false">CD32/CC32</f>
        <v>#DIV/0!</v>
      </c>
      <c r="CF32" s="103" t="n">
        <f aca="false">VSM!F178</f>
        <v>0</v>
      </c>
      <c r="CG32" s="103" t="n">
        <f aca="false">ABS(VSM!G178)</f>
        <v>0</v>
      </c>
      <c r="CH32" s="105" t="e">
        <f aca="false">CG32/CF32</f>
        <v>#DIV/0!</v>
      </c>
      <c r="CI32" s="103" t="n">
        <f aca="false">VSM!D229</f>
        <v>0</v>
      </c>
      <c r="CJ32" s="103" t="n">
        <f aca="false">VSM!E229</f>
        <v>0</v>
      </c>
      <c r="CK32" s="104" t="e">
        <f aca="false">CJ32/CI32</f>
        <v>#DIV/0!</v>
      </c>
      <c r="CL32" s="103" t="n">
        <f aca="false">VSM!F229</f>
        <v>0</v>
      </c>
      <c r="CM32" s="103" t="n">
        <f aca="false">ABS(VSM!G229)</f>
        <v>0</v>
      </c>
      <c r="CN32" s="105" t="e">
        <f aca="false">CM32/CL32</f>
        <v>#DIV/0!</v>
      </c>
      <c r="CO32" s="103" t="n">
        <f aca="false">VSM!D280</f>
        <v>0</v>
      </c>
      <c r="CP32" s="103" t="n">
        <f aca="false">VSM!E280</f>
        <v>0</v>
      </c>
      <c r="CQ32" s="104" t="e">
        <f aca="false">CP32/CO32</f>
        <v>#DIV/0!</v>
      </c>
      <c r="CR32" s="103" t="n">
        <f aca="false">VSM!F280</f>
        <v>0</v>
      </c>
      <c r="CS32" s="103" t="n">
        <f aca="false">ABS(VSM!G280)</f>
        <v>0</v>
      </c>
      <c r="CT32" s="105" t="e">
        <f aca="false">CS32/CR32</f>
        <v>#DIV/0!</v>
      </c>
      <c r="CU32" s="103" t="n">
        <f aca="false">VSM!D127</f>
        <v>0</v>
      </c>
      <c r="CV32" s="103" t="n">
        <f aca="false">VSM!E127</f>
        <v>0</v>
      </c>
      <c r="CW32" s="104" t="e">
        <f aca="false">CV32/CU32</f>
        <v>#DIV/0!</v>
      </c>
      <c r="CX32" s="103" t="n">
        <f aca="false">VSM!F127</f>
        <v>0</v>
      </c>
      <c r="CY32" s="103" t="n">
        <f aca="false">ABS(VSM!G127)</f>
        <v>0</v>
      </c>
      <c r="CZ32" s="105" t="e">
        <f aca="false">CY32/CX32</f>
        <v>#DIV/0!</v>
      </c>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row>
    <row r="33" customFormat="false" ht="16.5" hidden="false" customHeight="true" outlineLevel="0" collapsed="false">
      <c r="A33" s="90" t="n">
        <v>125</v>
      </c>
      <c r="B33" s="91" t="str">
        <f aca="false">Lokalizacje!D27</f>
        <v>52° 13.218'N</v>
      </c>
      <c r="C33" s="91" t="str">
        <f aca="false">Lokalizacje!C27</f>
        <v>21° 06.432'E</v>
      </c>
      <c r="D33" s="92" t="n">
        <f aca="false">Lokalizacje!B27</f>
        <v>45237</v>
      </c>
      <c r="E33" s="93" t="n">
        <f aca="false">'Analiza sitowa'!B26</f>
        <v>693.42</v>
      </c>
      <c r="F33" s="93" t="n">
        <f aca="false">'Analiza sitowa'!C26</f>
        <v>57.9</v>
      </c>
      <c r="G33" s="93" t="n">
        <f aca="false">'Analiza sitowa'!D26</f>
        <v>137.52</v>
      </c>
      <c r="H33" s="93" t="n">
        <f aca="false">'Analiza sitowa'!E26</f>
        <v>270.29</v>
      </c>
      <c r="I33" s="93" t="n">
        <f aca="false">'Analiza sitowa'!F26</f>
        <v>189.85</v>
      </c>
      <c r="J33" s="93" t="n">
        <f aca="false">'Analiza sitowa'!G26</f>
        <v>36.36</v>
      </c>
      <c r="K33" s="94" t="n">
        <f aca="false">E33/$E33*100</f>
        <v>100</v>
      </c>
      <c r="L33" s="94" t="n">
        <f aca="false">F33/$E33*100</f>
        <v>8.3499177987367</v>
      </c>
      <c r="M33" s="94" t="n">
        <f aca="false">G33/$E33*100</f>
        <v>19.8321363675694</v>
      </c>
      <c r="N33" s="94" t="n">
        <f aca="false">H33/$E33*100</f>
        <v>38.9792622076087</v>
      </c>
      <c r="O33" s="94" t="n">
        <f aca="false">I33/$E33*100</f>
        <v>27.3787891898128</v>
      </c>
      <c r="P33" s="94" t="n">
        <f aca="false">J33/$E33*100</f>
        <v>5.24357532231548</v>
      </c>
      <c r="Q33" s="95" t="n">
        <f aca="false">'Masa Wawer'!D27</f>
        <v>9.79</v>
      </c>
      <c r="R33" s="95" t="n">
        <f aca="false">'Masa Wawer'!G27</f>
        <v>10.41</v>
      </c>
      <c r="S33" s="95" t="n">
        <f aca="false">'Masa Wawer'!J27</f>
        <v>9.39</v>
      </c>
      <c r="T33" s="95" t="n">
        <f aca="false">'Masa Wawer'!M27</f>
        <v>9.36</v>
      </c>
      <c r="U33" s="95" t="n">
        <f aca="false">'Masa Wawer'!P27</f>
        <v>9.23</v>
      </c>
      <c r="V33" s="95" t="n">
        <f aca="false">'Masa Wawer'!S27</f>
        <v>7.93</v>
      </c>
      <c r="W33" s="96" t="n">
        <f aca="true">INDIRECT("'F1 Wawer'!AK"&amp;2+ROW(B25)*6-6)</f>
        <v>0.000884055</v>
      </c>
      <c r="X33" s="96" t="n">
        <f aca="true">INDIRECT("'F1 Wawer'!AK"&amp;3+ROW(C25)*6-6)</f>
        <v>0.0025764</v>
      </c>
      <c r="Y33" s="96" t="n">
        <f aca="true">INDIRECT("'F1 Wawer'!AK"&amp;4+ROW(D25)*6-6)</f>
        <v>0.0010607</v>
      </c>
      <c r="Z33" s="96" t="n">
        <f aca="true">INDIRECT("'F1 Wawer'!AK"&amp;5+ROW(E25)*6-6)</f>
        <v>0.00070671</v>
      </c>
      <c r="AA33" s="96" t="n">
        <f aca="true">INDIRECT("'F1 Wawer'!AK"&amp;6+ROW(F25)*6-6)</f>
        <v>0.000665995</v>
      </c>
      <c r="AB33" s="96" t="n">
        <f aca="true">INDIRECT("'F1 Wawer'!AK"&amp;7+ROW(G25)*6-6)</f>
        <v>0.0011532</v>
      </c>
      <c r="AC33" s="97" t="n">
        <f aca="false">W33/100</f>
        <v>8.84055E-006</v>
      </c>
      <c r="AD33" s="97" t="n">
        <f aca="false">X33/100</f>
        <v>2.5764E-005</v>
      </c>
      <c r="AE33" s="97" t="n">
        <f aca="false">Y33/100</f>
        <v>1.0607E-005</v>
      </c>
      <c r="AF33" s="97" t="n">
        <f aca="false">Z33/100</f>
        <v>7.0671E-006</v>
      </c>
      <c r="AG33" s="97" t="n">
        <f aca="false">AA33/100</f>
        <v>6.65995E-006</v>
      </c>
      <c r="AH33" s="97" t="n">
        <f aca="false">AB33/100</f>
        <v>1.1532E-005</v>
      </c>
      <c r="AI33" s="98" t="n">
        <f aca="false">AC33/Q33*100000000</f>
        <v>90.3018386108274</v>
      </c>
      <c r="AJ33" s="98" t="n">
        <f aca="false">AD33/R33*100000000</f>
        <v>247.492795389049</v>
      </c>
      <c r="AK33" s="98" t="n">
        <f aca="false">AE33/S33*100000000</f>
        <v>112.960596379127</v>
      </c>
      <c r="AL33" s="98" t="n">
        <f aca="false">AF33/T33*100000000</f>
        <v>75.5032051282051</v>
      </c>
      <c r="AM33" s="98" t="n">
        <f aca="false">AG33/U33*100000000</f>
        <v>72.1554712892741</v>
      </c>
      <c r="AN33" s="98" t="n">
        <f aca="false">AH33/V33*100000000</f>
        <v>145.422446406053</v>
      </c>
      <c r="AO33" s="97" t="n">
        <f aca="false">'F3 Wawer'!AK26</f>
        <v>0.00085173</v>
      </c>
      <c r="AP33" s="97" t="n">
        <f aca="false">AO33/100</f>
        <v>8.5173E-006</v>
      </c>
      <c r="AQ33" s="98" t="n">
        <f aca="false">AP33/Q33*100000000</f>
        <v>87</v>
      </c>
      <c r="AR33" s="98" t="n">
        <f aca="false">(AI33-AQ33)/AI33*100</f>
        <v>3.65644671428812</v>
      </c>
      <c r="AS33" s="97" t="n">
        <f aca="false">ARM!G30</f>
        <v>0.00455213719595749</v>
      </c>
      <c r="AT33" s="97" t="n">
        <f aca="false">AS33/1000000*$AW$2</f>
        <v>4.55213719595749E-008</v>
      </c>
      <c r="AU33" s="99" t="n">
        <f aca="false">AT33/$AT$5/$AT$4</f>
        <v>1.27055207069391E-006</v>
      </c>
      <c r="AV33" s="100" t="n">
        <f aca="false">AU33*100000000</f>
        <v>127.055207069391</v>
      </c>
      <c r="AW33" s="111" t="n">
        <f aca="false">ARM!G85</f>
        <v>0.0183207731503809</v>
      </c>
      <c r="AX33" s="97" t="n">
        <f aca="false">AW33/1000000*$AW$2</f>
        <v>1.83207731503809E-007</v>
      </c>
      <c r="AY33" s="99" t="n">
        <f aca="false">AX33/$AT$5/$AT$4</f>
        <v>5.11353135041743E-006</v>
      </c>
      <c r="AZ33" s="100" t="n">
        <f aca="false">AY33*100000000</f>
        <v>511.353135041743</v>
      </c>
      <c r="BA33" s="101" t="n">
        <f aca="false">ARM!G117</f>
        <v>0.00836140760209651</v>
      </c>
      <c r="BB33" s="97" t="n">
        <f aca="false">BA33/1000000*$AW$2</f>
        <v>8.36140760209651E-008</v>
      </c>
      <c r="BC33" s="102" t="n">
        <f aca="false">BB33/$AT$5/$AT$4</f>
        <v>2.33376176627405E-006</v>
      </c>
      <c r="BD33" s="100" t="n">
        <f aca="false">BC33*100000000</f>
        <v>233.376176627405</v>
      </c>
      <c r="BE33" s="101" t="n">
        <f aca="false">ARM!G118</f>
        <v>0.00485370868724728</v>
      </c>
      <c r="BF33" s="97" t="n">
        <f aca="false">BE33/1000000*$AW$2</f>
        <v>4.85370868724728E-008</v>
      </c>
      <c r="BG33" s="102" t="n">
        <f aca="false">BF33/$AT$5/$AT$4</f>
        <v>1.35472402470724E-006</v>
      </c>
      <c r="BH33" s="100" t="n">
        <f aca="false">BG33*100000000</f>
        <v>135.472402470724</v>
      </c>
      <c r="BI33" s="101" t="n">
        <f aca="false">ARM!G114</f>
        <v>0.00587191439772648</v>
      </c>
      <c r="BJ33" s="97" t="n">
        <f aca="false">BI33/1000000*$AW$2</f>
        <v>5.87191439772648E-008</v>
      </c>
      <c r="BK33" s="99" t="n">
        <f aca="false">BJ33/$AT$5/$AT$4</f>
        <v>1.63891655189877E-006</v>
      </c>
      <c r="BL33" s="100" t="n">
        <f aca="false">BK33*100000000</f>
        <v>163.891655189877</v>
      </c>
      <c r="BM33" s="97" t="n">
        <f aca="false">ARM!G80</f>
        <v>0.0341264077401023</v>
      </c>
      <c r="BN33" s="97" t="n">
        <f aca="false">BM33/1000000*$AW$2</f>
        <v>3.41264077401023E-007</v>
      </c>
      <c r="BO33" s="99" t="n">
        <f aca="false">BN33/$AT$5/$AT$4</f>
        <v>9.52505958257078E-006</v>
      </c>
      <c r="BP33" s="100" t="n">
        <f aca="false">BO33*100000000</f>
        <v>952.505958257078</v>
      </c>
      <c r="BQ33" s="103" t="n">
        <f aca="false">VSM!D26</f>
        <v>43.886</v>
      </c>
      <c r="BR33" s="103" t="n">
        <f aca="false">VSM!E26</f>
        <v>4.52</v>
      </c>
      <c r="BS33" s="104" t="n">
        <f aca="false">BR33/BQ33</f>
        <v>0.102994121132024</v>
      </c>
      <c r="BT33" s="103" t="n">
        <f aca="false">VSM!F26</f>
        <v>8.63</v>
      </c>
      <c r="BU33" s="103" t="n">
        <f aca="false">ABS(VSM!G26)</f>
        <v>25.64</v>
      </c>
      <c r="BV33" s="105" t="n">
        <f aca="false">BU33/BT33</f>
        <v>2.97103128621089</v>
      </c>
      <c r="BW33" s="103" t="n">
        <f aca="false">VSM!D77</f>
        <v>121.084</v>
      </c>
      <c r="BX33" s="103" t="n">
        <f aca="false">VSM!E77</f>
        <v>16.987</v>
      </c>
      <c r="BY33" s="104" t="n">
        <f aca="false">BX33/BW33</f>
        <v>0.140291037626771</v>
      </c>
      <c r="BZ33" s="103" t="n">
        <f aca="false">VSM!F77</f>
        <v>8.98</v>
      </c>
      <c r="CA33" s="103" t="n">
        <f aca="false">ABS(VSM!G77)</f>
        <v>20.63</v>
      </c>
      <c r="CB33" s="105" t="n">
        <f aca="false">CA33/BZ33</f>
        <v>2.29732739420935</v>
      </c>
      <c r="CC33" s="103" t="n">
        <f aca="false">VSM!D179</f>
        <v>148.493</v>
      </c>
      <c r="CD33" s="103" t="n">
        <f aca="false">VSM!E179</f>
        <v>19.902</v>
      </c>
      <c r="CE33" s="104" t="n">
        <f aca="false">CD33/CC33</f>
        <v>0.134026519768609</v>
      </c>
      <c r="CF33" s="103" t="n">
        <f aca="false">VSM!F179</f>
        <v>8.67</v>
      </c>
      <c r="CG33" s="103" t="n">
        <f aca="false">ABS(VSM!G179)</f>
        <v>19.97</v>
      </c>
      <c r="CH33" s="105" t="n">
        <f aca="false">CG33/CF33</f>
        <v>2.30334486735871</v>
      </c>
      <c r="CI33" s="103" t="n">
        <f aca="false">VSM!D230</f>
        <v>141.254</v>
      </c>
      <c r="CJ33" s="103" t="n">
        <f aca="false">VSM!E230</f>
        <v>8.089</v>
      </c>
      <c r="CK33" s="104" t="n">
        <f aca="false">CJ33/CI33</f>
        <v>0.0572656349554703</v>
      </c>
      <c r="CL33" s="103" t="n">
        <f aca="false">VSM!F230</f>
        <v>6.48</v>
      </c>
      <c r="CM33" s="103" t="n">
        <f aca="false">ABS(VSM!G230)</f>
        <v>19.42</v>
      </c>
      <c r="CN33" s="105" t="n">
        <f aca="false">CM33/CL33</f>
        <v>2.99691358024691</v>
      </c>
      <c r="CO33" s="103" t="n">
        <f aca="false">VSM!D281</f>
        <v>171.729</v>
      </c>
      <c r="CP33" s="103" t="n">
        <f aca="false">VSM!E281</f>
        <v>15.408</v>
      </c>
      <c r="CQ33" s="104" t="n">
        <f aca="false">CP33/CO33</f>
        <v>0.08972276086159</v>
      </c>
      <c r="CR33" s="103" t="n">
        <f aca="false">VSM!F281</f>
        <v>8.14</v>
      </c>
      <c r="CS33" s="103" t="n">
        <f aca="false">ABS(VSM!G281)</f>
        <v>22.89</v>
      </c>
      <c r="CT33" s="105" t="n">
        <f aca="false">CS33/CR33</f>
        <v>2.81203931203931</v>
      </c>
      <c r="CU33" s="103" t="n">
        <f aca="false">VSM!D128</f>
        <v>280.769</v>
      </c>
      <c r="CV33" s="103" t="n">
        <f aca="false">VSM!E128</f>
        <v>24.821</v>
      </c>
      <c r="CW33" s="104" t="n">
        <f aca="false">CV33/CU33</f>
        <v>0.088403634304357</v>
      </c>
      <c r="CX33" s="103" t="n">
        <f aca="false">VSM!F128</f>
        <v>7.99</v>
      </c>
      <c r="CY33" s="103" t="n">
        <f aca="false">ABS(VSM!G128)</f>
        <v>25.86</v>
      </c>
      <c r="CZ33" s="105" t="n">
        <f aca="false">CY33/CX33</f>
        <v>3.23654568210263</v>
      </c>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row>
    <row r="34" customFormat="false" ht="16.5" hidden="false" customHeight="true" outlineLevel="0" collapsed="false">
      <c r="A34" s="90" t="n">
        <v>126</v>
      </c>
      <c r="B34" s="91" t="str">
        <f aca="false">Lokalizacje!D28</f>
        <v>52° 12.473'N</v>
      </c>
      <c r="C34" s="91" t="str">
        <f aca="false">Lokalizacje!C28</f>
        <v>21° 06.686'E</v>
      </c>
      <c r="D34" s="92" t="n">
        <f aca="false">Lokalizacje!B28</f>
        <v>45237</v>
      </c>
      <c r="E34" s="93" t="n">
        <f aca="false">'Analiza sitowa'!B27</f>
        <v>587.93</v>
      </c>
      <c r="F34" s="93" t="n">
        <f aca="false">'Analiza sitowa'!C27</f>
        <v>22.02</v>
      </c>
      <c r="G34" s="93" t="n">
        <f aca="false">'Analiza sitowa'!D27</f>
        <v>40.71</v>
      </c>
      <c r="H34" s="93" t="n">
        <f aca="false">'Analiza sitowa'!E27</f>
        <v>107.12</v>
      </c>
      <c r="I34" s="93" t="n">
        <f aca="false">'Analiza sitowa'!F27</f>
        <v>289.38</v>
      </c>
      <c r="J34" s="93" t="n">
        <f aca="false">'Analiza sitowa'!G27</f>
        <v>126.9</v>
      </c>
      <c r="K34" s="94" t="n">
        <f aca="false">E34/$E34*100</f>
        <v>100</v>
      </c>
      <c r="L34" s="94" t="n">
        <f aca="false">F34/$E34*100</f>
        <v>3.74534383344956</v>
      </c>
      <c r="M34" s="94" t="n">
        <f aca="false">G34/$E34*100</f>
        <v>6.92429370843468</v>
      </c>
      <c r="N34" s="94" t="n">
        <f aca="false">H34/$E34*100</f>
        <v>18.2198561053187</v>
      </c>
      <c r="O34" s="94" t="n">
        <f aca="false">I34/$E34*100</f>
        <v>49.2201452553875</v>
      </c>
      <c r="P34" s="94" t="n">
        <f aca="false">J34/$E34*100</f>
        <v>21.5842022009423</v>
      </c>
      <c r="Q34" s="95" t="n">
        <f aca="false">'Masa Wawer'!D28</f>
        <v>9.56</v>
      </c>
      <c r="R34" s="95" t="n">
        <f aca="false">'Masa Wawer'!G28</f>
        <v>8.47</v>
      </c>
      <c r="S34" s="95" t="n">
        <f aca="false">'Masa Wawer'!J28</f>
        <v>10.13</v>
      </c>
      <c r="T34" s="95" t="n">
        <f aca="false">'Masa Wawer'!M28</f>
        <v>10.39</v>
      </c>
      <c r="U34" s="95" t="n">
        <f aca="false">'Masa Wawer'!P28</f>
        <v>9.99</v>
      </c>
      <c r="V34" s="95" t="n">
        <f aca="false">'Masa Wawer'!S28</f>
        <v>8.48</v>
      </c>
      <c r="W34" s="96" t="n">
        <f aca="true">INDIRECT("'F1 Wawer'!AK"&amp;2+ROW(B26)*6-6)</f>
        <v>0.000530185</v>
      </c>
      <c r="X34" s="96" t="n">
        <f aca="true">INDIRECT("'F1 Wawer'!AK"&amp;3+ROW(C26)*6-6)</f>
        <v>0.000974405</v>
      </c>
      <c r="Y34" s="96" t="n">
        <f aca="true">INDIRECT("'F1 Wawer'!AK"&amp;4+ROW(D26)*6-6)</f>
        <v>0.00094408</v>
      </c>
      <c r="Z34" s="96" t="n">
        <f aca="true">INDIRECT("'F1 Wawer'!AK"&amp;5+ROW(E26)*6-6)</f>
        <v>0.000370675</v>
      </c>
      <c r="AA34" s="96" t="n">
        <f aca="true">INDIRECT("'F1 Wawer'!AK"&amp;6+ROW(F26)*6-6)</f>
        <v>0.00045814</v>
      </c>
      <c r="AB34" s="96" t="n">
        <f aca="true">INDIRECT("'F1 Wawer'!AK"&amp;7+ROW(G26)*6-6)</f>
        <v>0.000524315</v>
      </c>
      <c r="AC34" s="97" t="n">
        <f aca="false">W34/100</f>
        <v>5.30185E-006</v>
      </c>
      <c r="AD34" s="97" t="n">
        <f aca="false">X34/100</f>
        <v>9.74405E-006</v>
      </c>
      <c r="AE34" s="97" t="n">
        <f aca="false">Y34/100</f>
        <v>9.4408E-006</v>
      </c>
      <c r="AF34" s="97" t="n">
        <f aca="false">Z34/100</f>
        <v>3.70675E-006</v>
      </c>
      <c r="AG34" s="97" t="n">
        <f aca="false">AA34/100</f>
        <v>4.5814E-006</v>
      </c>
      <c r="AH34" s="97" t="n">
        <f aca="false">AB34/100</f>
        <v>5.24315E-006</v>
      </c>
      <c r="AI34" s="98" t="n">
        <f aca="false">AC34/Q34*100000000</f>
        <v>55.4586820083682</v>
      </c>
      <c r="AJ34" s="98" t="n">
        <f aca="false">AD34/R34*100000000</f>
        <v>115.041912632822</v>
      </c>
      <c r="AK34" s="98" t="n">
        <f aca="false">AE34/S34*100000000</f>
        <v>93.1964461994077</v>
      </c>
      <c r="AL34" s="98" t="n">
        <f aca="false">AF34/T34*100000000</f>
        <v>35.6761308950914</v>
      </c>
      <c r="AM34" s="98" t="n">
        <f aca="false">AG34/U34*100000000</f>
        <v>45.8598598598599</v>
      </c>
      <c r="AN34" s="98" t="n">
        <f aca="false">AH34/V34*100000000</f>
        <v>61.8295990566038</v>
      </c>
      <c r="AO34" s="97" t="n">
        <f aca="false">'F3 Wawer'!AK27</f>
        <v>0.00051381</v>
      </c>
      <c r="AP34" s="97" t="n">
        <f aca="false">AO34/100</f>
        <v>5.1381E-006</v>
      </c>
      <c r="AQ34" s="98" t="n">
        <f aca="false">AP34/Q34*100000000</f>
        <v>53.7458158995816</v>
      </c>
      <c r="AR34" s="98" t="n">
        <f aca="false">(AI34-AQ34)/AI34*100</f>
        <v>3.0885445646331</v>
      </c>
      <c r="AS34" s="97" t="n">
        <f aca="false">ARM!G31</f>
        <v>0.00413637833360547</v>
      </c>
      <c r="AT34" s="97" t="n">
        <f aca="false">AS34/1000000*$AW$2</f>
        <v>4.13637833360547E-008</v>
      </c>
      <c r="AU34" s="99" t="n">
        <f aca="false">AT34/$AT$5/$AT$4</f>
        <v>1.15450915266855E-006</v>
      </c>
      <c r="AV34" s="100" t="n">
        <f aca="false">AU34*100000000</f>
        <v>115.450915266855</v>
      </c>
      <c r="AW34" s="97"/>
      <c r="AX34" s="97" t="n">
        <f aca="false">AW34/1000000*$AW$2</f>
        <v>0</v>
      </c>
      <c r="AY34" s="106"/>
      <c r="AZ34" s="100"/>
      <c r="BA34" s="101"/>
      <c r="BB34" s="97"/>
      <c r="BC34" s="102"/>
      <c r="BD34" s="100"/>
      <c r="BE34" s="101"/>
      <c r="BF34" s="97"/>
      <c r="BG34" s="102"/>
      <c r="BH34" s="100"/>
      <c r="BI34" s="101"/>
      <c r="BJ34" s="97" t="n">
        <f aca="false">BI34/1000000*$AW$2</f>
        <v>0</v>
      </c>
      <c r="BK34" s="99"/>
      <c r="BL34" s="100"/>
      <c r="BM34" s="97"/>
      <c r="BN34" s="97" t="n">
        <f aca="false">BM34/1000000*$AW$2</f>
        <v>0</v>
      </c>
      <c r="BO34" s="99"/>
      <c r="BP34" s="100"/>
      <c r="BQ34" s="103" t="n">
        <f aca="false">VSM!D27</f>
        <v>41.914</v>
      </c>
      <c r="BR34" s="103" t="n">
        <f aca="false">VSM!E27</f>
        <v>3.749</v>
      </c>
      <c r="BS34" s="104" t="n">
        <f aca="false">BR34/BQ34</f>
        <v>0.0894450541585151</v>
      </c>
      <c r="BT34" s="103" t="n">
        <f aca="false">VSM!F27</f>
        <v>7.73</v>
      </c>
      <c r="BU34" s="103" t="n">
        <f aca="false">ABS(VSM!G27)</f>
        <v>26.7</v>
      </c>
      <c r="BV34" s="105" t="n">
        <f aca="false">BU34/BT34</f>
        <v>3.45407503234153</v>
      </c>
      <c r="BW34" s="103" t="n">
        <f aca="false">VSM!D78</f>
        <v>0</v>
      </c>
      <c r="BX34" s="103" t="n">
        <f aca="false">VSM!E78</f>
        <v>0</v>
      </c>
      <c r="BY34" s="104" t="e">
        <f aca="false">BX34/BW34</f>
        <v>#DIV/0!</v>
      </c>
      <c r="BZ34" s="103" t="n">
        <f aca="false">VSM!F78</f>
        <v>0</v>
      </c>
      <c r="CA34" s="103" t="n">
        <f aca="false">ABS(VSM!G78)</f>
        <v>0</v>
      </c>
      <c r="CB34" s="105" t="e">
        <f aca="false">CA34/BZ34</f>
        <v>#DIV/0!</v>
      </c>
      <c r="CC34" s="103" t="n">
        <f aca="false">VSM!D180</f>
        <v>0</v>
      </c>
      <c r="CD34" s="103" t="n">
        <f aca="false">VSM!E180</f>
        <v>0</v>
      </c>
      <c r="CE34" s="104" t="e">
        <f aca="false">CD34/CC34</f>
        <v>#DIV/0!</v>
      </c>
      <c r="CF34" s="103" t="n">
        <f aca="false">VSM!F180</f>
        <v>0</v>
      </c>
      <c r="CG34" s="103" t="n">
        <f aca="false">ABS(VSM!G180)</f>
        <v>0</v>
      </c>
      <c r="CH34" s="105" t="e">
        <f aca="false">CG34/CF34</f>
        <v>#DIV/0!</v>
      </c>
      <c r="CI34" s="103" t="n">
        <f aca="false">VSM!D231</f>
        <v>0</v>
      </c>
      <c r="CJ34" s="103" t="n">
        <f aca="false">VSM!E231</f>
        <v>0</v>
      </c>
      <c r="CK34" s="104" t="e">
        <f aca="false">CJ34/CI34</f>
        <v>#DIV/0!</v>
      </c>
      <c r="CL34" s="103" t="n">
        <f aca="false">VSM!F231</f>
        <v>0</v>
      </c>
      <c r="CM34" s="103" t="n">
        <f aca="false">ABS(VSM!G231)</f>
        <v>0</v>
      </c>
      <c r="CN34" s="105" t="e">
        <f aca="false">CM34/CL34</f>
        <v>#DIV/0!</v>
      </c>
      <c r="CO34" s="103" t="n">
        <f aca="false">VSM!D282</f>
        <v>0</v>
      </c>
      <c r="CP34" s="103" t="n">
        <f aca="false">VSM!E282</f>
        <v>0</v>
      </c>
      <c r="CQ34" s="104" t="e">
        <f aca="false">CP34/CO34</f>
        <v>#DIV/0!</v>
      </c>
      <c r="CR34" s="103" t="n">
        <f aca="false">VSM!F282</f>
        <v>0</v>
      </c>
      <c r="CS34" s="103" t="n">
        <f aca="false">ABS(VSM!G282)</f>
        <v>0</v>
      </c>
      <c r="CT34" s="105" t="e">
        <f aca="false">CS34/CR34</f>
        <v>#DIV/0!</v>
      </c>
      <c r="CU34" s="103" t="n">
        <f aca="false">VSM!D129</f>
        <v>0</v>
      </c>
      <c r="CV34" s="103" t="n">
        <f aca="false">VSM!E129</f>
        <v>0</v>
      </c>
      <c r="CW34" s="104" t="e">
        <f aca="false">CV34/CU34</f>
        <v>#DIV/0!</v>
      </c>
      <c r="CX34" s="103" t="n">
        <f aca="false">VSM!F129</f>
        <v>0</v>
      </c>
      <c r="CY34" s="103" t="n">
        <f aca="false">ABS(VSM!G129)</f>
        <v>0</v>
      </c>
      <c r="CZ34" s="105" t="e">
        <f aca="false">CY34/CX34</f>
        <v>#DIV/0!</v>
      </c>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row>
    <row r="35" customFormat="false" ht="16.5" hidden="false" customHeight="true" outlineLevel="0" collapsed="false">
      <c r="A35" s="90" t="n">
        <v>127</v>
      </c>
      <c r="B35" s="91" t="str">
        <f aca="false">Lokalizacje!D29</f>
        <v>52° 12.895'N</v>
      </c>
      <c r="C35" s="91" t="str">
        <f aca="false">Lokalizacje!C29</f>
        <v>21° 07.200'E</v>
      </c>
      <c r="D35" s="92" t="n">
        <f aca="false">Lokalizacje!B29</f>
        <v>45237</v>
      </c>
      <c r="E35" s="93" t="n">
        <f aca="false">'Analiza sitowa'!B28</f>
        <v>822.9</v>
      </c>
      <c r="F35" s="93" t="n">
        <f aca="false">'Analiza sitowa'!C28</f>
        <v>38.68</v>
      </c>
      <c r="G35" s="93" t="n">
        <f aca="false">'Analiza sitowa'!D28</f>
        <v>231.89</v>
      </c>
      <c r="H35" s="93" t="n">
        <f aca="false">'Analiza sitowa'!E28</f>
        <v>342.61</v>
      </c>
      <c r="I35" s="93" t="n">
        <f aca="false">'Analiza sitowa'!F28</f>
        <v>176.02</v>
      </c>
      <c r="J35" s="93" t="n">
        <f aca="false">'Analiza sitowa'!G28</f>
        <v>32.36</v>
      </c>
      <c r="K35" s="94" t="n">
        <f aca="false">E35/$E35*100</f>
        <v>100</v>
      </c>
      <c r="L35" s="94" t="n">
        <f aca="false">F35/$E35*100</f>
        <v>4.70044962935958</v>
      </c>
      <c r="M35" s="94" t="n">
        <f aca="false">G35/$E35*100</f>
        <v>28.1796087009357</v>
      </c>
      <c r="N35" s="94" t="n">
        <f aca="false">H35/$E35*100</f>
        <v>41.6344634828047</v>
      </c>
      <c r="O35" s="94" t="n">
        <f aca="false">I35/$E35*100</f>
        <v>21.390205371248</v>
      </c>
      <c r="P35" s="94" t="n">
        <f aca="false">J35/$E35*100</f>
        <v>3.93243407461417</v>
      </c>
      <c r="Q35" s="95" t="n">
        <f aca="false">'Masa Wawer'!D29</f>
        <v>10.02</v>
      </c>
      <c r="R35" s="95" t="n">
        <f aca="false">'Masa Wawer'!G29</f>
        <v>9.68</v>
      </c>
      <c r="S35" s="95" t="n">
        <f aca="false">'Masa Wawer'!J29</f>
        <v>10.85</v>
      </c>
      <c r="T35" s="95" t="n">
        <f aca="false">'Masa Wawer'!M29</f>
        <v>10.98</v>
      </c>
      <c r="U35" s="95" t="n">
        <f aca="false">'Masa Wawer'!P29</f>
        <v>10.13</v>
      </c>
      <c r="V35" s="95" t="n">
        <f aca="false">'Masa Wawer'!S29</f>
        <v>9.37</v>
      </c>
      <c r="W35" s="96" t="n">
        <f aca="true">INDIRECT("'F1 Wawer'!AK"&amp;2+ROW(B27)*6-6)</f>
        <v>0.0005713</v>
      </c>
      <c r="X35" s="96" t="n">
        <f aca="true">INDIRECT("'F1 Wawer'!AK"&amp;3+ROW(C27)*6-6)</f>
        <v>0.0010127</v>
      </c>
      <c r="Y35" s="96" t="n">
        <f aca="true">INDIRECT("'F1 Wawer'!AK"&amp;4+ROW(D27)*6-6)</f>
        <v>0.000678645</v>
      </c>
      <c r="Z35" s="96" t="n">
        <f aca="true">INDIRECT("'F1 Wawer'!AK"&amp;5+ROW(E27)*6-6)</f>
        <v>0.000487375</v>
      </c>
      <c r="AA35" s="96" t="n">
        <f aca="true">INDIRECT("'F1 Wawer'!AK"&amp;6+ROW(F27)*6-6)</f>
        <v>0.00052187</v>
      </c>
      <c r="AB35" s="96" t="n">
        <f aca="true">INDIRECT("'F1 Wawer'!AK"&amp;7+ROW(G27)*6-6)</f>
        <v>0.000900875</v>
      </c>
      <c r="AC35" s="97" t="n">
        <f aca="false">W35/100</f>
        <v>5.713E-006</v>
      </c>
      <c r="AD35" s="97" t="n">
        <f aca="false">X35/100</f>
        <v>1.0127E-005</v>
      </c>
      <c r="AE35" s="97" t="n">
        <f aca="false">Y35/100</f>
        <v>6.78645E-006</v>
      </c>
      <c r="AF35" s="97" t="n">
        <f aca="false">Z35/100</f>
        <v>4.87375E-006</v>
      </c>
      <c r="AG35" s="97" t="n">
        <f aca="false">AA35/100</f>
        <v>5.2187E-006</v>
      </c>
      <c r="AH35" s="97" t="n">
        <f aca="false">AB35/100</f>
        <v>9.00875E-006</v>
      </c>
      <c r="AI35" s="98" t="n">
        <f aca="false">AC35/Q35*100000000</f>
        <v>57.0159680638723</v>
      </c>
      <c r="AJ35" s="98" t="n">
        <f aca="false">AD35/R35*100000000</f>
        <v>104.617768595041</v>
      </c>
      <c r="AK35" s="98" t="n">
        <f aca="false">AE35/S35*100000000</f>
        <v>62.5479262672811</v>
      </c>
      <c r="AL35" s="98" t="n">
        <f aca="false">AF35/T35*100000000</f>
        <v>44.3875227686703</v>
      </c>
      <c r="AM35" s="98" t="n">
        <f aca="false">AG35/U35*100000000</f>
        <v>51.5172754195459</v>
      </c>
      <c r="AN35" s="98" t="n">
        <f aca="false">AH35/V35*100000000</f>
        <v>96.1446104589114</v>
      </c>
      <c r="AO35" s="97" t="n">
        <f aca="false">'F3 Wawer'!AK28</f>
        <v>0.000555145</v>
      </c>
      <c r="AP35" s="97" t="n">
        <f aca="false">AO35/100</f>
        <v>5.55145E-006</v>
      </c>
      <c r="AQ35" s="98" t="n">
        <f aca="false">AP35/Q35*100000000</f>
        <v>55.4036926147705</v>
      </c>
      <c r="AR35" s="98" t="n">
        <f aca="false">(AI35-AQ35)/AI35*100</f>
        <v>2.82776124628045</v>
      </c>
      <c r="AS35" s="97" t="n">
        <f aca="false">ARM!G32</f>
        <v>0.00391965467768101</v>
      </c>
      <c r="AT35" s="97" t="n">
        <f aca="false">AS35/1000000*$AW$2</f>
        <v>3.91965467768101E-008</v>
      </c>
      <c r="AU35" s="99" t="n">
        <f aca="false">AT35/$AT$5/$AT$4</f>
        <v>1.09401917225941E-006</v>
      </c>
      <c r="AV35" s="100" t="n">
        <f aca="false">AU35*100000000</f>
        <v>109.401917225941</v>
      </c>
      <c r="AW35" s="97"/>
      <c r="AX35" s="97" t="n">
        <f aca="false">AW35/1000000*$AW$2</f>
        <v>0</v>
      </c>
      <c r="AY35" s="106"/>
      <c r="AZ35" s="100"/>
      <c r="BA35" s="101"/>
      <c r="BB35" s="97"/>
      <c r="BC35" s="102"/>
      <c r="BD35" s="100"/>
      <c r="BE35" s="101"/>
      <c r="BF35" s="97"/>
      <c r="BG35" s="102"/>
      <c r="BH35" s="100"/>
      <c r="BI35" s="101"/>
      <c r="BJ35" s="97" t="n">
        <f aca="false">BI35/1000000*$AW$2</f>
        <v>0</v>
      </c>
      <c r="BK35" s="99"/>
      <c r="BL35" s="100"/>
      <c r="BM35" s="97"/>
      <c r="BN35" s="97" t="n">
        <f aca="false">BM35/1000000*$AW$2</f>
        <v>0</v>
      </c>
      <c r="BO35" s="99"/>
      <c r="BP35" s="100"/>
      <c r="BQ35" s="103" t="n">
        <f aca="false">VSM!D28</f>
        <v>45.589</v>
      </c>
      <c r="BR35" s="103" t="n">
        <f aca="false">VSM!E28</f>
        <v>4.964</v>
      </c>
      <c r="BS35" s="104" t="n">
        <f aca="false">BR35/BQ35</f>
        <v>0.108885915462063</v>
      </c>
      <c r="BT35" s="103" t="n">
        <f aca="false">VSM!F28</f>
        <v>9.54</v>
      </c>
      <c r="BU35" s="103" t="n">
        <f aca="false">ABS(VSM!G28)</f>
        <v>27.85</v>
      </c>
      <c r="BV35" s="105" t="n">
        <f aca="false">BU35/BT35</f>
        <v>2.91928721174004</v>
      </c>
      <c r="BW35" s="103" t="n">
        <f aca="false">VSM!D79</f>
        <v>0</v>
      </c>
      <c r="BX35" s="103" t="n">
        <f aca="false">VSM!E79</f>
        <v>0</v>
      </c>
      <c r="BY35" s="104" t="e">
        <f aca="false">BX35/BW35</f>
        <v>#DIV/0!</v>
      </c>
      <c r="BZ35" s="103" t="n">
        <f aca="false">VSM!F79</f>
        <v>0</v>
      </c>
      <c r="CA35" s="103" t="n">
        <f aca="false">ABS(VSM!G79)</f>
        <v>0</v>
      </c>
      <c r="CB35" s="105" t="e">
        <f aca="false">CA35/BZ35</f>
        <v>#DIV/0!</v>
      </c>
      <c r="CC35" s="103" t="n">
        <f aca="false">VSM!D181</f>
        <v>0</v>
      </c>
      <c r="CD35" s="103" t="n">
        <f aca="false">VSM!E181</f>
        <v>0</v>
      </c>
      <c r="CE35" s="104" t="e">
        <f aca="false">CD35/CC35</f>
        <v>#DIV/0!</v>
      </c>
      <c r="CF35" s="103" t="n">
        <f aca="false">VSM!F181</f>
        <v>0</v>
      </c>
      <c r="CG35" s="103" t="n">
        <f aca="false">ABS(VSM!G181)</f>
        <v>0</v>
      </c>
      <c r="CH35" s="105" t="e">
        <f aca="false">CG35/CF35</f>
        <v>#DIV/0!</v>
      </c>
      <c r="CI35" s="103" t="n">
        <f aca="false">VSM!D232</f>
        <v>0</v>
      </c>
      <c r="CJ35" s="103" t="n">
        <f aca="false">VSM!E232</f>
        <v>0</v>
      </c>
      <c r="CK35" s="104" t="e">
        <f aca="false">CJ35/CI35</f>
        <v>#DIV/0!</v>
      </c>
      <c r="CL35" s="103" t="n">
        <f aca="false">VSM!F232</f>
        <v>0</v>
      </c>
      <c r="CM35" s="103" t="n">
        <f aca="false">ABS(VSM!G232)</f>
        <v>0</v>
      </c>
      <c r="CN35" s="105" t="e">
        <f aca="false">CM35/CL35</f>
        <v>#DIV/0!</v>
      </c>
      <c r="CO35" s="103" t="n">
        <f aca="false">VSM!D283</f>
        <v>0</v>
      </c>
      <c r="CP35" s="103" t="n">
        <f aca="false">VSM!E283</f>
        <v>0</v>
      </c>
      <c r="CQ35" s="104" t="e">
        <f aca="false">CP35/CO35</f>
        <v>#DIV/0!</v>
      </c>
      <c r="CR35" s="103" t="n">
        <f aca="false">VSM!F283</f>
        <v>0</v>
      </c>
      <c r="CS35" s="103" t="n">
        <f aca="false">ABS(VSM!G283)</f>
        <v>0</v>
      </c>
      <c r="CT35" s="105" t="e">
        <f aca="false">CS35/CR35</f>
        <v>#DIV/0!</v>
      </c>
      <c r="CU35" s="103" t="n">
        <f aca="false">VSM!D130</f>
        <v>0</v>
      </c>
      <c r="CV35" s="103" t="n">
        <f aca="false">VSM!E130</f>
        <v>0</v>
      </c>
      <c r="CW35" s="104" t="e">
        <f aca="false">CV35/CU35</f>
        <v>#DIV/0!</v>
      </c>
      <c r="CX35" s="103" t="n">
        <f aca="false">VSM!F130</f>
        <v>0</v>
      </c>
      <c r="CY35" s="103" t="n">
        <f aca="false">ABS(VSM!G130)</f>
        <v>0</v>
      </c>
      <c r="CZ35" s="105" t="e">
        <f aca="false">CY35/CX35</f>
        <v>#DIV/0!</v>
      </c>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row>
    <row r="36" customFormat="false" ht="16.5" hidden="false" customHeight="true" outlineLevel="0" collapsed="false">
      <c r="A36" s="90" t="n">
        <v>128</v>
      </c>
      <c r="B36" s="91" t="str">
        <f aca="false">Lokalizacje!D30</f>
        <v>52° 12.990'N</v>
      </c>
      <c r="C36" s="91" t="str">
        <f aca="false">Lokalizacje!C30</f>
        <v>21° 07.972'E</v>
      </c>
      <c r="D36" s="92" t="n">
        <f aca="false">Lokalizacje!B30</f>
        <v>45237</v>
      </c>
      <c r="E36" s="93" t="n">
        <f aca="false">'Analiza sitowa'!B29</f>
        <v>593.03</v>
      </c>
      <c r="F36" s="93" t="n">
        <f aca="false">'Analiza sitowa'!C29</f>
        <v>29.56</v>
      </c>
      <c r="G36" s="93" t="n">
        <f aca="false">'Analiza sitowa'!D29</f>
        <v>114.76</v>
      </c>
      <c r="H36" s="93" t="n">
        <f aca="false">'Analiza sitowa'!E29</f>
        <v>251.42</v>
      </c>
      <c r="I36" s="93" t="n">
        <f aca="false">'Analiza sitowa'!F29</f>
        <v>170.37</v>
      </c>
      <c r="J36" s="93" t="n">
        <f aca="false">'Analiza sitowa'!G29</f>
        <v>26.09</v>
      </c>
      <c r="K36" s="94" t="n">
        <f aca="false">E36/$E36*100</f>
        <v>100</v>
      </c>
      <c r="L36" s="94" t="n">
        <f aca="false">F36/$E36*100</f>
        <v>4.98457076370504</v>
      </c>
      <c r="M36" s="94" t="n">
        <f aca="false">G36/$E36*100</f>
        <v>19.3514661990119</v>
      </c>
      <c r="N36" s="94" t="n">
        <f aca="false">H36/$E36*100</f>
        <v>42.3958315768174</v>
      </c>
      <c r="O36" s="94" t="n">
        <f aca="false">I36/$E36*100</f>
        <v>28.7287321046153</v>
      </c>
      <c r="P36" s="94" t="n">
        <f aca="false">J36/$E36*100</f>
        <v>4.39944016322952</v>
      </c>
      <c r="Q36" s="95" t="n">
        <f aca="false">'Masa Wawer'!D30</f>
        <v>8.83</v>
      </c>
      <c r="R36" s="95" t="n">
        <f aca="false">'Masa Wawer'!G30</f>
        <v>9.54</v>
      </c>
      <c r="S36" s="95" t="n">
        <f aca="false">'Masa Wawer'!J30</f>
        <v>10.49</v>
      </c>
      <c r="T36" s="95" t="n">
        <f aca="false">'Masa Wawer'!M30</f>
        <v>9.98</v>
      </c>
      <c r="U36" s="95" t="n">
        <f aca="false">'Masa Wawer'!P30</f>
        <v>9.96</v>
      </c>
      <c r="V36" s="95" t="n">
        <f aca="false">'Masa Wawer'!S30</f>
        <v>9.45</v>
      </c>
      <c r="W36" s="96" t="n">
        <f aca="true">INDIRECT("'F1 Wawer'!AK"&amp;2+ROW(B28)*6-6)</f>
        <v>0.000584035</v>
      </c>
      <c r="X36" s="96" t="n">
        <f aca="true">INDIRECT("'F1 Wawer'!AK"&amp;3+ROW(C28)*6-6)</f>
        <v>0.0017983</v>
      </c>
      <c r="Y36" s="96" t="n">
        <f aca="true">INDIRECT("'F1 Wawer'!AK"&amp;4+ROW(D28)*6-6)</f>
        <v>0.000940475</v>
      </c>
      <c r="Z36" s="96" t="n">
        <f aca="true">INDIRECT("'F1 Wawer'!AK"&amp;5+ROW(E28)*6-6)</f>
        <v>0.00045378</v>
      </c>
      <c r="AA36" s="96" t="n">
        <f aca="true">INDIRECT("'F1 Wawer'!AK"&amp;6+ROW(F28)*6-6)</f>
        <v>0.00040168</v>
      </c>
      <c r="AB36" s="96" t="n">
        <f aca="true">INDIRECT("'F1 Wawer'!AK"&amp;7+ROW(G28)*6-6)</f>
        <v>0.00083752</v>
      </c>
      <c r="AC36" s="97" t="n">
        <f aca="false">W36/100</f>
        <v>5.84035E-006</v>
      </c>
      <c r="AD36" s="97" t="n">
        <f aca="false">X36/100</f>
        <v>1.7983E-005</v>
      </c>
      <c r="AE36" s="97" t="n">
        <f aca="false">Y36/100</f>
        <v>9.40475E-006</v>
      </c>
      <c r="AF36" s="97" t="n">
        <f aca="false">Z36/100</f>
        <v>4.5378E-006</v>
      </c>
      <c r="AG36" s="97" t="n">
        <f aca="false">AA36/100</f>
        <v>4.0168E-006</v>
      </c>
      <c r="AH36" s="97" t="n">
        <f aca="false">AB36/100</f>
        <v>8.3752E-006</v>
      </c>
      <c r="AI36" s="98" t="n">
        <f aca="false">AC36/Q36*100000000</f>
        <v>66.1421291053228</v>
      </c>
      <c r="AJ36" s="98" t="n">
        <f aca="false">AD36/R36*100000000</f>
        <v>188.501048218029</v>
      </c>
      <c r="AK36" s="98" t="n">
        <f aca="false">AE36/S36*100000000</f>
        <v>89.6544327931363</v>
      </c>
      <c r="AL36" s="98" t="n">
        <f aca="false">AF36/T36*100000000</f>
        <v>45.4689378757515</v>
      </c>
      <c r="AM36" s="98" t="n">
        <f aca="false">AG36/U36*100000000</f>
        <v>40.3293172690763</v>
      </c>
      <c r="AN36" s="98" t="n">
        <f aca="false">AH36/V36*100000000</f>
        <v>88.6264550264551</v>
      </c>
      <c r="AO36" s="97" t="n">
        <f aca="false">'F3 Wawer'!AK29</f>
        <v>0.00055561</v>
      </c>
      <c r="AP36" s="97" t="n">
        <f aca="false">AO36/100</f>
        <v>5.5561E-006</v>
      </c>
      <c r="AQ36" s="98" t="n">
        <f aca="false">AP36/Q36*100000000</f>
        <v>62.9229898074745</v>
      </c>
      <c r="AR36" s="98" t="n">
        <f aca="false">(AI36-AQ36)/AI36*100</f>
        <v>4.86700283373428</v>
      </c>
      <c r="AS36" s="97" t="n">
        <f aca="false">ARM!G33</f>
        <v>0.00421213976020402</v>
      </c>
      <c r="AT36" s="97" t="n">
        <f aca="false">AS36/1000000*$AW$2</f>
        <v>4.21213976020402E-008</v>
      </c>
      <c r="AU36" s="99" t="n">
        <f aca="false">AT36/$AT$5/$AT$4</f>
        <v>1.17565500862583E-006</v>
      </c>
      <c r="AV36" s="100" t="n">
        <f aca="false">AU36*100000000</f>
        <v>117.565500862583</v>
      </c>
      <c r="AW36" s="97"/>
      <c r="AX36" s="97" t="n">
        <f aca="false">AW36/1000000*$AW$2</f>
        <v>0</v>
      </c>
      <c r="AY36" s="106"/>
      <c r="AZ36" s="100"/>
      <c r="BA36" s="101"/>
      <c r="BB36" s="97"/>
      <c r="BC36" s="102"/>
      <c r="BD36" s="100"/>
      <c r="BE36" s="101"/>
      <c r="BF36" s="97"/>
      <c r="BG36" s="102"/>
      <c r="BH36" s="100"/>
      <c r="BI36" s="101"/>
      <c r="BJ36" s="97" t="n">
        <f aca="false">BI36/1000000*$AW$2</f>
        <v>0</v>
      </c>
      <c r="BK36" s="99"/>
      <c r="BL36" s="100"/>
      <c r="BM36" s="97"/>
      <c r="BN36" s="97" t="n">
        <f aca="false">BM36/1000000*$AW$2</f>
        <v>0</v>
      </c>
      <c r="BO36" s="99"/>
      <c r="BP36" s="100"/>
      <c r="BQ36" s="103" t="n">
        <f aca="false">VSM!D29</f>
        <v>27.269</v>
      </c>
      <c r="BR36" s="103" t="n">
        <f aca="false">VSM!E29</f>
        <v>4.346</v>
      </c>
      <c r="BS36" s="104" t="n">
        <f aca="false">BR36/BQ36</f>
        <v>0.159375114598995</v>
      </c>
      <c r="BT36" s="103" t="n">
        <f aca="false">VSM!F29</f>
        <v>11.63</v>
      </c>
      <c r="BU36" s="103" t="n">
        <f aca="false">ABS(VSM!G29)</f>
        <v>26.58</v>
      </c>
      <c r="BV36" s="105" t="n">
        <f aca="false">BU36/BT36</f>
        <v>2.28546861564918</v>
      </c>
      <c r="BW36" s="103" t="n">
        <f aca="false">VSM!D80</f>
        <v>0</v>
      </c>
      <c r="BX36" s="103" t="n">
        <f aca="false">VSM!E80</f>
        <v>0</v>
      </c>
      <c r="BY36" s="104" t="e">
        <f aca="false">BX36/BW36</f>
        <v>#DIV/0!</v>
      </c>
      <c r="BZ36" s="103" t="n">
        <f aca="false">VSM!F80</f>
        <v>0</v>
      </c>
      <c r="CA36" s="103" t="n">
        <f aca="false">ABS(VSM!G80)</f>
        <v>0</v>
      </c>
      <c r="CB36" s="105" t="e">
        <f aca="false">CA36/BZ36</f>
        <v>#DIV/0!</v>
      </c>
      <c r="CC36" s="103" t="n">
        <f aca="false">VSM!D182</f>
        <v>0</v>
      </c>
      <c r="CD36" s="103" t="n">
        <f aca="false">VSM!E182</f>
        <v>0</v>
      </c>
      <c r="CE36" s="104" t="e">
        <f aca="false">CD36/CC36</f>
        <v>#DIV/0!</v>
      </c>
      <c r="CF36" s="103" t="n">
        <f aca="false">VSM!F182</f>
        <v>0</v>
      </c>
      <c r="CG36" s="103" t="n">
        <f aca="false">ABS(VSM!G182)</f>
        <v>0</v>
      </c>
      <c r="CH36" s="105" t="e">
        <f aca="false">CG36/CF36</f>
        <v>#DIV/0!</v>
      </c>
      <c r="CI36" s="103" t="n">
        <f aca="false">VSM!D233</f>
        <v>0</v>
      </c>
      <c r="CJ36" s="103" t="n">
        <f aca="false">VSM!E233</f>
        <v>0</v>
      </c>
      <c r="CK36" s="104" t="e">
        <f aca="false">CJ36/CI36</f>
        <v>#DIV/0!</v>
      </c>
      <c r="CL36" s="103" t="n">
        <f aca="false">VSM!F233</f>
        <v>0</v>
      </c>
      <c r="CM36" s="103" t="n">
        <f aca="false">ABS(VSM!G233)</f>
        <v>0</v>
      </c>
      <c r="CN36" s="105" t="e">
        <f aca="false">CM36/CL36</f>
        <v>#DIV/0!</v>
      </c>
      <c r="CO36" s="103" t="n">
        <f aca="false">VSM!D284</f>
        <v>0</v>
      </c>
      <c r="CP36" s="103" t="n">
        <f aca="false">VSM!E284</f>
        <v>0</v>
      </c>
      <c r="CQ36" s="104" t="e">
        <f aca="false">CP36/CO36</f>
        <v>#DIV/0!</v>
      </c>
      <c r="CR36" s="103" t="n">
        <f aca="false">VSM!F284</f>
        <v>0</v>
      </c>
      <c r="CS36" s="103" t="n">
        <f aca="false">ABS(VSM!G284)</f>
        <v>0</v>
      </c>
      <c r="CT36" s="105" t="e">
        <f aca="false">CS36/CR36</f>
        <v>#DIV/0!</v>
      </c>
      <c r="CU36" s="103" t="n">
        <f aca="false">VSM!D131</f>
        <v>0</v>
      </c>
      <c r="CV36" s="103" t="n">
        <f aca="false">VSM!E131</f>
        <v>0</v>
      </c>
      <c r="CW36" s="104" t="e">
        <f aca="false">CV36/CU36</f>
        <v>#DIV/0!</v>
      </c>
      <c r="CX36" s="103" t="n">
        <f aca="false">VSM!F131</f>
        <v>0</v>
      </c>
      <c r="CY36" s="103" t="n">
        <f aca="false">ABS(VSM!G131)</f>
        <v>0</v>
      </c>
      <c r="CZ36" s="105" t="e">
        <f aca="false">CY36/CX36</f>
        <v>#DIV/0!</v>
      </c>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row>
    <row r="37" customFormat="false" ht="16.5" hidden="false" customHeight="true" outlineLevel="0" collapsed="false">
      <c r="A37" s="90" t="n">
        <v>129</v>
      </c>
      <c r="B37" s="91" t="str">
        <f aca="false">Lokalizacje!D31</f>
        <v>52° 13.186'N</v>
      </c>
      <c r="C37" s="91" t="str">
        <f aca="false">Lokalizacje!C31</f>
        <v>21° 08.436'E</v>
      </c>
      <c r="D37" s="92" t="n">
        <f aca="false">Lokalizacje!B31</f>
        <v>45237</v>
      </c>
      <c r="E37" s="93" t="n">
        <f aca="false">'Analiza sitowa'!B30</f>
        <v>434.28</v>
      </c>
      <c r="F37" s="93" t="n">
        <f aca="false">'Analiza sitowa'!C30</f>
        <v>22.79</v>
      </c>
      <c r="G37" s="93" t="n">
        <f aca="false">'Analiza sitowa'!D30</f>
        <v>46.69</v>
      </c>
      <c r="H37" s="93" t="n">
        <f aca="false">'Analiza sitowa'!E30</f>
        <v>117.26</v>
      </c>
      <c r="I37" s="93" t="n">
        <f aca="false">'Analiza sitowa'!F30</f>
        <v>197.26</v>
      </c>
      <c r="J37" s="93" t="n">
        <f aca="false">'Analiza sitowa'!G30</f>
        <v>49.61</v>
      </c>
      <c r="K37" s="94" t="n">
        <f aca="false">E37/$E37*100</f>
        <v>100</v>
      </c>
      <c r="L37" s="94" t="n">
        <f aca="false">F37/$E37*100</f>
        <v>5.24776641797918</v>
      </c>
      <c r="M37" s="94" t="n">
        <f aca="false">G37/$E37*100</f>
        <v>10.7511283043198</v>
      </c>
      <c r="N37" s="94" t="n">
        <f aca="false">H37/$E37*100</f>
        <v>27.0010131712259</v>
      </c>
      <c r="O37" s="94" t="n">
        <f aca="false">I37/$E37*100</f>
        <v>45.4223081882656</v>
      </c>
      <c r="P37" s="94" t="n">
        <f aca="false">J37/$E37*100</f>
        <v>11.4235055724417</v>
      </c>
      <c r="Q37" s="95" t="n">
        <f aca="false">'Masa Wawer'!D31</f>
        <v>10.16</v>
      </c>
      <c r="R37" s="95" t="n">
        <f aca="false">'Masa Wawer'!G31</f>
        <v>9.67</v>
      </c>
      <c r="S37" s="95" t="n">
        <f aca="false">'Masa Wawer'!J31</f>
        <v>10.4</v>
      </c>
      <c r="T37" s="95" t="n">
        <f aca="false">'Masa Wawer'!M31</f>
        <v>10.35</v>
      </c>
      <c r="U37" s="95" t="n">
        <f aca="false">'Masa Wawer'!P31</f>
        <v>10.05</v>
      </c>
      <c r="V37" s="95" t="n">
        <f aca="false">'Masa Wawer'!S31</f>
        <v>8.62</v>
      </c>
      <c r="W37" s="96" t="n">
        <f aca="true">INDIRECT("'F1 Wawer'!AK"&amp;2+ROW(B29)*6-6)</f>
        <v>0.00036952</v>
      </c>
      <c r="X37" s="96" t="n">
        <f aca="true">INDIRECT("'F1 Wawer'!AK"&amp;3+ROW(C29)*6-6)</f>
        <v>0.000382195</v>
      </c>
      <c r="Y37" s="96" t="n">
        <f aca="true">INDIRECT("'F1 Wawer'!AK"&amp;4+ROW(D29)*6-6)</f>
        <v>0.000303275</v>
      </c>
      <c r="Z37" s="96" t="n">
        <f aca="true">INDIRECT("'F1 Wawer'!AK"&amp;5+ROW(E29)*6-6)</f>
        <v>0.00019741</v>
      </c>
      <c r="AA37" s="96" t="n">
        <f aca="true">INDIRECT("'F1 Wawer'!AK"&amp;6+ROW(F29)*6-6)</f>
        <v>0.000315</v>
      </c>
      <c r="AB37" s="96" t="n">
        <f aca="true">INDIRECT("'F1 Wawer'!AK"&amp;7+ROW(G29)*6-6)</f>
        <v>0.00067025</v>
      </c>
      <c r="AC37" s="97" t="n">
        <f aca="false">W37/100</f>
        <v>3.6952E-006</v>
      </c>
      <c r="AD37" s="97" t="n">
        <f aca="false">X37/100</f>
        <v>3.82195E-006</v>
      </c>
      <c r="AE37" s="97" t="n">
        <f aca="false">Y37/100</f>
        <v>3.03275E-006</v>
      </c>
      <c r="AF37" s="97" t="n">
        <f aca="false">Z37/100</f>
        <v>1.9741E-006</v>
      </c>
      <c r="AG37" s="97" t="n">
        <f aca="false">AA37/100</f>
        <v>3.15E-006</v>
      </c>
      <c r="AH37" s="97" t="n">
        <f aca="false">AB37/100</f>
        <v>6.7025E-006</v>
      </c>
      <c r="AI37" s="98" t="n">
        <f aca="false">AC37/Q37*100000000</f>
        <v>36.3700787401575</v>
      </c>
      <c r="AJ37" s="98" t="n">
        <f aca="false">AD37/R37*100000000</f>
        <v>39.523784901758</v>
      </c>
      <c r="AK37" s="98" t="n">
        <f aca="false">AE37/S37*100000000</f>
        <v>29.1610576923077</v>
      </c>
      <c r="AL37" s="98" t="n">
        <f aca="false">AF37/T37*100000000</f>
        <v>19.0734299516908</v>
      </c>
      <c r="AM37" s="98" t="n">
        <f aca="false">AG37/U37*100000000</f>
        <v>31.3432835820896</v>
      </c>
      <c r="AN37" s="98" t="n">
        <f aca="false">AH37/V37*100000000</f>
        <v>77.7552204176334</v>
      </c>
      <c r="AO37" s="97" t="n">
        <f aca="false">'F3 Wawer'!AK30</f>
        <v>0.000356575</v>
      </c>
      <c r="AP37" s="97" t="n">
        <f aca="false">AO37/100</f>
        <v>3.56575E-006</v>
      </c>
      <c r="AQ37" s="98" t="n">
        <f aca="false">AP37/Q37*100000000</f>
        <v>35.0959645669291</v>
      </c>
      <c r="AR37" s="98" t="n">
        <f aca="false">(AI37-AQ37)/AI37*100</f>
        <v>3.50319333189001</v>
      </c>
      <c r="AS37" s="97" t="n">
        <f aca="false">ARM!G34</f>
        <v>0.00404710285537641</v>
      </c>
      <c r="AT37" s="97" t="n">
        <f aca="false">AS37/1000000*$AW$2</f>
        <v>4.04710285537641E-008</v>
      </c>
      <c r="AU37" s="99" t="n">
        <f aca="false">AT37/$AT$5/$AT$4</f>
        <v>1.12959137474506E-006</v>
      </c>
      <c r="AV37" s="100" t="n">
        <f aca="false">AU37*100000000</f>
        <v>112.959137474506</v>
      </c>
      <c r="AW37" s="97"/>
      <c r="AX37" s="97" t="n">
        <f aca="false">AW37/1000000*$AW$2</f>
        <v>0</v>
      </c>
      <c r="AY37" s="106"/>
      <c r="AZ37" s="100"/>
      <c r="BA37" s="101"/>
      <c r="BB37" s="97"/>
      <c r="BC37" s="102"/>
      <c r="BD37" s="100"/>
      <c r="BE37" s="101"/>
      <c r="BF37" s="97"/>
      <c r="BG37" s="102"/>
      <c r="BH37" s="100"/>
      <c r="BI37" s="101"/>
      <c r="BJ37" s="97" t="n">
        <f aca="false">BI37/1000000*$AW$2</f>
        <v>0</v>
      </c>
      <c r="BK37" s="99"/>
      <c r="BL37" s="100"/>
      <c r="BM37" s="97"/>
      <c r="BN37" s="97" t="n">
        <f aca="false">BM37/1000000*$AW$2</f>
        <v>0</v>
      </c>
      <c r="BO37" s="99"/>
      <c r="BP37" s="100"/>
      <c r="BQ37" s="103" t="n">
        <f aca="false">VSM!D30</f>
        <v>145.366</v>
      </c>
      <c r="BR37" s="103" t="n">
        <f aca="false">VSM!E30</f>
        <v>4.996</v>
      </c>
      <c r="BS37" s="104" t="n">
        <f aca="false">BR37/BQ37</f>
        <v>0.0343684217767566</v>
      </c>
      <c r="BT37" s="103" t="n">
        <f aca="false">VSM!F30</f>
        <v>4.98</v>
      </c>
      <c r="BU37" s="103" t="n">
        <f aca="false">ABS(VSM!G30)</f>
        <v>22.95</v>
      </c>
      <c r="BV37" s="105" t="n">
        <f aca="false">BU37/BT37</f>
        <v>4.60843373493976</v>
      </c>
      <c r="BW37" s="103" t="n">
        <f aca="false">VSM!D81</f>
        <v>0</v>
      </c>
      <c r="BX37" s="103" t="n">
        <f aca="false">VSM!E81</f>
        <v>0</v>
      </c>
      <c r="BY37" s="104" t="e">
        <f aca="false">BX37/BW37</f>
        <v>#DIV/0!</v>
      </c>
      <c r="BZ37" s="103" t="n">
        <f aca="false">VSM!F81</f>
        <v>0</v>
      </c>
      <c r="CA37" s="103" t="n">
        <f aca="false">ABS(VSM!G81)</f>
        <v>0</v>
      </c>
      <c r="CB37" s="105" t="e">
        <f aca="false">CA37/BZ37</f>
        <v>#DIV/0!</v>
      </c>
      <c r="CC37" s="103" t="n">
        <f aca="false">VSM!D183</f>
        <v>0</v>
      </c>
      <c r="CD37" s="103" t="n">
        <f aca="false">VSM!E183</f>
        <v>0</v>
      </c>
      <c r="CE37" s="104" t="e">
        <f aca="false">CD37/CC37</f>
        <v>#DIV/0!</v>
      </c>
      <c r="CF37" s="103" t="n">
        <f aca="false">VSM!F183</f>
        <v>0</v>
      </c>
      <c r="CG37" s="103" t="n">
        <f aca="false">ABS(VSM!G183)</f>
        <v>0</v>
      </c>
      <c r="CH37" s="105" t="e">
        <f aca="false">CG37/CF37</f>
        <v>#DIV/0!</v>
      </c>
      <c r="CI37" s="103" t="n">
        <f aca="false">VSM!D234</f>
        <v>0</v>
      </c>
      <c r="CJ37" s="103" t="n">
        <f aca="false">VSM!E234</f>
        <v>0</v>
      </c>
      <c r="CK37" s="104" t="e">
        <f aca="false">CJ37/CI37</f>
        <v>#DIV/0!</v>
      </c>
      <c r="CL37" s="103" t="n">
        <f aca="false">VSM!F234</f>
        <v>0</v>
      </c>
      <c r="CM37" s="103" t="n">
        <f aca="false">ABS(VSM!G234)</f>
        <v>0</v>
      </c>
      <c r="CN37" s="105" t="e">
        <f aca="false">CM37/CL37</f>
        <v>#DIV/0!</v>
      </c>
      <c r="CO37" s="103" t="n">
        <f aca="false">VSM!D285</f>
        <v>0</v>
      </c>
      <c r="CP37" s="103" t="n">
        <f aca="false">VSM!E285</f>
        <v>0</v>
      </c>
      <c r="CQ37" s="104" t="e">
        <f aca="false">CP37/CO37</f>
        <v>#DIV/0!</v>
      </c>
      <c r="CR37" s="103" t="n">
        <f aca="false">VSM!F285</f>
        <v>0</v>
      </c>
      <c r="CS37" s="103" t="n">
        <f aca="false">ABS(VSM!G285)</f>
        <v>0</v>
      </c>
      <c r="CT37" s="105" t="e">
        <f aca="false">CS37/CR37</f>
        <v>#DIV/0!</v>
      </c>
      <c r="CU37" s="103" t="n">
        <f aca="false">VSM!D132</f>
        <v>0</v>
      </c>
      <c r="CV37" s="103" t="n">
        <f aca="false">VSM!E132</f>
        <v>0</v>
      </c>
      <c r="CW37" s="104" t="e">
        <f aca="false">CV37/CU37</f>
        <v>#DIV/0!</v>
      </c>
      <c r="CX37" s="103" t="n">
        <f aca="false">VSM!F132</f>
        <v>0</v>
      </c>
      <c r="CY37" s="103" t="n">
        <f aca="false">ABS(VSM!G132)</f>
        <v>0</v>
      </c>
      <c r="CZ37" s="105" t="e">
        <f aca="false">CY37/CX37</f>
        <v>#DIV/0!</v>
      </c>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row>
    <row r="38" customFormat="false" ht="16.5" hidden="false" customHeight="true" outlineLevel="0" collapsed="false">
      <c r="A38" s="90" t="n">
        <v>130</v>
      </c>
      <c r="B38" s="91" t="str">
        <f aca="false">Lokalizacje!D32</f>
        <v>52° 13.387'N</v>
      </c>
      <c r="C38" s="91" t="str">
        <f aca="false">Lokalizacje!C32</f>
        <v>21° 08.913'E</v>
      </c>
      <c r="D38" s="92" t="n">
        <f aca="false">Lokalizacje!B32</f>
        <v>45237</v>
      </c>
      <c r="E38" s="93" t="n">
        <f aca="false">'Analiza sitowa'!B31</f>
        <v>750.6</v>
      </c>
      <c r="F38" s="93" t="n">
        <f aca="false">'Analiza sitowa'!C31</f>
        <v>30.98</v>
      </c>
      <c r="G38" s="93" t="n">
        <f aca="false">'Analiza sitowa'!D31</f>
        <v>243.15</v>
      </c>
      <c r="H38" s="93" t="n">
        <f aca="false">'Analiza sitowa'!E31</f>
        <v>304.88</v>
      </c>
      <c r="I38" s="93" t="n">
        <f aca="false">'Analiza sitowa'!F31</f>
        <v>148.32</v>
      </c>
      <c r="J38" s="93" t="n">
        <f aca="false">'Analiza sitowa'!G31</f>
        <v>21.28</v>
      </c>
      <c r="K38" s="94" t="n">
        <f aca="false">E38/$E38*100</f>
        <v>100</v>
      </c>
      <c r="L38" s="94" t="n">
        <f aca="false">F38/$E38*100</f>
        <v>4.12736477484679</v>
      </c>
      <c r="M38" s="94" t="n">
        <f aca="false">G38/$E38*100</f>
        <v>32.3940847322142</v>
      </c>
      <c r="N38" s="94" t="n">
        <f aca="false">H38/$E38*100</f>
        <v>40.6181721289635</v>
      </c>
      <c r="O38" s="94" t="n">
        <f aca="false">I38/$E38*100</f>
        <v>19.7601918465228</v>
      </c>
      <c r="P38" s="94" t="n">
        <f aca="false">J38/$E38*100</f>
        <v>2.83506528110845</v>
      </c>
      <c r="Q38" s="95" t="n">
        <f aca="false">'Masa Wawer'!D32</f>
        <v>9.53</v>
      </c>
      <c r="R38" s="95" t="n">
        <f aca="false">'Masa Wawer'!G32</f>
        <v>10.23</v>
      </c>
      <c r="S38" s="95" t="n">
        <f aca="false">'Masa Wawer'!J32</f>
        <v>10.21</v>
      </c>
      <c r="T38" s="95" t="n">
        <f aca="false">'Masa Wawer'!M32</f>
        <v>9.71</v>
      </c>
      <c r="U38" s="95" t="n">
        <f aca="false">'Masa Wawer'!P32</f>
        <v>9.31</v>
      </c>
      <c r="V38" s="95" t="n">
        <f aca="false">'Masa Wawer'!S32</f>
        <v>8.48</v>
      </c>
      <c r="W38" s="96" t="n">
        <f aca="true">INDIRECT("'F1 Wawer'!AK"&amp;2+ROW(B30)*6-6)</f>
        <v>0.00102455</v>
      </c>
      <c r="X38" s="96" t="n">
        <f aca="true">INDIRECT("'F1 Wawer'!AK"&amp;3+ROW(C30)*6-6)</f>
        <v>0.00267585</v>
      </c>
      <c r="Y38" s="96" t="n">
        <f aca="true">INDIRECT("'F1 Wawer'!AK"&amp;4+ROW(D30)*6-6)</f>
        <v>0.0011708</v>
      </c>
      <c r="Z38" s="96" t="n">
        <f aca="true">INDIRECT("'F1 Wawer'!AK"&amp;5+ROW(E30)*6-6)</f>
        <v>0.000802765</v>
      </c>
      <c r="AA38" s="96" t="n">
        <f aca="true">INDIRECT("'F1 Wawer'!AK"&amp;6+ROW(F30)*6-6)</f>
        <v>0.00081852</v>
      </c>
      <c r="AB38" s="96" t="n">
        <f aca="true">INDIRECT("'F1 Wawer'!AK"&amp;7+ROW(G30)*6-6)</f>
        <v>0.0020244</v>
      </c>
      <c r="AC38" s="97" t="n">
        <f aca="false">W38/100</f>
        <v>1.02455E-005</v>
      </c>
      <c r="AD38" s="97" t="n">
        <f aca="false">X38/100</f>
        <v>2.67585E-005</v>
      </c>
      <c r="AE38" s="97" t="n">
        <f aca="false">Y38/100</f>
        <v>1.1708E-005</v>
      </c>
      <c r="AF38" s="97" t="n">
        <f aca="false">Z38/100</f>
        <v>8.02765E-006</v>
      </c>
      <c r="AG38" s="97" t="n">
        <f aca="false">AA38/100</f>
        <v>8.1852E-006</v>
      </c>
      <c r="AH38" s="97" t="n">
        <f aca="false">AB38/100</f>
        <v>2.0244E-005</v>
      </c>
      <c r="AI38" s="98" t="n">
        <f aca="false">AC38/Q38*100000000</f>
        <v>107.507869884575</v>
      </c>
      <c r="AJ38" s="98" t="n">
        <f aca="false">AD38/R38*100000000</f>
        <v>261.568914956012</v>
      </c>
      <c r="AK38" s="98" t="n">
        <f aca="false">AE38/S38*100000000</f>
        <v>114.671890303624</v>
      </c>
      <c r="AL38" s="98" t="n">
        <f aca="false">AF38/T38*100000000</f>
        <v>82.6740473738414</v>
      </c>
      <c r="AM38" s="98" t="n">
        <f aca="false">AG38/U38*100000000</f>
        <v>87.9183673469388</v>
      </c>
      <c r="AN38" s="98" t="n">
        <f aca="false">AH38/V38*100000000</f>
        <v>238.72641509434</v>
      </c>
      <c r="AO38" s="97" t="n">
        <f aca="false">'F3 Wawer'!AK31</f>
        <v>0.0009842</v>
      </c>
      <c r="AP38" s="97" t="n">
        <f aca="false">AO38/100</f>
        <v>9.842E-006</v>
      </c>
      <c r="AQ38" s="98" t="n">
        <f aca="false">AP38/Q38*100000000</f>
        <v>103.273871983211</v>
      </c>
      <c r="AR38" s="98" t="n">
        <f aca="false">(AI38-AQ38)/AI38*100</f>
        <v>3.93831438192375</v>
      </c>
      <c r="AS38" s="97" t="n">
        <f aca="false">ARM!G35</f>
        <v>0.00904885099539203</v>
      </c>
      <c r="AT38" s="97" t="n">
        <f aca="false">AS38/1000000*$AW$2</f>
        <v>9.04885099539203E-008</v>
      </c>
      <c r="AU38" s="99" t="n">
        <f aca="false">AT38/$AT$5/$AT$4</f>
        <v>2.52563485560275E-006</v>
      </c>
      <c r="AV38" s="100" t="n">
        <f aca="false">AU38*100000000</f>
        <v>252.563485560275</v>
      </c>
      <c r="AW38" s="97" t="n">
        <f aca="false">ARM!G126</f>
        <v>0.0212398314272332</v>
      </c>
      <c r="AX38" s="97" t="n">
        <f aca="false">AW38/1000000*$AW$2</f>
        <v>2.12398314272332E-007</v>
      </c>
      <c r="AY38" s="111" t="n">
        <f aca="false">AX38/$AT$5/$AT$4</f>
        <v>5.92827294946776E-006</v>
      </c>
      <c r="AZ38" s="100" t="n">
        <f aca="false">AY38*100000000</f>
        <v>592.827294946776</v>
      </c>
      <c r="BA38" s="101" t="n">
        <f aca="false">ARM!G125</f>
        <v>0.0120767438736687</v>
      </c>
      <c r="BB38" s="97" t="n">
        <f aca="false">BA38/1000000*$AW$2</f>
        <v>1.20767438736687E-007</v>
      </c>
      <c r="BC38" s="102" t="n">
        <f aca="false">BB38/$AT$5/$AT$4</f>
        <v>3.37075340118398E-006</v>
      </c>
      <c r="BD38" s="100" t="n">
        <f aca="false">BC38*100000000</f>
        <v>337.075340118398</v>
      </c>
      <c r="BE38" s="101" t="n">
        <f aca="false">ARM!G124</f>
        <v>0.00620222349987982</v>
      </c>
      <c r="BF38" s="97" t="n">
        <f aca="false">BE38/1000000*$AW$2</f>
        <v>6.20222349987982E-008</v>
      </c>
      <c r="BG38" s="102" t="n">
        <f aca="false">BF38/$AT$5/$AT$4</f>
        <v>1.7311094924109E-006</v>
      </c>
      <c r="BH38" s="100" t="n">
        <f aca="false">BG38*100000000</f>
        <v>173.11094924109</v>
      </c>
      <c r="BI38" s="101" t="n">
        <f aca="false">ARM!G123</f>
        <v>0.00513668214845611</v>
      </c>
      <c r="BJ38" s="97" t="n">
        <f aca="false">BI38/1000000*$AW$2</f>
        <v>5.13668214845611E-008</v>
      </c>
      <c r="BK38" s="99" t="n">
        <f aca="false">BJ38/$AT$5/$AT$4</f>
        <v>1.43370506188019E-006</v>
      </c>
      <c r="BL38" s="100" t="n">
        <f aca="false">BK38*100000000</f>
        <v>143.370506188019</v>
      </c>
      <c r="BM38" s="97" t="n">
        <f aca="false">ARM!G122</f>
        <v>0.0160351460819366</v>
      </c>
      <c r="BN38" s="97" t="n">
        <f aca="false">BM38/1000000*$AW$2</f>
        <v>1.60351460819366E-007</v>
      </c>
      <c r="BO38" s="99" t="n">
        <f aca="false">BN38/$AT$5/$AT$4</f>
        <v>4.4755874397583E-006</v>
      </c>
      <c r="BP38" s="100" t="n">
        <f aca="false">BO38*100000000</f>
        <v>447.55874397583</v>
      </c>
      <c r="BQ38" s="103" t="n">
        <f aca="false">VSM!D31</f>
        <v>69.441</v>
      </c>
      <c r="BR38" s="103" t="n">
        <f aca="false">VSM!E31</f>
        <v>8.006</v>
      </c>
      <c r="BS38" s="104" t="n">
        <f aca="false">BR38/BQ38</f>
        <v>0.115292118489077</v>
      </c>
      <c r="BT38" s="103" t="n">
        <f aca="false">VSM!F31</f>
        <v>8.84</v>
      </c>
      <c r="BU38" s="103" t="n">
        <f aca="false">ABS(VSM!G31)</f>
        <v>24.88</v>
      </c>
      <c r="BV38" s="105" t="n">
        <f aca="false">BU38/BT38</f>
        <v>2.81447963800905</v>
      </c>
      <c r="BW38" s="103" t="n">
        <f aca="false">VSM!D82</f>
        <v>233.388</v>
      </c>
      <c r="BX38" s="103" t="n">
        <f aca="false">VSM!E82</f>
        <v>26.394</v>
      </c>
      <c r="BY38" s="104" t="n">
        <f aca="false">BX38/BW38</f>
        <v>0.113090647334053</v>
      </c>
      <c r="BZ38" s="103" t="n">
        <f aca="false">VSM!F82</f>
        <v>6.8</v>
      </c>
      <c r="CA38" s="103" t="n">
        <f aca="false">ABS(VSM!G82)</f>
        <v>17.62</v>
      </c>
      <c r="CB38" s="105" t="n">
        <f aca="false">CA38/BZ38</f>
        <v>2.59117647058824</v>
      </c>
      <c r="CC38" s="103" t="n">
        <f aca="false">VSM!D184</f>
        <v>109.757</v>
      </c>
      <c r="CD38" s="103" t="n">
        <f aca="false">VSM!E184</f>
        <v>13.087</v>
      </c>
      <c r="CE38" s="104" t="n">
        <f aca="false">CD38/CC38</f>
        <v>0.119236130725147</v>
      </c>
      <c r="CF38" s="103" t="n">
        <f aca="false">VSM!F184</f>
        <v>9.2</v>
      </c>
      <c r="CG38" s="103" t="n">
        <f aca="false">ABS(VSM!G184)</f>
        <v>24.08</v>
      </c>
      <c r="CH38" s="105" t="n">
        <f aca="false">CG38/CF38</f>
        <v>2.61739130434783</v>
      </c>
      <c r="CI38" s="103" t="n">
        <f aca="false">VSM!D235</f>
        <v>146.714</v>
      </c>
      <c r="CJ38" s="103" t="n">
        <f aca="false">VSM!E235</f>
        <v>14.541</v>
      </c>
      <c r="CK38" s="104" t="n">
        <f aca="false">CJ38/CI38</f>
        <v>0.0991111959322219</v>
      </c>
      <c r="CL38" s="103" t="n">
        <f aca="false">VSM!F235</f>
        <v>8.08</v>
      </c>
      <c r="CM38" s="103" t="n">
        <f aca="false">ABS(VSM!G235)</f>
        <v>24.39</v>
      </c>
      <c r="CN38" s="105" t="n">
        <f aca="false">CM38/CL38</f>
        <v>3.01856435643564</v>
      </c>
      <c r="CO38" s="103" t="n">
        <f aca="false">VSM!D286</f>
        <v>172.448</v>
      </c>
      <c r="CP38" s="103" t="n">
        <f aca="false">VSM!E286</f>
        <v>15.781</v>
      </c>
      <c r="CQ38" s="104" t="n">
        <f aca="false">CP38/CO38</f>
        <v>0.0915116440898126</v>
      </c>
      <c r="CR38" s="103" t="n">
        <f aca="false">VSM!F286</f>
        <v>8.4</v>
      </c>
      <c r="CS38" s="103" t="n">
        <f aca="false">ABS(VSM!G286)</f>
        <v>25.12</v>
      </c>
      <c r="CT38" s="105" t="n">
        <f aca="false">CS38/CR38</f>
        <v>2.99047619047619</v>
      </c>
      <c r="CU38" s="103" t="n">
        <f aca="false">VSM!D133</f>
        <v>450.418</v>
      </c>
      <c r="CV38" s="103" t="n">
        <f aca="false">VSM!E133</f>
        <v>44.914</v>
      </c>
      <c r="CW38" s="104" t="n">
        <f aca="false">CV38/CU38</f>
        <v>0.0997162635596268</v>
      </c>
      <c r="CX38" s="103" t="n">
        <f aca="false">VSM!F133</f>
        <v>8.86</v>
      </c>
      <c r="CY38" s="103" t="n">
        <f aca="false">ABS(VSM!G133)</f>
        <v>26.92</v>
      </c>
      <c r="CZ38" s="105" t="n">
        <f aca="false">CY38/CX38</f>
        <v>3.03837471783296</v>
      </c>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row>
    <row r="39" customFormat="false" ht="16.5" hidden="false" customHeight="true" outlineLevel="0" collapsed="false">
      <c r="A39" s="90" t="n">
        <v>131</v>
      </c>
      <c r="B39" s="91" t="str">
        <f aca="false">Lokalizacje!D33</f>
        <v>52° 13.627'N</v>
      </c>
      <c r="C39" s="91" t="str">
        <f aca="false">Lokalizacje!C33</f>
        <v>21° 09.463'E</v>
      </c>
      <c r="D39" s="92" t="n">
        <f aca="false">Lokalizacje!B33</f>
        <v>45237</v>
      </c>
      <c r="E39" s="93" t="n">
        <f aca="false">'Analiza sitowa'!B32</f>
        <v>473.26</v>
      </c>
      <c r="F39" s="93" t="n">
        <f aca="false">'Analiza sitowa'!C32</f>
        <v>22.51</v>
      </c>
      <c r="G39" s="93" t="n">
        <f aca="false">'Analiza sitowa'!D32</f>
        <v>54.37</v>
      </c>
      <c r="H39" s="93" t="n">
        <f aca="false">'Analiza sitowa'!E32</f>
        <v>176.58</v>
      </c>
      <c r="I39" s="93" t="n">
        <f aca="false">'Analiza sitowa'!F32</f>
        <v>192.2</v>
      </c>
      <c r="J39" s="93" t="n">
        <f aca="false">'Analiza sitowa'!G32</f>
        <v>26.55</v>
      </c>
      <c r="K39" s="94" t="n">
        <f aca="false">E39/$E39*100</f>
        <v>100</v>
      </c>
      <c r="L39" s="94" t="n">
        <f aca="false">F39/$E39*100</f>
        <v>4.75637070532054</v>
      </c>
      <c r="M39" s="94" t="n">
        <f aca="false">G39/$E39*100</f>
        <v>11.4883996112074</v>
      </c>
      <c r="N39" s="94" t="n">
        <f aca="false">H39/$E39*100</f>
        <v>37.3114144444914</v>
      </c>
      <c r="O39" s="94" t="n">
        <f aca="false">I39/$E39*100</f>
        <v>40.6119257913198</v>
      </c>
      <c r="P39" s="94" t="n">
        <f aca="false">J39/$E39*100</f>
        <v>5.61002408823902</v>
      </c>
      <c r="Q39" s="95" t="n">
        <f aca="false">'Masa Wawer'!D33</f>
        <v>9.83</v>
      </c>
      <c r="R39" s="95" t="n">
        <f aca="false">'Masa Wawer'!G33</f>
        <v>7.91</v>
      </c>
      <c r="S39" s="95" t="n">
        <f aca="false">'Masa Wawer'!J33</f>
        <v>9.76</v>
      </c>
      <c r="T39" s="95" t="n">
        <f aca="false">'Masa Wawer'!M33</f>
        <v>9.64</v>
      </c>
      <c r="U39" s="95" t="n">
        <f aca="false">'Masa Wawer'!P33</f>
        <v>9.56</v>
      </c>
      <c r="V39" s="95" t="n">
        <f aca="false">'Masa Wawer'!S33</f>
        <v>8.62</v>
      </c>
      <c r="W39" s="96" t="n">
        <f aca="true">INDIRECT("'F1 Wawer'!AK"&amp;2+ROW(B31)*6-6)</f>
        <v>0.00068177</v>
      </c>
      <c r="X39" s="96" t="n">
        <f aca="true">INDIRECT("'F1 Wawer'!AK"&amp;3+ROW(C31)*6-6)</f>
        <v>0.00138915</v>
      </c>
      <c r="Y39" s="96" t="n">
        <f aca="true">INDIRECT("'F1 Wawer'!AK"&amp;4+ROW(D31)*6-6)</f>
        <v>0.00075264</v>
      </c>
      <c r="Z39" s="96" t="n">
        <f aca="true">INDIRECT("'F1 Wawer'!AK"&amp;5+ROW(E31)*6-6)</f>
        <v>0.000494215</v>
      </c>
      <c r="AA39" s="96" t="n">
        <f aca="true">INDIRECT("'F1 Wawer'!AK"&amp;6+ROW(F31)*6-6)</f>
        <v>0.00045442</v>
      </c>
      <c r="AB39" s="96" t="n">
        <f aca="true">INDIRECT("'F1 Wawer'!AK"&amp;7+ROW(G31)*6-6)</f>
        <v>0.0012701</v>
      </c>
      <c r="AC39" s="97" t="n">
        <f aca="false">W39/100</f>
        <v>6.8177E-006</v>
      </c>
      <c r="AD39" s="97" t="n">
        <f aca="false">X39/100</f>
        <v>1.38915E-005</v>
      </c>
      <c r="AE39" s="97" t="n">
        <f aca="false">Y39/100</f>
        <v>7.5264E-006</v>
      </c>
      <c r="AF39" s="97" t="n">
        <f aca="false">Z39/100</f>
        <v>4.94215E-006</v>
      </c>
      <c r="AG39" s="97" t="n">
        <f aca="false">AA39/100</f>
        <v>4.5442E-006</v>
      </c>
      <c r="AH39" s="97" t="n">
        <f aca="false">AB39/100</f>
        <v>1.2701E-005</v>
      </c>
      <c r="AI39" s="98" t="n">
        <f aca="false">AC39/Q39*100000000</f>
        <v>69.3560528992879</v>
      </c>
      <c r="AJ39" s="98" t="n">
        <f aca="false">AD39/R39*100000000</f>
        <v>175.619469026549</v>
      </c>
      <c r="AK39" s="98" t="n">
        <f aca="false">AE39/S39*100000000</f>
        <v>77.1147540983607</v>
      </c>
      <c r="AL39" s="98" t="n">
        <f aca="false">AF39/T39*100000000</f>
        <v>51.2671161825726</v>
      </c>
      <c r="AM39" s="98" t="n">
        <f aca="false">AG39/U39*100000000</f>
        <v>47.5334728033473</v>
      </c>
      <c r="AN39" s="98" t="n">
        <f aca="false">AH39/V39*100000000</f>
        <v>147.343387470998</v>
      </c>
      <c r="AO39" s="97" t="n">
        <f aca="false">'F3 Wawer'!AK32</f>
        <v>0.00065796</v>
      </c>
      <c r="AP39" s="97" t="n">
        <f aca="false">AO39/100</f>
        <v>6.5796E-006</v>
      </c>
      <c r="AQ39" s="98" t="n">
        <f aca="false">AP39/Q39*100000000</f>
        <v>66.9338758901322</v>
      </c>
      <c r="AR39" s="98" t="n">
        <f aca="false">(AI39-AQ39)/AI39*100</f>
        <v>3.49238012819573</v>
      </c>
      <c r="AS39" s="97" t="n">
        <f aca="false">ARM!G36</f>
        <v>0.00393170469020767</v>
      </c>
      <c r="AT39" s="97" t="n">
        <f aca="false">AS39/1000000*$AW$2</f>
        <v>3.93170469020767E-008</v>
      </c>
      <c r="AU39" s="99" t="n">
        <f aca="false">AT39/$AT$5/$AT$4</f>
        <v>1.09738246464463E-006</v>
      </c>
      <c r="AV39" s="100" t="n">
        <f aca="false">AU39*100000000</f>
        <v>109.738246464463</v>
      </c>
      <c r="AW39" s="100"/>
      <c r="AX39" s="97" t="n">
        <f aca="false">AW39/1000000*$AW$2</f>
        <v>0</v>
      </c>
      <c r="AY39" s="100"/>
      <c r="AZ39" s="100"/>
      <c r="BA39" s="101"/>
      <c r="BB39" s="97"/>
      <c r="BC39" s="102"/>
      <c r="BD39" s="100"/>
      <c r="BE39" s="101"/>
      <c r="BF39" s="97"/>
      <c r="BG39" s="102"/>
      <c r="BH39" s="100"/>
      <c r="BI39" s="101"/>
      <c r="BJ39" s="97" t="n">
        <f aca="false">BI39/1000000*$AW$2</f>
        <v>0</v>
      </c>
      <c r="BK39" s="99"/>
      <c r="BL39" s="100"/>
      <c r="BM39" s="97"/>
      <c r="BN39" s="97" t="n">
        <f aca="false">BM39/1000000*$AW$2</f>
        <v>0</v>
      </c>
      <c r="BO39" s="99"/>
      <c r="BP39" s="100"/>
      <c r="BQ39" s="103" t="n">
        <f aca="false">VSM!D32</f>
        <v>48.849</v>
      </c>
      <c r="BR39" s="103" t="n">
        <f aca="false">VSM!E32</f>
        <v>3.854</v>
      </c>
      <c r="BS39" s="104" t="n">
        <f aca="false">BR39/BQ39</f>
        <v>0.0788961903007226</v>
      </c>
      <c r="BT39" s="103" t="n">
        <f aca="false">VSM!F32</f>
        <v>7.08</v>
      </c>
      <c r="BU39" s="103" t="n">
        <f aca="false">ABS(VSM!G32)</f>
        <v>23.63</v>
      </c>
      <c r="BV39" s="105" t="n">
        <f aca="false">BU39/BT39</f>
        <v>3.33757062146893</v>
      </c>
      <c r="BW39" s="103" t="n">
        <f aca="false">VSM!D83</f>
        <v>0</v>
      </c>
      <c r="BX39" s="103" t="n">
        <f aca="false">VSM!E83</f>
        <v>0</v>
      </c>
      <c r="BY39" s="104" t="e">
        <f aca="false">BX39/BW39</f>
        <v>#DIV/0!</v>
      </c>
      <c r="BZ39" s="103" t="n">
        <f aca="false">VSM!F83</f>
        <v>0</v>
      </c>
      <c r="CA39" s="103" t="n">
        <f aca="false">ABS(VSM!G83)</f>
        <v>0</v>
      </c>
      <c r="CB39" s="105" t="e">
        <f aca="false">CA39/BZ39</f>
        <v>#DIV/0!</v>
      </c>
      <c r="CC39" s="103" t="n">
        <f aca="false">VSM!D185</f>
        <v>0</v>
      </c>
      <c r="CD39" s="103" t="n">
        <f aca="false">VSM!E185</f>
        <v>0</v>
      </c>
      <c r="CE39" s="104" t="e">
        <f aca="false">CD39/CC39</f>
        <v>#DIV/0!</v>
      </c>
      <c r="CF39" s="103" t="n">
        <f aca="false">VSM!F185</f>
        <v>0</v>
      </c>
      <c r="CG39" s="103" t="n">
        <f aca="false">ABS(VSM!G185)</f>
        <v>0</v>
      </c>
      <c r="CH39" s="105" t="e">
        <f aca="false">CG39/CF39</f>
        <v>#DIV/0!</v>
      </c>
      <c r="CI39" s="103" t="n">
        <f aca="false">VSM!D236</f>
        <v>0</v>
      </c>
      <c r="CJ39" s="103" t="n">
        <f aca="false">VSM!E236</f>
        <v>0</v>
      </c>
      <c r="CK39" s="104" t="e">
        <f aca="false">CJ39/CI39</f>
        <v>#DIV/0!</v>
      </c>
      <c r="CL39" s="103" t="n">
        <f aca="false">VSM!F236</f>
        <v>0</v>
      </c>
      <c r="CM39" s="103" t="n">
        <f aca="false">ABS(VSM!G236)</f>
        <v>0</v>
      </c>
      <c r="CN39" s="105" t="e">
        <f aca="false">CM39/CL39</f>
        <v>#DIV/0!</v>
      </c>
      <c r="CO39" s="103" t="n">
        <f aca="false">VSM!D287</f>
        <v>0</v>
      </c>
      <c r="CP39" s="103" t="n">
        <f aca="false">VSM!E287</f>
        <v>0</v>
      </c>
      <c r="CQ39" s="104" t="e">
        <f aca="false">CP39/CO39</f>
        <v>#DIV/0!</v>
      </c>
      <c r="CR39" s="103" t="n">
        <f aca="false">VSM!F287</f>
        <v>0</v>
      </c>
      <c r="CS39" s="103" t="n">
        <f aca="false">ABS(VSM!G287)</f>
        <v>0</v>
      </c>
      <c r="CT39" s="105" t="e">
        <f aca="false">CS39/CR39</f>
        <v>#DIV/0!</v>
      </c>
      <c r="CU39" s="103" t="n">
        <f aca="false">VSM!D134</f>
        <v>0</v>
      </c>
      <c r="CV39" s="103" t="n">
        <f aca="false">VSM!E134</f>
        <v>0</v>
      </c>
      <c r="CW39" s="104" t="e">
        <f aca="false">CV39/CU39</f>
        <v>#DIV/0!</v>
      </c>
      <c r="CX39" s="103" t="n">
        <f aca="false">VSM!F134</f>
        <v>0</v>
      </c>
      <c r="CY39" s="103" t="n">
        <f aca="false">ABS(VSM!G134)</f>
        <v>0</v>
      </c>
      <c r="CZ39" s="105" t="e">
        <f aca="false">CY39/CX39</f>
        <v>#DIV/0!</v>
      </c>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row>
    <row r="40" customFormat="false" ht="16.5" hidden="false" customHeight="true" outlineLevel="0" collapsed="false">
      <c r="A40" s="90" t="n">
        <v>132</v>
      </c>
      <c r="B40" s="91" t="str">
        <f aca="false">Lokalizacje!D34</f>
        <v>52° 10.308'N</v>
      </c>
      <c r="C40" s="91" t="str">
        <f aca="false">Lokalizacje!C34</f>
        <v>21° 14.712'E</v>
      </c>
      <c r="D40" s="92" t="n">
        <f aca="false">Lokalizacje!B34</f>
        <v>45240</v>
      </c>
      <c r="E40" s="93" t="n">
        <f aca="false">'Analiza sitowa'!B33</f>
        <v>548.96</v>
      </c>
      <c r="F40" s="93" t="n">
        <f aca="false">'Analiza sitowa'!C33</f>
        <v>13.87</v>
      </c>
      <c r="G40" s="93" t="n">
        <f aca="false">'Analiza sitowa'!D33</f>
        <v>60.99</v>
      </c>
      <c r="H40" s="93" t="n">
        <f aca="false">'Analiza sitowa'!E33</f>
        <v>218.77</v>
      </c>
      <c r="I40" s="93" t="n">
        <f aca="false">'Analiza sitowa'!F33</f>
        <v>224.58</v>
      </c>
      <c r="J40" s="93" t="n">
        <f aca="false">'Analiza sitowa'!G33</f>
        <v>29.26</v>
      </c>
      <c r="K40" s="94" t="n">
        <f aca="false">E40/$E40*100</f>
        <v>100</v>
      </c>
      <c r="L40" s="94" t="n">
        <f aca="false">F40/$E40*100</f>
        <v>2.52659574468085</v>
      </c>
      <c r="M40" s="94" t="n">
        <f aca="false">G40/$E40*100</f>
        <v>11.1100990964733</v>
      </c>
      <c r="N40" s="94" t="n">
        <f aca="false">H40/$E40*100</f>
        <v>39.8517196152725</v>
      </c>
      <c r="O40" s="94" t="n">
        <f aca="false">I40/$E40*100</f>
        <v>40.9100845234626</v>
      </c>
      <c r="P40" s="94" t="n">
        <f aca="false">J40/$E40*100</f>
        <v>5.33007869425823</v>
      </c>
      <c r="Q40" s="95" t="n">
        <f aca="false">'Masa Wawer'!D34</f>
        <v>9.65</v>
      </c>
      <c r="R40" s="95" t="n">
        <f aca="false">'Masa Wawer'!G34</f>
        <v>7.97</v>
      </c>
      <c r="S40" s="95" t="n">
        <f aca="false">'Masa Wawer'!J34</f>
        <v>9.19</v>
      </c>
      <c r="T40" s="95" t="n">
        <f aca="false">'Masa Wawer'!M34</f>
        <v>10.12</v>
      </c>
      <c r="U40" s="95" t="n">
        <f aca="false">'Masa Wawer'!P34</f>
        <v>9.77</v>
      </c>
      <c r="V40" s="95" t="n">
        <f aca="false">'Masa Wawer'!S34</f>
        <v>8.18</v>
      </c>
      <c r="W40" s="96" t="n">
        <f aca="true">INDIRECT("'F1 Wawer'!AK"&amp;2+ROW(B32)*6-6)</f>
        <v>0.000345885</v>
      </c>
      <c r="X40" s="96" t="n">
        <f aca="true">INDIRECT("'F1 Wawer'!AK"&amp;3+ROW(C32)*6-6)</f>
        <v>0.000494565</v>
      </c>
      <c r="Y40" s="96" t="n">
        <f aca="true">INDIRECT("'F1 Wawer'!AK"&amp;4+ROW(D32)*6-6)</f>
        <v>0.000390415</v>
      </c>
      <c r="Z40" s="96" t="n">
        <f aca="true">INDIRECT("'F1 Wawer'!AK"&amp;5+ROW(E32)*6-6)</f>
        <v>0.00032147</v>
      </c>
      <c r="AA40" s="96" t="n">
        <f aca="true">INDIRECT("'F1 Wawer'!AK"&amp;6+ROW(F32)*6-6)</f>
        <v>0.000270465</v>
      </c>
      <c r="AB40" s="96" t="n">
        <f aca="true">INDIRECT("'F1 Wawer'!AK"&amp;7+ROW(G32)*6-6)</f>
        <v>0.000727615</v>
      </c>
      <c r="AC40" s="97" t="n">
        <f aca="false">W40/100</f>
        <v>3.45885E-006</v>
      </c>
      <c r="AD40" s="97" t="n">
        <f aca="false">X40/100</f>
        <v>4.94565E-006</v>
      </c>
      <c r="AE40" s="97" t="n">
        <f aca="false">Y40/100</f>
        <v>3.90415E-006</v>
      </c>
      <c r="AF40" s="97" t="n">
        <f aca="false">Z40/100</f>
        <v>3.2147E-006</v>
      </c>
      <c r="AG40" s="97" t="n">
        <f aca="false">AA40/100</f>
        <v>2.70465E-006</v>
      </c>
      <c r="AH40" s="97" t="n">
        <f aca="false">AB40/100</f>
        <v>7.27615E-006</v>
      </c>
      <c r="AI40" s="98" t="n">
        <f aca="false">AC40/Q40*100000000</f>
        <v>35.8430051813471</v>
      </c>
      <c r="AJ40" s="98" t="n">
        <f aca="false">AD40/R40*100000000</f>
        <v>62.0533249686324</v>
      </c>
      <c r="AK40" s="98" t="n">
        <f aca="false">AE40/S40*100000000</f>
        <v>42.4825897714908</v>
      </c>
      <c r="AL40" s="98" t="n">
        <f aca="false">AF40/T40*100000000</f>
        <v>31.7658102766799</v>
      </c>
      <c r="AM40" s="98" t="n">
        <f aca="false">AG40/U40*100000000</f>
        <v>27.6832139201638</v>
      </c>
      <c r="AN40" s="98" t="n">
        <f aca="false">AH40/V40*100000000</f>
        <v>88.950488997555</v>
      </c>
      <c r="AO40" s="97" t="n">
        <f aca="false">'F3 Wawer'!AK33</f>
        <v>0.00033325</v>
      </c>
      <c r="AP40" s="97" t="n">
        <f aca="false">AO40/100</f>
        <v>3.3325E-006</v>
      </c>
      <c r="AQ40" s="98" t="n">
        <f aca="false">AP40/Q40*100000000</f>
        <v>34.5336787564767</v>
      </c>
      <c r="AR40" s="98" t="n">
        <f aca="false">(AI40-AQ40)/AI40*100</f>
        <v>3.65294823423969</v>
      </c>
      <c r="AS40" s="97" t="n">
        <f aca="false">ARM!G37</f>
        <v>0.00241885869714253</v>
      </c>
      <c r="AT40" s="97" t="n">
        <f aca="false">AS40/1000000*$AW$2</f>
        <v>2.41885869714253E-008</v>
      </c>
      <c r="AU40" s="99" t="n">
        <f aca="false">AT40/$AT$5/$AT$4</f>
        <v>6.75130338580226E-007</v>
      </c>
      <c r="AV40" s="100" t="n">
        <f aca="false">AU40*100000000</f>
        <v>67.5130338580226</v>
      </c>
      <c r="AW40" s="100"/>
      <c r="AX40" s="97" t="n">
        <f aca="false">AW40/1000000*$AW$2</f>
        <v>0</v>
      </c>
      <c r="AY40" s="100"/>
      <c r="AZ40" s="100"/>
      <c r="BA40" s="101"/>
      <c r="BB40" s="97"/>
      <c r="BC40" s="102"/>
      <c r="BD40" s="100"/>
      <c r="BE40" s="101"/>
      <c r="BF40" s="97"/>
      <c r="BG40" s="102"/>
      <c r="BH40" s="100"/>
      <c r="BI40" s="101" t="n">
        <f aca="false">ARM!G186</f>
        <v>0.00231719836757906</v>
      </c>
      <c r="BJ40" s="97" t="n">
        <f aca="false">BI40/1000000*$AW$2</f>
        <v>2.31719836757906E-008</v>
      </c>
      <c r="BK40" s="99" t="n">
        <f aca="false">BJ40/$AT$5/$AT$4</f>
        <v>6.46755811039844E-007</v>
      </c>
      <c r="BL40" s="100" t="n">
        <f aca="false">BK40*100000000</f>
        <v>64.6755811039844</v>
      </c>
      <c r="BM40" s="97"/>
      <c r="BN40" s="97" t="n">
        <f aca="false">BM40/1000000*$AW$2</f>
        <v>0</v>
      </c>
      <c r="BO40" s="99"/>
      <c r="BP40" s="100"/>
      <c r="BQ40" s="103" t="n">
        <f aca="false">VSM!D33</f>
        <v>15.537</v>
      </c>
      <c r="BR40" s="103" t="n">
        <f aca="false">VSM!E33</f>
        <v>1.939</v>
      </c>
      <c r="BS40" s="104" t="n">
        <f aca="false">BR40/BQ40</f>
        <v>0.124798867220184</v>
      </c>
      <c r="BT40" s="103" t="n">
        <f aca="false">VSM!F33</f>
        <v>8.7</v>
      </c>
      <c r="BU40" s="103" t="n">
        <f aca="false">ABS(VSM!G33)</f>
        <v>24.36</v>
      </c>
      <c r="BV40" s="105" t="n">
        <f aca="false">BU40/BT40</f>
        <v>2.8</v>
      </c>
      <c r="BW40" s="103" t="n">
        <f aca="false">VSM!D84</f>
        <v>0</v>
      </c>
      <c r="BX40" s="103" t="n">
        <f aca="false">VSM!E84</f>
        <v>0</v>
      </c>
      <c r="BY40" s="104" t="e">
        <f aca="false">BX40/BW40</f>
        <v>#DIV/0!</v>
      </c>
      <c r="BZ40" s="103" t="n">
        <f aca="false">VSM!F84</f>
        <v>0</v>
      </c>
      <c r="CA40" s="103" t="n">
        <f aca="false">ABS(VSM!G84)</f>
        <v>0</v>
      </c>
      <c r="CB40" s="105" t="e">
        <f aca="false">CA40/BZ40</f>
        <v>#DIV/0!</v>
      </c>
      <c r="CC40" s="103" t="n">
        <f aca="false">VSM!D186</f>
        <v>0</v>
      </c>
      <c r="CD40" s="103" t="n">
        <f aca="false">VSM!E186</f>
        <v>0</v>
      </c>
      <c r="CE40" s="104" t="e">
        <f aca="false">CD40/CC40</f>
        <v>#DIV/0!</v>
      </c>
      <c r="CF40" s="103" t="n">
        <f aca="false">VSM!F186</f>
        <v>0</v>
      </c>
      <c r="CG40" s="103" t="n">
        <f aca="false">ABS(VSM!G186)</f>
        <v>0</v>
      </c>
      <c r="CH40" s="105" t="e">
        <f aca="false">CG40/CF40</f>
        <v>#DIV/0!</v>
      </c>
      <c r="CI40" s="103" t="n">
        <f aca="false">VSM!D237</f>
        <v>0</v>
      </c>
      <c r="CJ40" s="103" t="n">
        <f aca="false">VSM!E237</f>
        <v>0</v>
      </c>
      <c r="CK40" s="104" t="e">
        <f aca="false">CJ40/CI40</f>
        <v>#DIV/0!</v>
      </c>
      <c r="CL40" s="103" t="n">
        <f aca="false">VSM!F237</f>
        <v>0</v>
      </c>
      <c r="CM40" s="103" t="n">
        <f aca="false">ABS(VSM!G237)</f>
        <v>0</v>
      </c>
      <c r="CN40" s="105" t="e">
        <f aca="false">CM40/CL40</f>
        <v>#DIV/0!</v>
      </c>
      <c r="CO40" s="103" t="n">
        <f aca="false">VSM!D288</f>
        <v>21.261</v>
      </c>
      <c r="CP40" s="103" t="n">
        <f aca="false">VSM!E288</f>
        <v>2.257</v>
      </c>
      <c r="CQ40" s="104" t="n">
        <f aca="false">CP40/CO40</f>
        <v>0.106156812943888</v>
      </c>
      <c r="CR40" s="103" t="n">
        <f aca="false">VSM!F288</f>
        <v>7.81</v>
      </c>
      <c r="CS40" s="103" t="n">
        <f aca="false">ABS(VSM!G288)</f>
        <v>18.15</v>
      </c>
      <c r="CT40" s="105" t="n">
        <f aca="false">CS40/CR40</f>
        <v>2.32394366197183</v>
      </c>
      <c r="CU40" s="103" t="n">
        <f aca="false">VSM!D135</f>
        <v>0</v>
      </c>
      <c r="CV40" s="103" t="n">
        <f aca="false">VSM!E135</f>
        <v>0</v>
      </c>
      <c r="CW40" s="104" t="e">
        <f aca="false">CV40/CU40</f>
        <v>#DIV/0!</v>
      </c>
      <c r="CX40" s="103" t="n">
        <f aca="false">VSM!F135</f>
        <v>0</v>
      </c>
      <c r="CY40" s="103" t="n">
        <f aca="false">ABS(VSM!G135)</f>
        <v>0</v>
      </c>
      <c r="CZ40" s="105" t="e">
        <f aca="false">CY40/CX40</f>
        <v>#DIV/0!</v>
      </c>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row>
    <row r="41" customFormat="false" ht="16.5" hidden="false" customHeight="true" outlineLevel="0" collapsed="false">
      <c r="A41" s="90" t="n">
        <v>133</v>
      </c>
      <c r="B41" s="91" t="str">
        <f aca="false">Lokalizacje!D35</f>
        <v>52° 10.224'N</v>
      </c>
      <c r="C41" s="91" t="str">
        <f aca="false">Lokalizacje!C35</f>
        <v>21° 14.233'E</v>
      </c>
      <c r="D41" s="92" t="n">
        <f aca="false">Lokalizacje!B35</f>
        <v>45240</v>
      </c>
      <c r="E41" s="93" t="n">
        <f aca="false">'Analiza sitowa'!B34</f>
        <v>554.42</v>
      </c>
      <c r="F41" s="93" t="n">
        <f aca="false">'Analiza sitowa'!C34</f>
        <v>30.96</v>
      </c>
      <c r="G41" s="93" t="n">
        <f aca="false">'Analiza sitowa'!D34</f>
        <v>116.13</v>
      </c>
      <c r="H41" s="93" t="n">
        <f aca="false">'Analiza sitowa'!E34</f>
        <v>243.78</v>
      </c>
      <c r="I41" s="93" t="n">
        <f aca="false">'Analiza sitowa'!F34</f>
        <v>146</v>
      </c>
      <c r="J41" s="93" t="n">
        <f aca="false">'Analiza sitowa'!G34</f>
        <v>16.93</v>
      </c>
      <c r="K41" s="94" t="n">
        <f aca="false">E41/$E41*100</f>
        <v>100</v>
      </c>
      <c r="L41" s="94" t="n">
        <f aca="false">F41/$E41*100</f>
        <v>5.58421413368926</v>
      </c>
      <c r="M41" s="94" t="n">
        <f aca="false">G41/$E41*100</f>
        <v>20.9462140615418</v>
      </c>
      <c r="N41" s="94" t="n">
        <f aca="false">H41/$E41*100</f>
        <v>43.9702752425959</v>
      </c>
      <c r="O41" s="94" t="n">
        <f aca="false">I41/$E41*100</f>
        <v>26.3338263410411</v>
      </c>
      <c r="P41" s="94" t="n">
        <f aca="false">J41/$E41*100</f>
        <v>3.05364164351935</v>
      </c>
      <c r="Q41" s="95" t="n">
        <f aca="false">'Masa Wawer'!D35</f>
        <v>10.01</v>
      </c>
      <c r="R41" s="95" t="n">
        <f aca="false">'Masa Wawer'!G35</f>
        <v>7.14</v>
      </c>
      <c r="S41" s="95" t="n">
        <f aca="false">'Masa Wawer'!J35</f>
        <v>9</v>
      </c>
      <c r="T41" s="95" t="n">
        <f aca="false">'Masa Wawer'!M35</f>
        <v>10.22</v>
      </c>
      <c r="U41" s="95" t="n">
        <f aca="false">'Masa Wawer'!P35</f>
        <v>9.47</v>
      </c>
      <c r="V41" s="95" t="n">
        <f aca="false">'Masa Wawer'!S35</f>
        <v>8.28</v>
      </c>
      <c r="W41" s="96" t="n">
        <f aca="true">INDIRECT("'F1 Wawer'!AK"&amp;2+ROW(B33)*6-6)</f>
        <v>0.0004267</v>
      </c>
      <c r="X41" s="96" t="n">
        <f aca="true">INDIRECT("'F1 Wawer'!AK"&amp;3+ROW(C33)*6-6)</f>
        <v>0.00135025</v>
      </c>
      <c r="Y41" s="96" t="n">
        <f aca="true">INDIRECT("'F1 Wawer'!AK"&amp;4+ROW(D33)*6-6)</f>
        <v>0.0005376</v>
      </c>
      <c r="Z41" s="96" t="n">
        <f aca="true">INDIRECT("'F1 Wawer'!AK"&amp;5+ROW(E33)*6-6)</f>
        <v>0.00037302</v>
      </c>
      <c r="AA41" s="96" t="n">
        <f aca="true">INDIRECT("'F1 Wawer'!AK"&amp;6+ROW(F33)*6-6)</f>
        <v>0.00035709</v>
      </c>
      <c r="AB41" s="96" t="n">
        <f aca="true">INDIRECT("'F1 Wawer'!AK"&amp;7+ROW(G33)*6-6)</f>
        <v>0.000852145</v>
      </c>
      <c r="AC41" s="97" t="n">
        <f aca="false">W41/100</f>
        <v>4.267E-006</v>
      </c>
      <c r="AD41" s="97" t="n">
        <f aca="false">X41/100</f>
        <v>1.35025E-005</v>
      </c>
      <c r="AE41" s="97" t="n">
        <f aca="false">Y41/100</f>
        <v>5.376E-006</v>
      </c>
      <c r="AF41" s="97" t="n">
        <f aca="false">Z41/100</f>
        <v>3.7302E-006</v>
      </c>
      <c r="AG41" s="97" t="n">
        <f aca="false">AA41/100</f>
        <v>3.5709E-006</v>
      </c>
      <c r="AH41" s="97" t="n">
        <f aca="false">AB41/100</f>
        <v>8.52145E-006</v>
      </c>
      <c r="AI41" s="98" t="n">
        <f aca="false">AC41/Q41*100000000</f>
        <v>42.6273726273726</v>
      </c>
      <c r="AJ41" s="98" t="n">
        <f aca="false">AD41/R41*100000000</f>
        <v>189.110644257703</v>
      </c>
      <c r="AK41" s="98" t="n">
        <f aca="false">AE41/S41*100000000</f>
        <v>59.7333333333333</v>
      </c>
      <c r="AL41" s="98" t="n">
        <f aca="false">AF41/T41*100000000</f>
        <v>36.4990215264188</v>
      </c>
      <c r="AM41" s="98" t="n">
        <f aca="false">AG41/U41*100000000</f>
        <v>37.7074973600845</v>
      </c>
      <c r="AN41" s="98" t="n">
        <f aca="false">AH41/V41*100000000</f>
        <v>102.916062801932</v>
      </c>
      <c r="AO41" s="97" t="n">
        <f aca="false">'F3 Wawer'!AK34</f>
        <v>0.000412095</v>
      </c>
      <c r="AP41" s="97" t="n">
        <f aca="false">AO41/100</f>
        <v>4.12095E-006</v>
      </c>
      <c r="AQ41" s="98" t="n">
        <f aca="false">AP41/Q41*100000000</f>
        <v>41.1683316683317</v>
      </c>
      <c r="AR41" s="98" t="n">
        <f aca="false">(AI41-AQ41)/AI41*100</f>
        <v>3.42277947035389</v>
      </c>
      <c r="AS41" s="97" t="n">
        <f aca="false">ARM!G38</f>
        <v>0.00228202436297724</v>
      </c>
      <c r="AT41" s="97" t="n">
        <f aca="false">AS41/1000000*$AW$2</f>
        <v>2.28202436297724E-008</v>
      </c>
      <c r="AU41" s="99" t="n">
        <f aca="false">AT41/$AT$5/$AT$4</f>
        <v>6.36938355533203E-007</v>
      </c>
      <c r="AV41" s="100" t="n">
        <f aca="false">AU41*100000000</f>
        <v>63.6938355533203</v>
      </c>
      <c r="AW41" s="106" t="n">
        <f aca="false">ARM!G154</f>
        <v>0.0120610618888728</v>
      </c>
      <c r="AX41" s="97" t="n">
        <f aca="false">AW41/1000000*$AW$2</f>
        <v>1.20610618888728E-007</v>
      </c>
      <c r="AY41" s="100"/>
      <c r="AZ41" s="100"/>
      <c r="BA41" s="101" t="n">
        <f aca="false">ARM!G151</f>
        <v>0.00278536200393547</v>
      </c>
      <c r="BB41" s="97" t="n">
        <f aca="false">BA41/1000000*$AW$2</f>
        <v>2.78536200393547E-008</v>
      </c>
      <c r="BC41" s="102" t="n">
        <f aca="false">BB41/$AT$5/$AT$4</f>
        <v>7.774254837651E-007</v>
      </c>
      <c r="BD41" s="100" t="n">
        <f aca="false">BC41*100000000</f>
        <v>77.74254837651</v>
      </c>
      <c r="BE41" s="101" t="n">
        <f aca="false">ARM!G150</f>
        <v>0.00419509924163398</v>
      </c>
      <c r="BF41" s="97" t="n">
        <f aca="false">BE41/1000000*$AW$2</f>
        <v>4.19509924163398E-008</v>
      </c>
      <c r="BG41" s="102" t="n">
        <f aca="false">BF41/$AT$5/$AT$4</f>
        <v>1.17089881055384E-006</v>
      </c>
      <c r="BH41" s="100" t="n">
        <f aca="false">BG41*100000000</f>
        <v>117.089881055384</v>
      </c>
      <c r="BI41" s="101" t="n">
        <f aca="false">ARM!G149</f>
        <v>0.00323406833526583</v>
      </c>
      <c r="BJ41" s="97" t="n">
        <f aca="false">BI41/1000000*$AW$2</f>
        <v>3.23406833526583E-008</v>
      </c>
      <c r="BK41" s="99" t="n">
        <f aca="false">BJ41/$AT$5/$AT$4</f>
        <v>9.02664406465307E-007</v>
      </c>
      <c r="BL41" s="100" t="n">
        <f aca="false">BK41*100000000</f>
        <v>90.2664406465307</v>
      </c>
      <c r="BM41" s="97" t="n">
        <f aca="false">ARM!G148</f>
        <v>0.00905950515915742</v>
      </c>
      <c r="BN41" s="97" t="n">
        <f aca="false">BM41/1000000*$AW$2</f>
        <v>9.05950515915742E-008</v>
      </c>
      <c r="BO41" s="99" t="n">
        <f aca="false">BN41/$AT$5/$AT$4</f>
        <v>2.52860855108927E-006</v>
      </c>
      <c r="BP41" s="100" t="n">
        <f aca="false">BO41*100000000</f>
        <v>252.860855108927</v>
      </c>
      <c r="BQ41" s="103" t="n">
        <f aca="false">VSM!D34</f>
        <v>17.609</v>
      </c>
      <c r="BR41" s="103" t="n">
        <f aca="false">VSM!E34</f>
        <v>2.082</v>
      </c>
      <c r="BS41" s="104" t="n">
        <f aca="false">BR41/BQ41</f>
        <v>0.118234993469249</v>
      </c>
      <c r="BT41" s="103" t="n">
        <f aca="false">VSM!F34</f>
        <v>9.38</v>
      </c>
      <c r="BU41" s="103" t="n">
        <f aca="false">ABS(VSM!G34)</f>
        <v>27.74</v>
      </c>
      <c r="BV41" s="105" t="n">
        <f aca="false">BU41/BT41</f>
        <v>2.95735607675906</v>
      </c>
      <c r="BW41" s="103" t="n">
        <f aca="false">VSM!D85</f>
        <v>52.797</v>
      </c>
      <c r="BX41" s="103" t="n">
        <f aca="false">VSM!E85</f>
        <v>5.256</v>
      </c>
      <c r="BY41" s="104" t="n">
        <f aca="false">BX41/BW41</f>
        <v>0.0995511108585715</v>
      </c>
      <c r="BZ41" s="103" t="n">
        <f aca="false">VSM!F85</f>
        <v>5.94</v>
      </c>
      <c r="CA41" s="103" t="n">
        <f aca="false">ABS(VSM!G85)</f>
        <v>19.1</v>
      </c>
      <c r="CB41" s="105" t="n">
        <f aca="false">CA41/BZ41</f>
        <v>3.21548821548822</v>
      </c>
      <c r="CC41" s="103" t="n">
        <f aca="false">VSM!D187</f>
        <v>23.454</v>
      </c>
      <c r="CD41" s="103" t="n">
        <f aca="false">VSM!E187</f>
        <v>2.495</v>
      </c>
      <c r="CE41" s="104" t="n">
        <f aca="false">CD41/CC41</f>
        <v>0.106378442909525</v>
      </c>
      <c r="CF41" s="103" t="n">
        <f aca="false">VSM!F187</f>
        <v>7.7</v>
      </c>
      <c r="CG41" s="103" t="n">
        <f aca="false">ABS(VSM!G187)</f>
        <v>24.76</v>
      </c>
      <c r="CH41" s="105" t="n">
        <f aca="false">CG41/CF41</f>
        <v>3.21558441558442</v>
      </c>
      <c r="CI41" s="103" t="n">
        <f aca="false">VSM!D238</f>
        <v>59.434</v>
      </c>
      <c r="CJ41" s="103" t="n">
        <f aca="false">VSM!E238</f>
        <v>7.421</v>
      </c>
      <c r="CK41" s="104" t="n">
        <f aca="false">CJ41/CI41</f>
        <v>0.124861190564323</v>
      </c>
      <c r="CL41" s="103" t="n">
        <f aca="false">VSM!F238</f>
        <v>10.06</v>
      </c>
      <c r="CM41" s="103" t="n">
        <f aca="false">ABS(VSM!G238)</f>
        <v>26.48</v>
      </c>
      <c r="CN41" s="105" t="n">
        <f aca="false">CM41/CL41</f>
        <v>2.63220675944334</v>
      </c>
      <c r="CO41" s="103" t="n">
        <f aca="false">VSM!D289</f>
        <v>35.383</v>
      </c>
      <c r="CP41" s="103" t="n">
        <f aca="false">VSM!E289</f>
        <v>4.405</v>
      </c>
      <c r="CQ41" s="104" t="n">
        <f aca="false">CP41/CO41</f>
        <v>0.124494813893678</v>
      </c>
      <c r="CR41" s="103" t="n">
        <f aca="false">VSM!F289</f>
        <v>10.22</v>
      </c>
      <c r="CS41" s="103" t="n">
        <f aca="false">ABS(VSM!G289)</f>
        <v>30.84</v>
      </c>
      <c r="CT41" s="105" t="n">
        <f aca="false">CS41/CR41</f>
        <v>3.01761252446184</v>
      </c>
      <c r="CU41" s="103" t="n">
        <f aca="false">VSM!D136</f>
        <v>119.948</v>
      </c>
      <c r="CV41" s="103" t="n">
        <f aca="false">VSM!E136</f>
        <v>12.812</v>
      </c>
      <c r="CW41" s="104" t="n">
        <f aca="false">CV41/CU41</f>
        <v>0.106812952279321</v>
      </c>
      <c r="CX41" s="103" t="n">
        <f aca="false">VSM!F136</f>
        <v>8.92</v>
      </c>
      <c r="CY41" s="103" t="n">
        <f aca="false">ABS(VSM!G136)</f>
        <v>27.25</v>
      </c>
      <c r="CZ41" s="105" t="n">
        <f aca="false">CY41/CX41</f>
        <v>3.05493273542601</v>
      </c>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row>
    <row r="42" customFormat="false" ht="16.5" hidden="false" customHeight="true" outlineLevel="0" collapsed="false">
      <c r="A42" s="90" t="n">
        <v>134</v>
      </c>
      <c r="B42" s="91" t="str">
        <f aca="false">Lokalizacje!D36</f>
        <v>52° 10.230'N</v>
      </c>
      <c r="C42" s="91" t="str">
        <f aca="false">Lokalizacje!C36</f>
        <v>21° 13.526'E</v>
      </c>
      <c r="D42" s="92" t="n">
        <f aca="false">Lokalizacje!B36</f>
        <v>45240</v>
      </c>
      <c r="E42" s="93" t="n">
        <f aca="false">'Analiza sitowa'!B35</f>
        <v>521.53</v>
      </c>
      <c r="F42" s="93" t="n">
        <f aca="false">'Analiza sitowa'!C35</f>
        <v>16.93</v>
      </c>
      <c r="G42" s="93" t="n">
        <f aca="false">'Analiza sitowa'!D35</f>
        <v>99.57</v>
      </c>
      <c r="H42" s="93" t="n">
        <f aca="false">'Analiza sitowa'!E35</f>
        <v>246.53</v>
      </c>
      <c r="I42" s="93" t="n">
        <f aca="false">'Analiza sitowa'!F35</f>
        <v>142.55</v>
      </c>
      <c r="J42" s="93" t="n">
        <f aca="false">'Analiza sitowa'!G35</f>
        <v>15.77</v>
      </c>
      <c r="K42" s="94" t="n">
        <f aca="false">E42/$E42*100</f>
        <v>100</v>
      </c>
      <c r="L42" s="94" t="n">
        <f aca="false">F42/$E42*100</f>
        <v>3.24621785899181</v>
      </c>
      <c r="M42" s="94" t="n">
        <f aca="false">G42/$E42*100</f>
        <v>19.0919026709873</v>
      </c>
      <c r="N42" s="94" t="n">
        <f aca="false">H42/$E42*100</f>
        <v>47.2705309378176</v>
      </c>
      <c r="O42" s="94" t="n">
        <f aca="false">I42/$E42*100</f>
        <v>27.3330393265967</v>
      </c>
      <c r="P42" s="94" t="n">
        <f aca="false">J42/$E42*100</f>
        <v>3.02379537131133</v>
      </c>
      <c r="Q42" s="95" t="n">
        <f aca="false">'Masa Wawer'!D36</f>
        <v>9.95</v>
      </c>
      <c r="R42" s="95" t="n">
        <f aca="false">'Masa Wawer'!G36</f>
        <v>8.29</v>
      </c>
      <c r="S42" s="95" t="n">
        <f aca="false">'Masa Wawer'!J36</f>
        <v>9.86</v>
      </c>
      <c r="T42" s="95" t="n">
        <f aca="false">'Masa Wawer'!M36</f>
        <v>10.24</v>
      </c>
      <c r="U42" s="95" t="n">
        <f aca="false">'Masa Wawer'!P36</f>
        <v>9.97</v>
      </c>
      <c r="V42" s="95" t="n">
        <f aca="false">'Masa Wawer'!S36</f>
        <v>9.37</v>
      </c>
      <c r="W42" s="96" t="n">
        <f aca="true">INDIRECT("'F1 Wawer'!AK"&amp;2+ROW(B34)*6-6)</f>
        <v>0.00039163</v>
      </c>
      <c r="X42" s="96" t="n">
        <f aca="true">INDIRECT("'F1 Wawer'!AK"&amp;3+ROW(C34)*6-6)</f>
        <v>0.000949195</v>
      </c>
      <c r="Y42" s="96" t="n">
        <f aca="true">INDIRECT("'F1 Wawer'!AK"&amp;4+ROW(D34)*6-6)</f>
        <v>0.000505815</v>
      </c>
      <c r="Z42" s="96" t="n">
        <f aca="true">INDIRECT("'F1 Wawer'!AK"&amp;5+ROW(E34)*6-6)</f>
        <v>0.00036133</v>
      </c>
      <c r="AA42" s="96" t="n">
        <f aca="true">INDIRECT("'F1 Wawer'!AK"&amp;6+ROW(F34)*6-6)</f>
        <v>0.00036547</v>
      </c>
      <c r="AB42" s="96" t="n">
        <f aca="true">INDIRECT("'F1 Wawer'!AK"&amp;7+ROW(G34)*6-6)</f>
        <v>0.00087034</v>
      </c>
      <c r="AC42" s="97" t="n">
        <f aca="false">W42/100</f>
        <v>3.9163E-006</v>
      </c>
      <c r="AD42" s="97" t="n">
        <f aca="false">X42/100</f>
        <v>9.49195E-006</v>
      </c>
      <c r="AE42" s="97" t="n">
        <f aca="false">Y42/100</f>
        <v>5.05815E-006</v>
      </c>
      <c r="AF42" s="97" t="n">
        <f aca="false">Z42/100</f>
        <v>3.6133E-006</v>
      </c>
      <c r="AG42" s="97" t="n">
        <f aca="false">AA42/100</f>
        <v>3.6547E-006</v>
      </c>
      <c r="AH42" s="97" t="n">
        <f aca="false">AB42/100</f>
        <v>8.7034E-006</v>
      </c>
      <c r="AI42" s="98" t="n">
        <f aca="false">AC42/Q42*100000000</f>
        <v>39.3597989949749</v>
      </c>
      <c r="AJ42" s="98" t="n">
        <f aca="false">AD42/R42*100000000</f>
        <v>114.498793727382</v>
      </c>
      <c r="AK42" s="98" t="n">
        <f aca="false">AE42/S42*100000000</f>
        <v>51.2996957403651</v>
      </c>
      <c r="AL42" s="98" t="n">
        <f aca="false">AF42/T42*100000000</f>
        <v>35.2861328125</v>
      </c>
      <c r="AM42" s="98" t="n">
        <f aca="false">AG42/U42*100000000</f>
        <v>36.6569709127382</v>
      </c>
      <c r="AN42" s="98" t="n">
        <f aca="false">AH42/V42*100000000</f>
        <v>92.8858057630737</v>
      </c>
      <c r="AO42" s="97" t="n">
        <f aca="false">'F3 Wawer'!AK35</f>
        <v>0.00037486</v>
      </c>
      <c r="AP42" s="97" t="n">
        <f aca="false">AO42/100</f>
        <v>3.7486E-006</v>
      </c>
      <c r="AQ42" s="98" t="n">
        <f aca="false">AP42/Q42*100000000</f>
        <v>37.6743718592965</v>
      </c>
      <c r="AR42" s="98" t="n">
        <f aca="false">(AI42-AQ42)/AI42*100</f>
        <v>4.28210300538775</v>
      </c>
      <c r="AS42" s="97" t="n">
        <f aca="false">ARM!G39</f>
        <v>0.00504213751417008</v>
      </c>
      <c r="AT42" s="97" t="n">
        <f aca="false">AS42/1000000*$AW$2</f>
        <v>5.04213751417008E-008</v>
      </c>
      <c r="AU42" s="99" t="n">
        <f aca="false">AT42/$AT$5/$AT$4</f>
        <v>1.40731660395503E-006</v>
      </c>
      <c r="AV42" s="100" t="n">
        <f aca="false">AU42*100000000</f>
        <v>140.731660395503</v>
      </c>
      <c r="AW42" s="106" t="n">
        <f aca="false">ARM!G157</f>
        <v>0.00918384099212225</v>
      </c>
      <c r="AX42" s="97" t="n">
        <f aca="false">AW42/1000000*$AW$2</f>
        <v>9.18384099212225E-008</v>
      </c>
      <c r="AY42" s="100"/>
      <c r="AZ42" s="100"/>
      <c r="BA42" s="101" t="n">
        <f aca="false">ARM!G156</f>
        <v>0.022886939094069</v>
      </c>
      <c r="BB42" s="97" t="n">
        <f aca="false">BA42/1000000*$AW$2</f>
        <v>2.2886939094069E-007</v>
      </c>
      <c r="BC42" s="102" t="n">
        <f aca="false">BB42/$AT$5/$AT$4</f>
        <v>6.38799900047792E-006</v>
      </c>
      <c r="BD42" s="100" t="n">
        <f aca="false">BC42*100000000</f>
        <v>638.799900047792</v>
      </c>
      <c r="BE42" s="101" t="n">
        <f aca="false">ARM!G155</f>
        <v>0.0031431550748913</v>
      </c>
      <c r="BF42" s="97" t="n">
        <f aca="false">BE42/1000000*$AW$2</f>
        <v>3.1431550748913E-008</v>
      </c>
      <c r="BG42" s="102" t="n">
        <f aca="false">BF42/$AT$5/$AT$4</f>
        <v>8.77289505347438E-007</v>
      </c>
      <c r="BH42" s="100" t="n">
        <f aca="false">BG42*100000000</f>
        <v>87.7289505347438</v>
      </c>
      <c r="BI42" s="101" t="n">
        <f aca="false">ARM!G153</f>
        <v>0.00323465705110609</v>
      </c>
      <c r="BJ42" s="97" t="n">
        <f aca="false">BI42/1000000*$AW$2</f>
        <v>3.23465705110609E-008</v>
      </c>
      <c r="BK42" s="99" t="n">
        <f aca="false">BJ42/$AT$5/$AT$4</f>
        <v>9.02828723597611E-007</v>
      </c>
      <c r="BL42" s="100" t="n">
        <f aca="false">BK42*100000000</f>
        <v>90.2828723597611</v>
      </c>
      <c r="BM42" s="97" t="n">
        <f aca="false">ARM!G152</f>
        <v>0.00780551771872024</v>
      </c>
      <c r="BN42" s="97" t="n">
        <f aca="false">BM42/1000000*$AW$2</f>
        <v>7.80551771872024E-008</v>
      </c>
      <c r="BO42" s="99" t="n">
        <f aca="false">BN42/$AT$5/$AT$4</f>
        <v>2.17860672326947E-006</v>
      </c>
      <c r="BP42" s="100" t="n">
        <f aca="false">BO42*100000000</f>
        <v>217.860672326947</v>
      </c>
      <c r="BQ42" s="103" t="n">
        <f aca="false">VSM!D35</f>
        <v>53.053</v>
      </c>
      <c r="BR42" s="103" t="n">
        <f aca="false">VSM!E35</f>
        <v>4.56</v>
      </c>
      <c r="BS42" s="104" t="n">
        <f aca="false">BR42/BQ42</f>
        <v>0.0859517840649916</v>
      </c>
      <c r="BT42" s="103" t="n">
        <f aca="false">VSM!F35</f>
        <v>7.04</v>
      </c>
      <c r="BU42" s="103" t="n">
        <f aca="false">ABS(VSM!G35)</f>
        <v>15.37</v>
      </c>
      <c r="BV42" s="105" t="n">
        <f aca="false">BU42/BT42</f>
        <v>2.18323863636364</v>
      </c>
      <c r="BW42" s="103" t="n">
        <f aca="false">VSM!D86</f>
        <v>53.431</v>
      </c>
      <c r="BX42" s="103" t="n">
        <f aca="false">VSM!E86</f>
        <v>6.474</v>
      </c>
      <c r="BY42" s="104" t="n">
        <f aca="false">BX42/BW42</f>
        <v>0.121165615466677</v>
      </c>
      <c r="BZ42" s="103" t="n">
        <f aca="false">VSM!F86</f>
        <v>9.12</v>
      </c>
      <c r="CA42" s="103" t="n">
        <f aca="false">ABS(VSM!G86)</f>
        <v>27.24</v>
      </c>
      <c r="CB42" s="105" t="n">
        <f aca="false">CA42/BZ42</f>
        <v>2.98684210526316</v>
      </c>
      <c r="CC42" s="103" t="n">
        <f aca="false">VSM!D188</f>
        <v>176.034</v>
      </c>
      <c r="CD42" s="103" t="n">
        <f aca="false">VSM!E188</f>
        <v>28.005</v>
      </c>
      <c r="CE42" s="104" t="n">
        <f aca="false">CD42/CC42</f>
        <v>0.159088585159685</v>
      </c>
      <c r="CF42" s="103" t="n">
        <f aca="false">VSM!F188</f>
        <v>10.4</v>
      </c>
      <c r="CG42" s="103" t="n">
        <f aca="false">ABS(VSM!G188)</f>
        <v>23.99</v>
      </c>
      <c r="CH42" s="105" t="n">
        <f aca="false">CG42/CF42</f>
        <v>2.30673076923077</v>
      </c>
      <c r="CI42" s="103" t="n">
        <f aca="false">VSM!D239</f>
        <v>26.119</v>
      </c>
      <c r="CJ42" s="103" t="n">
        <f aca="false">VSM!E239</f>
        <v>3.533</v>
      </c>
      <c r="CK42" s="104" t="n">
        <f aca="false">CJ42/CI42</f>
        <v>0.135265515525097</v>
      </c>
      <c r="CL42" s="103" t="n">
        <f aca="false">VSM!F239</f>
        <v>9.97</v>
      </c>
      <c r="CM42" s="103" t="n">
        <f aca="false">ABS(VSM!G239)</f>
        <v>26.86</v>
      </c>
      <c r="CN42" s="105" t="n">
        <f aca="false">CM42/CL42</f>
        <v>2.69408224674022</v>
      </c>
      <c r="CO42" s="103" t="n">
        <f aca="false">VSM!D290</f>
        <v>28.241</v>
      </c>
      <c r="CP42" s="103" t="n">
        <f aca="false">VSM!E290</f>
        <v>4.442</v>
      </c>
      <c r="CQ42" s="104" t="n">
        <f aca="false">CP42/CO42</f>
        <v>0.157289047838249</v>
      </c>
      <c r="CR42" s="103" t="n">
        <f aca="false">VSM!F290</f>
        <v>11.32</v>
      </c>
      <c r="CS42" s="103" t="n">
        <f aca="false">ABS(VSM!G290)</f>
        <v>29.34</v>
      </c>
      <c r="CT42" s="105" t="n">
        <f aca="false">CS42/CR42</f>
        <v>2.59187279151943</v>
      </c>
      <c r="CU42" s="103" t="n">
        <f aca="false">VSM!D137</f>
        <v>78.162</v>
      </c>
      <c r="CV42" s="103" t="n">
        <f aca="false">VSM!E137</f>
        <v>8.47</v>
      </c>
      <c r="CW42" s="104" t="n">
        <f aca="false">CV42/CU42</f>
        <v>0.108364678488268</v>
      </c>
      <c r="CX42" s="103" t="n">
        <f aca="false">VSM!F137</f>
        <v>8.84</v>
      </c>
      <c r="CY42" s="103" t="n">
        <f aca="false">ABS(VSM!G137)</f>
        <v>26.36</v>
      </c>
      <c r="CZ42" s="105" t="n">
        <f aca="false">CY42/CX42</f>
        <v>2.98190045248869</v>
      </c>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row>
    <row r="43" customFormat="false" ht="16.5" hidden="false" customHeight="true" outlineLevel="0" collapsed="false">
      <c r="A43" s="90" t="n">
        <v>135</v>
      </c>
      <c r="B43" s="91" t="str">
        <f aca="false">Lokalizacje!D37</f>
        <v>52° 09.856'N</v>
      </c>
      <c r="C43" s="91" t="str">
        <f aca="false">Lokalizacje!C37</f>
        <v>21° 13.219'E</v>
      </c>
      <c r="D43" s="92" t="n">
        <f aca="false">Lokalizacje!B37</f>
        <v>45240</v>
      </c>
      <c r="E43" s="93" t="n">
        <f aca="false">'Analiza sitowa'!B36</f>
        <v>761.6</v>
      </c>
      <c r="F43" s="93" t="n">
        <f aca="false">'Analiza sitowa'!C36</f>
        <v>68.9</v>
      </c>
      <c r="G43" s="93" t="n">
        <f aca="false">'Analiza sitowa'!D36</f>
        <v>122.05</v>
      </c>
      <c r="H43" s="93" t="n">
        <f aca="false">'Analiza sitowa'!E36</f>
        <v>227.77</v>
      </c>
      <c r="I43" s="93" t="n">
        <f aca="false">'Analiza sitowa'!F36</f>
        <v>285.07</v>
      </c>
      <c r="J43" s="93" t="n">
        <f aca="false">'Analiza sitowa'!G36</f>
        <v>57.18</v>
      </c>
      <c r="K43" s="94" t="n">
        <f aca="false">E43/$E43*100</f>
        <v>100</v>
      </c>
      <c r="L43" s="94" t="n">
        <f aca="false">F43/$E43*100</f>
        <v>9.04674369747899</v>
      </c>
      <c r="M43" s="94" t="n">
        <f aca="false">G43/$E43*100</f>
        <v>16.0254726890756</v>
      </c>
      <c r="N43" s="94" t="n">
        <f aca="false">H43/$E43*100</f>
        <v>29.906775210084</v>
      </c>
      <c r="O43" s="94" t="n">
        <f aca="false">I43/$E43*100</f>
        <v>37.4304096638655</v>
      </c>
      <c r="P43" s="94" t="n">
        <f aca="false">J43/$E43*100</f>
        <v>7.5078781512605</v>
      </c>
      <c r="Q43" s="95" t="n">
        <f aca="false">'Masa Wawer'!D37</f>
        <v>9.89</v>
      </c>
      <c r="R43" s="95" t="n">
        <f aca="false">'Masa Wawer'!G37</f>
        <v>10.31</v>
      </c>
      <c r="S43" s="95" t="n">
        <f aca="false">'Masa Wawer'!J37</f>
        <v>10.95</v>
      </c>
      <c r="T43" s="95" t="n">
        <f aca="false">'Masa Wawer'!M37</f>
        <v>10.35</v>
      </c>
      <c r="U43" s="95" t="n">
        <f aca="false">'Masa Wawer'!P37</f>
        <v>9.9</v>
      </c>
      <c r="V43" s="95" t="n">
        <f aca="false">'Masa Wawer'!S37</f>
        <v>8.82</v>
      </c>
      <c r="W43" s="96" t="n">
        <f aca="true">INDIRECT("'F1 Wawer'!AK"&amp;2+ROW(B35)*6-6)</f>
        <v>0.00047195</v>
      </c>
      <c r="X43" s="96" t="n">
        <f aca="true">INDIRECT("'F1 Wawer'!AK"&amp;3+ROW(C35)*6-6)</f>
        <v>0.00054727</v>
      </c>
      <c r="Y43" s="96" t="n">
        <f aca="true">INDIRECT("'F1 Wawer'!AK"&amp;4+ROW(D35)*6-6)</f>
        <v>0.00045107</v>
      </c>
      <c r="Z43" s="96" t="n">
        <f aca="true">INDIRECT("'F1 Wawer'!AK"&amp;5+ROW(E35)*6-6)</f>
        <v>0.00036708</v>
      </c>
      <c r="AA43" s="96" t="n">
        <f aca="true">INDIRECT("'F1 Wawer'!AK"&amp;6+ROW(F35)*6-6)</f>
        <v>0.00041139</v>
      </c>
      <c r="AB43" s="96" t="n">
        <f aca="true">INDIRECT("'F1 Wawer'!AK"&amp;7+ROW(G35)*6-6)</f>
        <v>0.00134855</v>
      </c>
      <c r="AC43" s="97" t="n">
        <f aca="false">W43/100</f>
        <v>4.7195E-006</v>
      </c>
      <c r="AD43" s="97" t="n">
        <f aca="false">X43/100</f>
        <v>5.4727E-006</v>
      </c>
      <c r="AE43" s="97" t="n">
        <f aca="false">Y43/100</f>
        <v>4.5107E-006</v>
      </c>
      <c r="AF43" s="97" t="n">
        <f aca="false">Z43/100</f>
        <v>3.6708E-006</v>
      </c>
      <c r="AG43" s="97" t="n">
        <f aca="false">AA43/100</f>
        <v>4.1139E-006</v>
      </c>
      <c r="AH43" s="97" t="n">
        <f aca="false">AB43/100</f>
        <v>1.34855E-005</v>
      </c>
      <c r="AI43" s="98" t="n">
        <f aca="false">AC43/Q43*100000000</f>
        <v>47.7199191102123</v>
      </c>
      <c r="AJ43" s="98" t="n">
        <f aca="false">AD43/R43*100000000</f>
        <v>53.0814742967992</v>
      </c>
      <c r="AK43" s="98" t="n">
        <f aca="false">AE43/S43*100000000</f>
        <v>41.1936073059361</v>
      </c>
      <c r="AL43" s="98" t="n">
        <f aca="false">AF43/T43*100000000</f>
        <v>35.4666666666667</v>
      </c>
      <c r="AM43" s="98" t="n">
        <f aca="false">AG43/U43*100000000</f>
        <v>41.5545454545455</v>
      </c>
      <c r="AN43" s="98" t="n">
        <f aca="false">AH43/V43*100000000</f>
        <v>152.896825396825</v>
      </c>
      <c r="AO43" s="97" t="n">
        <f aca="false">'F3 Wawer'!AK36</f>
        <v>0.000453335</v>
      </c>
      <c r="AP43" s="97" t="n">
        <f aca="false">AO43/100</f>
        <v>4.53335E-006</v>
      </c>
      <c r="AQ43" s="98" t="n">
        <f aca="false">AP43/Q43*100000000</f>
        <v>45.8377148634985</v>
      </c>
      <c r="AR43" s="98" t="n">
        <f aca="false">(AI43-AQ43)/AI43*100</f>
        <v>3.94427375781333</v>
      </c>
      <c r="AS43" s="97" t="n">
        <f aca="false">ARM!G40</f>
        <v>0.00448436265966333</v>
      </c>
      <c r="AT43" s="97" t="n">
        <f aca="false">AS43/1000000*$AW$2</f>
        <v>4.48436265966333E-008</v>
      </c>
      <c r="AU43" s="99" t="n">
        <f aca="false">AT43/$AT$5/$AT$4</f>
        <v>1.25163544456381E-006</v>
      </c>
      <c r="AV43" s="100" t="n">
        <f aca="false">AU43*100000000</f>
        <v>125.163544456381</v>
      </c>
      <c r="AW43" s="106" t="n">
        <f aca="false">ARM!G163</f>
        <v>0.00424590810496142</v>
      </c>
      <c r="AX43" s="97" t="n">
        <f aca="false">AW43/1000000*$AW$2</f>
        <v>4.24590810496142E-008</v>
      </c>
      <c r="AY43" s="100"/>
      <c r="AZ43" s="100"/>
      <c r="BA43" s="101" t="n">
        <f aca="false">ARM!G162</f>
        <v>0.00416917796421097</v>
      </c>
      <c r="BB43" s="97" t="n">
        <f aca="false">BA43/1000000*$AW$2</f>
        <v>4.16917796421097E-008</v>
      </c>
      <c r="BC43" s="102" t="n">
        <f aca="false">BB43/$AT$5/$AT$4</f>
        <v>1.16366389401088E-006</v>
      </c>
      <c r="BD43" s="100" t="n">
        <f aca="false">BC43*100000000</f>
        <v>116.366389401088</v>
      </c>
      <c r="BE43" s="101" t="n">
        <f aca="false">ARM!G161</f>
        <v>0.00429453447869411</v>
      </c>
      <c r="BF43" s="97" t="n">
        <f aca="false">BE43/1000000*$AW$2</f>
        <v>4.29453447869411E-008</v>
      </c>
      <c r="BG43" s="102" t="n">
        <f aca="false">BF43/$AT$5/$AT$4</f>
        <v>1.19865229005329E-006</v>
      </c>
      <c r="BH43" s="100" t="n">
        <f aca="false">BG43*100000000</f>
        <v>119.865229005329</v>
      </c>
      <c r="BI43" s="101" t="n">
        <f aca="false">ARM!G160</f>
        <v>0.00375614488926814</v>
      </c>
      <c r="BJ43" s="97" t="n">
        <f aca="false">BI43/1000000*$AW$2</f>
        <v>3.75614488926814E-008</v>
      </c>
      <c r="BK43" s="99" t="n">
        <f aca="false">BJ43/$AT$5/$AT$4</f>
        <v>1.04838177353795E-006</v>
      </c>
      <c r="BL43" s="100" t="n">
        <f aca="false">BK43*100000000</f>
        <v>104.838177353795</v>
      </c>
      <c r="BM43" s="97" t="n">
        <f aca="false">ARM!G159</f>
        <v>0.0105017422211895</v>
      </c>
      <c r="BN43" s="97" t="n">
        <f aca="false">BM43/1000000*$AW$2</f>
        <v>1.05017422211895E-007</v>
      </c>
      <c r="BO43" s="99" t="n">
        <f aca="false">BN43/$AT$5/$AT$4</f>
        <v>2.93115293995867E-006</v>
      </c>
      <c r="BP43" s="100" t="n">
        <f aca="false">BO43*100000000</f>
        <v>293.115293995867</v>
      </c>
      <c r="BQ43" s="103" t="n">
        <f aca="false">VSM!D36</f>
        <v>40.537</v>
      </c>
      <c r="BR43" s="103" t="n">
        <f aca="false">VSM!E36</f>
        <v>6.62</v>
      </c>
      <c r="BS43" s="104" t="n">
        <f aca="false">BR43/BQ43</f>
        <v>0.16330759553001</v>
      </c>
      <c r="BT43" s="103" t="n">
        <f aca="false">VSM!F36</f>
        <v>10.95</v>
      </c>
      <c r="BU43" s="103" t="n">
        <f aca="false">ABS(VSM!G36)</f>
        <v>23.82</v>
      </c>
      <c r="BV43" s="105" t="n">
        <f aca="false">BU43/BT43</f>
        <v>2.17534246575342</v>
      </c>
      <c r="BW43" s="103" t="n">
        <f aca="false">VSM!D87</f>
        <v>26.628</v>
      </c>
      <c r="BX43" s="103" t="n">
        <f aca="false">VSM!E87</f>
        <v>2.813</v>
      </c>
      <c r="BY43" s="104" t="n">
        <f aca="false">BX43/BW43</f>
        <v>0.105640678984528</v>
      </c>
      <c r="BZ43" s="103" t="n">
        <f aca="false">VSM!F87</f>
        <v>6.69</v>
      </c>
      <c r="CA43" s="103" t="n">
        <f aca="false">ABS(VSM!G87)</f>
        <v>14.97</v>
      </c>
      <c r="CB43" s="105" t="n">
        <f aca="false">CA43/BZ43</f>
        <v>2.23766816143498</v>
      </c>
      <c r="CC43" s="103" t="n">
        <f aca="false">VSM!D189</f>
        <v>50.906</v>
      </c>
      <c r="CD43" s="103" t="n">
        <f aca="false">VSM!E189</f>
        <v>9.215</v>
      </c>
      <c r="CE43" s="104" t="n">
        <f aca="false">CD43/CC43</f>
        <v>0.181019919066515</v>
      </c>
      <c r="CF43" s="103" t="n">
        <f aca="false">VSM!F189</f>
        <v>11.5</v>
      </c>
      <c r="CG43" s="103" t="n">
        <f aca="false">ABS(VSM!G189)</f>
        <v>24.87</v>
      </c>
      <c r="CH43" s="105" t="n">
        <f aca="false">CG43/CF43</f>
        <v>2.16260869565217</v>
      </c>
      <c r="CI43" s="103" t="n">
        <f aca="false">VSM!D240</f>
        <v>41.086</v>
      </c>
      <c r="CJ43" s="103" t="n">
        <f aca="false">VSM!E240</f>
        <v>6.416</v>
      </c>
      <c r="CK43" s="104" t="n">
        <f aca="false">CJ43/CI43</f>
        <v>0.156160249233316</v>
      </c>
      <c r="CL43" s="103" t="n">
        <f aca="false">VSM!F240</f>
        <v>9.62</v>
      </c>
      <c r="CM43" s="103" t="n">
        <f aca="false">ABS(VSM!G240)</f>
        <v>24.05</v>
      </c>
      <c r="CN43" s="105" t="n">
        <f aca="false">CM43/CL43</f>
        <v>2.5</v>
      </c>
      <c r="CO43" s="103" t="n">
        <f aca="false">VSM!D291</f>
        <v>37.425</v>
      </c>
      <c r="CP43" s="103" t="n">
        <f aca="false">VSM!E291</f>
        <v>5.27</v>
      </c>
      <c r="CQ43" s="104" t="n">
        <f aca="false">CP43/CO43</f>
        <v>0.140814963259853</v>
      </c>
      <c r="CR43" s="103" t="n">
        <f aca="false">VSM!F291</f>
        <v>10.55</v>
      </c>
      <c r="CS43" s="103" t="n">
        <f aca="false">ABS(VSM!G291)</f>
        <v>28.48</v>
      </c>
      <c r="CT43" s="105" t="n">
        <f aca="false">CS43/CR43</f>
        <v>2.69952606635071</v>
      </c>
      <c r="CU43" s="103" t="n">
        <f aca="false">VSM!D138</f>
        <v>272.301</v>
      </c>
      <c r="CV43" s="103" t="n">
        <f aca="false">VSM!E138</f>
        <v>27.582</v>
      </c>
      <c r="CW43" s="104" t="n">
        <f aca="false">CV43/CU43</f>
        <v>0.101292319895997</v>
      </c>
      <c r="CX43" s="103" t="n">
        <f aca="false">VSM!F138</f>
        <v>8.8</v>
      </c>
      <c r="CY43" s="103" t="n">
        <f aca="false">ABS(VSM!G138)</f>
        <v>30.59</v>
      </c>
      <c r="CZ43" s="105" t="n">
        <f aca="false">CY43/CX43</f>
        <v>3.47613636363636</v>
      </c>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row>
    <row r="44" customFormat="false" ht="16.4" hidden="false" customHeight="true" outlineLevel="0" collapsed="false">
      <c r="A44" s="90" t="n">
        <v>136</v>
      </c>
      <c r="B44" s="91" t="str">
        <f aca="false">Lokalizacje!D38</f>
        <v>52° 09.633'N</v>
      </c>
      <c r="C44" s="91" t="str">
        <f aca="false">Lokalizacje!C38</f>
        <v>21° 12.727'E</v>
      </c>
      <c r="D44" s="92" t="n">
        <f aca="false">Lokalizacje!B38</f>
        <v>45240</v>
      </c>
      <c r="E44" s="93" t="n">
        <f aca="false">'Analiza sitowa'!B37</f>
        <v>639.2</v>
      </c>
      <c r="F44" s="93" t="n">
        <f aca="false">'Analiza sitowa'!C37</f>
        <v>22.4</v>
      </c>
      <c r="G44" s="93" t="n">
        <f aca="false">'Analiza sitowa'!D37</f>
        <v>62.43</v>
      </c>
      <c r="H44" s="93" t="n">
        <f aca="false">'Analiza sitowa'!E37</f>
        <v>234.78</v>
      </c>
      <c r="I44" s="93" t="n">
        <f aca="false">'Analiza sitowa'!F37</f>
        <v>269.93</v>
      </c>
      <c r="J44" s="93" t="n">
        <f aca="false">'Analiza sitowa'!G37</f>
        <v>48.91</v>
      </c>
      <c r="K44" s="94" t="n">
        <f aca="false">E44/$E44*100</f>
        <v>100</v>
      </c>
      <c r="L44" s="94" t="n">
        <f aca="false">F44/$E44*100</f>
        <v>3.50438047559449</v>
      </c>
      <c r="M44" s="94" t="n">
        <f aca="false">G44/$E44*100</f>
        <v>9.76689612015019</v>
      </c>
      <c r="N44" s="94" t="n">
        <f aca="false">H44/$E44*100</f>
        <v>36.7302878598248</v>
      </c>
      <c r="O44" s="94" t="n">
        <f aca="false">I44/$E44*100</f>
        <v>42.2293491864831</v>
      </c>
      <c r="P44" s="94" t="n">
        <f aca="false">J44/$E44*100</f>
        <v>7.6517521902378</v>
      </c>
      <c r="Q44" s="95" t="n">
        <f aca="false">'Masa Wawer'!D38</f>
        <v>9.83</v>
      </c>
      <c r="R44" s="95" t="n">
        <f aca="false">'Masa Wawer'!G38</f>
        <v>9.47</v>
      </c>
      <c r="S44" s="95" t="n">
        <f aca="false">'Masa Wawer'!J38</f>
        <v>10.03</v>
      </c>
      <c r="T44" s="95" t="n">
        <f aca="false">'Masa Wawer'!M38</f>
        <v>10.04</v>
      </c>
      <c r="U44" s="95" t="n">
        <f aca="false">'Masa Wawer'!P38</f>
        <v>9.54</v>
      </c>
      <c r="V44" s="95" t="n">
        <f aca="false">'Masa Wawer'!S38</f>
        <v>7.82</v>
      </c>
      <c r="W44" s="96" t="n">
        <f aca="true">INDIRECT("'F1 Wawer'!AK"&amp;2+ROW(B36)*6-6)</f>
        <v>0.00139485</v>
      </c>
      <c r="X44" s="96" t="n">
        <f aca="true">INDIRECT("'F1 Wawer'!AK"&amp;3+ROW(C36)*6-6)</f>
        <v>0.003046</v>
      </c>
      <c r="Y44" s="96" t="n">
        <f aca="true">INDIRECT("'F1 Wawer'!AK"&amp;4+ROW(D36)*6-6)</f>
        <v>0.00191825</v>
      </c>
      <c r="Z44" s="96" t="n">
        <f aca="true">INDIRECT("'F1 Wawer'!AK"&amp;5+ROW(E36)*6-6)</f>
        <v>0.000970115</v>
      </c>
      <c r="AA44" s="96" t="n">
        <f aca="true">INDIRECT("'F1 Wawer'!AK"&amp;6+ROW(F36)*6-6)</f>
        <v>0.0011182</v>
      </c>
      <c r="AB44" s="96" t="n">
        <f aca="true">INDIRECT("'F1 Wawer'!AK"&amp;7+ROW(G36)*6-6)</f>
        <v>0.0019649</v>
      </c>
      <c r="AC44" s="97" t="n">
        <f aca="false">W44/100</f>
        <v>1.39485E-005</v>
      </c>
      <c r="AD44" s="97" t="n">
        <f aca="false">X44/100</f>
        <v>3.046E-005</v>
      </c>
      <c r="AE44" s="97" t="n">
        <f aca="false">Y44/100</f>
        <v>1.91825E-005</v>
      </c>
      <c r="AF44" s="97" t="n">
        <f aca="false">Z44/100</f>
        <v>9.70115E-006</v>
      </c>
      <c r="AG44" s="97" t="n">
        <f aca="false">AA44/100</f>
        <v>1.1182E-005</v>
      </c>
      <c r="AH44" s="97" t="n">
        <f aca="false">AB44/100</f>
        <v>1.9649E-005</v>
      </c>
      <c r="AI44" s="98" t="n">
        <f aca="false">AC44/Q44*100000000</f>
        <v>141.897253306206</v>
      </c>
      <c r="AJ44" s="98" t="n">
        <f aca="false">AD44/R44*100000000</f>
        <v>321.647307286167</v>
      </c>
      <c r="AK44" s="98" t="n">
        <f aca="false">AE44/S44*100000000</f>
        <v>191.251246261216</v>
      </c>
      <c r="AL44" s="98" t="n">
        <f aca="false">AF44/T44*100000000</f>
        <v>96.625</v>
      </c>
      <c r="AM44" s="98" t="n">
        <f aca="false">AG44/U44*100000000</f>
        <v>117.211740041929</v>
      </c>
      <c r="AN44" s="98" t="n">
        <f aca="false">AH44/V44*100000000</f>
        <v>251.265984654731</v>
      </c>
      <c r="AO44" s="97" t="n">
        <f aca="false">'F3 Wawer'!AK37</f>
        <v>0.0013579</v>
      </c>
      <c r="AP44" s="97" t="n">
        <f aca="false">AO44/100</f>
        <v>1.3579E-005</v>
      </c>
      <c r="AQ44" s="98" t="n">
        <f aca="false">AP44/Q44*100000000</f>
        <v>138.138351983723</v>
      </c>
      <c r="AR44" s="98" t="n">
        <f aca="false">(AI44-AQ44)/AI44*100</f>
        <v>2.64903036168763</v>
      </c>
      <c r="AS44" s="97" t="n">
        <f aca="false">ARM!G41</f>
        <v>0.00848690235201739</v>
      </c>
      <c r="AT44" s="97" t="n">
        <f aca="false">AS44/1000000*$AW$2</f>
        <v>8.48690235201739E-008</v>
      </c>
      <c r="AU44" s="99" t="n">
        <f aca="false">AT44/$AT$5/$AT$4</f>
        <v>2.36878874536308E-006</v>
      </c>
      <c r="AV44" s="100" t="n">
        <f aca="false">AU44*100000000</f>
        <v>236.878874536308</v>
      </c>
      <c r="AW44" s="97" t="n">
        <f aca="false">ARM!G80</f>
        <v>0.0341264077401023</v>
      </c>
      <c r="AX44" s="97" t="n">
        <f aca="false">AW44/1000000*$AW$2</f>
        <v>3.41264077401023E-007</v>
      </c>
      <c r="AY44" s="99" t="n">
        <f aca="false">AX44/$AT$5/$AT$4</f>
        <v>9.52505958257078E-006</v>
      </c>
      <c r="AZ44" s="100" t="n">
        <f aca="false">AY44*100000000</f>
        <v>952.505958257078</v>
      </c>
      <c r="BA44" s="101" t="n">
        <f aca="false">ARM!G133</f>
        <v>0.0131135213616993</v>
      </c>
      <c r="BB44" s="97" t="n">
        <f aca="false">BA44/1000000*$AW$2</f>
        <v>1.31135213616993E-007</v>
      </c>
      <c r="BC44" s="102" t="n">
        <f aca="false">BB44/$AT$5/$AT$4</f>
        <v>3.66012951784318E-006</v>
      </c>
      <c r="BD44" s="100" t="n">
        <f aca="false">BC44*100000000</f>
        <v>366.012951784318</v>
      </c>
      <c r="BE44" s="101" t="n">
        <f aca="false">ARM!G132</f>
        <v>0.00547355340352287</v>
      </c>
      <c r="BF44" s="97" t="n">
        <f aca="false">BE44/1000000*$AW$2</f>
        <v>5.47355340352287E-008</v>
      </c>
      <c r="BG44" s="102" t="n">
        <f aca="false">BF44/$AT$5/$AT$4</f>
        <v>1.52772957218327E-006</v>
      </c>
      <c r="BH44" s="100" t="n">
        <f aca="false">BG44*100000000</f>
        <v>152.772957218327</v>
      </c>
      <c r="BI44" s="101" t="n">
        <f aca="false">ARM!G131</f>
        <v>0.00546241900373356</v>
      </c>
      <c r="BJ44" s="97" t="n">
        <f aca="false">BI44/1000000*$AW$2</f>
        <v>5.46241900373356E-008</v>
      </c>
      <c r="BK44" s="99" t="n">
        <f aca="false">BJ44/$AT$5/$AT$4</f>
        <v>1.52462183748652E-006</v>
      </c>
      <c r="BL44" s="100" t="n">
        <f aca="false">BK44*100000000</f>
        <v>152.462183748652</v>
      </c>
      <c r="BM44" s="97" t="n">
        <f aca="false">ARM!G130</f>
        <v>0.0154054217468935</v>
      </c>
      <c r="BN44" s="97" t="n">
        <f aca="false">BM44/1000000*$AW$2</f>
        <v>1.54054217468935E-007</v>
      </c>
      <c r="BO44" s="99" t="n">
        <f aca="false">BN44/$AT$5/$AT$4</f>
        <v>4.29982438091072E-006</v>
      </c>
      <c r="BP44" s="100" t="n">
        <f aca="false">BO44*100000000</f>
        <v>429.982438091072</v>
      </c>
      <c r="BQ44" s="103" t="n">
        <f aca="false">VSM!D37</f>
        <v>131.531</v>
      </c>
      <c r="BR44" s="103" t="n">
        <f aca="false">VSM!E37</f>
        <v>14.032</v>
      </c>
      <c r="BS44" s="104" t="n">
        <f aca="false">BR44/BQ44</f>
        <v>0.106682074948111</v>
      </c>
      <c r="BT44" s="103" t="n">
        <f aca="false">VSM!F37</f>
        <v>7.61</v>
      </c>
      <c r="BU44" s="103" t="n">
        <f aca="false">ABS(VSM!G37)</f>
        <v>19.81</v>
      </c>
      <c r="BV44" s="105" t="n">
        <f aca="false">BU44/BT44</f>
        <v>2.60315374507227</v>
      </c>
      <c r="BW44" s="103" t="n">
        <f aca="false">VSM!D88</f>
        <v>221.547</v>
      </c>
      <c r="BX44" s="103" t="n">
        <f aca="false">VSM!E88</f>
        <v>33.506</v>
      </c>
      <c r="BY44" s="104" t="n">
        <f aca="false">BX44/BW44</f>
        <v>0.151236532203099</v>
      </c>
      <c r="BZ44" s="103" t="n">
        <f aca="false">VSM!F88</f>
        <v>12.2</v>
      </c>
      <c r="CA44" s="103" t="n">
        <f aca="false">ABS(VSM!G88)</f>
        <v>29.79</v>
      </c>
      <c r="CB44" s="105" t="n">
        <f aca="false">CA44/BZ44</f>
        <v>2.44180327868853</v>
      </c>
      <c r="CC44" s="103" t="n">
        <f aca="false">VSM!D190</f>
        <v>87.761</v>
      </c>
      <c r="CD44" s="103" t="n">
        <f aca="false">VSM!E190</f>
        <v>9.101</v>
      </c>
      <c r="CE44" s="104" t="n">
        <f aca="false">CD44/CC44</f>
        <v>0.10370210002165</v>
      </c>
      <c r="CF44" s="103" t="n">
        <f aca="false">VSM!F190</f>
        <v>7.54</v>
      </c>
      <c r="CG44" s="103" t="n">
        <f aca="false">ABS(VSM!G190)</f>
        <v>21.42</v>
      </c>
      <c r="CH44" s="105" t="n">
        <f aca="false">CG44/CF44</f>
        <v>2.84084880636605</v>
      </c>
      <c r="CI44" s="103" t="n">
        <f aca="false">VSM!D241</f>
        <v>59.131</v>
      </c>
      <c r="CJ44" s="103" t="n">
        <f aca="false">VSM!E241</f>
        <v>6.983</v>
      </c>
      <c r="CK44" s="104" t="n">
        <f aca="false">CJ44/CI44</f>
        <v>0.118093724104108</v>
      </c>
      <c r="CL44" s="103" t="n">
        <f aca="false">VSM!F241</f>
        <v>9.06</v>
      </c>
      <c r="CM44" s="103" t="n">
        <f aca="false">ABS(VSM!G241)</f>
        <v>25.78</v>
      </c>
      <c r="CN44" s="105" t="n">
        <f aca="false">CM44/CL44</f>
        <v>2.84547461368653</v>
      </c>
      <c r="CO44" s="103" t="n">
        <f aca="false">VSM!D292</f>
        <v>47.197</v>
      </c>
      <c r="CP44" s="103" t="n">
        <f aca="false">VSM!E292</f>
        <v>5.411</v>
      </c>
      <c r="CQ44" s="104" t="n">
        <f aca="false">CP44/CO44</f>
        <v>0.11464711740153</v>
      </c>
      <c r="CR44" s="103" t="n">
        <f aca="false">VSM!F292</f>
        <v>9.69</v>
      </c>
      <c r="CS44" s="103" t="n">
        <f aca="false">ABS(VSM!G292)</f>
        <v>25.07</v>
      </c>
      <c r="CT44" s="105" t="n">
        <f aca="false">CS44/CR44</f>
        <v>2.58720330237358</v>
      </c>
      <c r="CU44" s="103" t="n">
        <f aca="false">VSM!D139</f>
        <v>108.379</v>
      </c>
      <c r="CV44" s="103" t="n">
        <f aca="false">VSM!E139</f>
        <v>10.336</v>
      </c>
      <c r="CW44" s="104" t="n">
        <f aca="false">CV44/CU44</f>
        <v>0.0953690290554443</v>
      </c>
      <c r="CX44" s="103" t="n">
        <f aca="false">VSM!F139</f>
        <v>8.63</v>
      </c>
      <c r="CY44" s="103" t="n">
        <f aca="false">ABS(VSM!G139)</f>
        <v>28.12</v>
      </c>
      <c r="CZ44" s="105" t="n">
        <f aca="false">CY44/CX44</f>
        <v>3.25840092699884</v>
      </c>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row>
    <row r="45" customFormat="false" ht="16.5" hidden="false" customHeight="true" outlineLevel="0" collapsed="false">
      <c r="A45" s="90" t="n">
        <v>137</v>
      </c>
      <c r="B45" s="91" t="str">
        <f aca="false">Lokalizacje!D39</f>
        <v>52° 09.557'N</v>
      </c>
      <c r="C45" s="91" t="str">
        <f aca="false">Lokalizacje!C39</f>
        <v>21° 12.108'E</v>
      </c>
      <c r="D45" s="92" t="n">
        <f aca="false">Lokalizacje!B39</f>
        <v>45240</v>
      </c>
      <c r="E45" s="93" t="n">
        <f aca="false">'Analiza sitowa'!B38</f>
        <v>700.63</v>
      </c>
      <c r="F45" s="93" t="n">
        <f aca="false">'Analiza sitowa'!C38</f>
        <v>51.47</v>
      </c>
      <c r="G45" s="93" t="n">
        <f aca="false">'Analiza sitowa'!D38</f>
        <v>124.25</v>
      </c>
      <c r="H45" s="93" t="n">
        <f aca="false">'Analiza sitowa'!E38</f>
        <v>230.73</v>
      </c>
      <c r="I45" s="93" t="n">
        <f aca="false">'Analiza sitowa'!F38</f>
        <v>250.95</v>
      </c>
      <c r="J45" s="93" t="n">
        <f aca="false">'Analiza sitowa'!G38</f>
        <v>42.37</v>
      </c>
      <c r="K45" s="94" t="n">
        <f aca="false">E45/$E45*100</f>
        <v>100</v>
      </c>
      <c r="L45" s="94" t="n">
        <f aca="false">F45/$E45*100</f>
        <v>7.34624552188744</v>
      </c>
      <c r="M45" s="94" t="n">
        <f aca="false">G45/$E45*100</f>
        <v>17.7340393645719</v>
      </c>
      <c r="N45" s="94" t="n">
        <f aca="false">H45/$E45*100</f>
        <v>32.9317899604642</v>
      </c>
      <c r="O45" s="94" t="n">
        <f aca="false">I45/$E45*100</f>
        <v>35.8177640123888</v>
      </c>
      <c r="P45" s="94" t="n">
        <f aca="false">J45/$E45*100</f>
        <v>6.04741446983429</v>
      </c>
      <c r="Q45" s="95" t="n">
        <f aca="false">'Masa Wawer'!D39</f>
        <v>10.3</v>
      </c>
      <c r="R45" s="95" t="n">
        <f aca="false">'Masa Wawer'!G39</f>
        <v>9.84</v>
      </c>
      <c r="S45" s="95" t="n">
        <f aca="false">'Masa Wawer'!J39</f>
        <v>9.4</v>
      </c>
      <c r="T45" s="95" t="n">
        <f aca="false">'Masa Wawer'!M39</f>
        <v>10.3</v>
      </c>
      <c r="U45" s="95" t="n">
        <f aca="false">'Masa Wawer'!P39</f>
        <v>9.99</v>
      </c>
      <c r="V45" s="95" t="n">
        <f aca="false">'Masa Wawer'!S39</f>
        <v>8.93</v>
      </c>
      <c r="W45" s="96" t="n">
        <f aca="true">INDIRECT("'F1 Wawer'!AK"&amp;2+ROW(B37)*6-6)</f>
        <v>0.000852635</v>
      </c>
      <c r="X45" s="96" t="n">
        <f aca="true">INDIRECT("'F1 Wawer'!AK"&amp;3+ROW(C37)*6-6)</f>
        <v>0.0012163</v>
      </c>
      <c r="Y45" s="96" t="n">
        <f aca="true">INDIRECT("'F1 Wawer'!AK"&amp;4+ROW(D37)*6-6)</f>
        <v>0.000657765</v>
      </c>
      <c r="Z45" s="96" t="n">
        <f aca="true">INDIRECT("'F1 Wawer'!AK"&amp;5+ROW(E37)*6-6)</f>
        <v>0.000490435</v>
      </c>
      <c r="AA45" s="96" t="n">
        <f aca="true">INDIRECT("'F1 Wawer'!AK"&amp;6+ROW(F37)*6-6)</f>
        <v>0.000462605</v>
      </c>
      <c r="AB45" s="96" t="n">
        <f aca="true">INDIRECT("'F1 Wawer'!AK"&amp;7+ROW(G37)*6-6)</f>
        <v>0.0014794</v>
      </c>
      <c r="AC45" s="97" t="n">
        <f aca="false">W45/100</f>
        <v>8.52635E-006</v>
      </c>
      <c r="AD45" s="97" t="n">
        <f aca="false">X45/100</f>
        <v>1.2163E-005</v>
      </c>
      <c r="AE45" s="97" t="n">
        <f aca="false">Y45/100</f>
        <v>6.57765E-006</v>
      </c>
      <c r="AF45" s="97" t="n">
        <f aca="false">Z45/100</f>
        <v>4.90435E-006</v>
      </c>
      <c r="AG45" s="97" t="n">
        <f aca="false">AA45/100</f>
        <v>4.62605E-006</v>
      </c>
      <c r="AH45" s="97" t="n">
        <f aca="false">AB45/100</f>
        <v>1.4794E-005</v>
      </c>
      <c r="AI45" s="98" t="n">
        <f aca="false">AC45/Q45*100000000</f>
        <v>82.7800970873786</v>
      </c>
      <c r="AJ45" s="98" t="n">
        <f aca="false">AD45/R45*100000000</f>
        <v>123.607723577236</v>
      </c>
      <c r="AK45" s="98" t="n">
        <f aca="false">AE45/S45*100000000</f>
        <v>69.975</v>
      </c>
      <c r="AL45" s="98" t="n">
        <f aca="false">AF45/T45*100000000</f>
        <v>47.6150485436893</v>
      </c>
      <c r="AM45" s="98" t="n">
        <f aca="false">AG45/U45*100000000</f>
        <v>46.3068068068068</v>
      </c>
      <c r="AN45" s="98" t="n">
        <f aca="false">AH45/V45*100000000</f>
        <v>165.666293393057</v>
      </c>
      <c r="AO45" s="97" t="n">
        <f aca="false">'F3 Wawer'!AK38</f>
        <v>0.000824215</v>
      </c>
      <c r="AP45" s="97" t="n">
        <f aca="false">AO45/100</f>
        <v>8.24215E-006</v>
      </c>
      <c r="AQ45" s="98" t="n">
        <f aca="false">AP45/Q45*100000000</f>
        <v>80.0208737864078</v>
      </c>
      <c r="AR45" s="98" t="n">
        <f aca="false">(AI45-AQ45)/AI45*100</f>
        <v>3.33319650260661</v>
      </c>
      <c r="AS45" s="97" t="n">
        <f aca="false">ARM!G42</f>
        <v>0.00511054598374347</v>
      </c>
      <c r="AT45" s="97" t="n">
        <f aca="false">AS45/1000000*$AW$2</f>
        <v>5.11054598374347E-008</v>
      </c>
      <c r="AU45" s="99" t="n">
        <f aca="false">AT45/$AT$5/$AT$4</f>
        <v>1.42641016790707E-006</v>
      </c>
      <c r="AV45" s="100" t="n">
        <f aca="false">AU45*100000000</f>
        <v>142.641016790707</v>
      </c>
      <c r="AW45" s="111"/>
      <c r="AX45" s="97" t="n">
        <f aca="false">AW45/1000000*$AW$2</f>
        <v>0</v>
      </c>
      <c r="AY45" s="100"/>
      <c r="AZ45" s="100"/>
      <c r="BA45" s="101"/>
      <c r="BB45" s="97"/>
      <c r="BC45" s="102"/>
      <c r="BD45" s="100"/>
      <c r="BE45" s="101"/>
      <c r="BF45" s="97"/>
      <c r="BG45" s="102"/>
      <c r="BH45" s="100"/>
      <c r="BI45" s="101"/>
      <c r="BJ45" s="97" t="n">
        <f aca="false">BI45/1000000*$AW$2</f>
        <v>0</v>
      </c>
      <c r="BK45" s="99"/>
      <c r="BL45" s="100"/>
      <c r="BM45" s="97"/>
      <c r="BN45" s="97" t="n">
        <f aca="false">BM45/1000000*$AW$2</f>
        <v>0</v>
      </c>
      <c r="BO45" s="99"/>
      <c r="BP45" s="100"/>
      <c r="BQ45" s="103" t="n">
        <f aca="false">VSM!D38</f>
        <v>50.899</v>
      </c>
      <c r="BR45" s="103" t="n">
        <f aca="false">VSM!E38</f>
        <v>4.931</v>
      </c>
      <c r="BS45" s="104" t="n">
        <f aca="false">BR45/BQ45</f>
        <v>0.0968781312010059</v>
      </c>
      <c r="BT45" s="103" t="n">
        <f aca="false">VSM!F38</f>
        <v>8.58</v>
      </c>
      <c r="BU45" s="103" t="n">
        <f aca="false">ABS(VSM!G38)</f>
        <v>26.34</v>
      </c>
      <c r="BV45" s="105" t="n">
        <f aca="false">BU45/BT45</f>
        <v>3.06993006993007</v>
      </c>
      <c r="BW45" s="103" t="n">
        <f aca="false">VSM!D89</f>
        <v>0</v>
      </c>
      <c r="BX45" s="103" t="n">
        <f aca="false">VSM!E89</f>
        <v>0</v>
      </c>
      <c r="BY45" s="104" t="e">
        <f aca="false">BX45/BW45</f>
        <v>#DIV/0!</v>
      </c>
      <c r="BZ45" s="103" t="n">
        <f aca="false">VSM!F89</f>
        <v>0</v>
      </c>
      <c r="CA45" s="103" t="n">
        <f aca="false">ABS(VSM!G89)</f>
        <v>0</v>
      </c>
      <c r="CB45" s="105" t="e">
        <f aca="false">CA45/BZ45</f>
        <v>#DIV/0!</v>
      </c>
      <c r="CC45" s="103" t="n">
        <f aca="false">VSM!D191</f>
        <v>0</v>
      </c>
      <c r="CD45" s="103" t="n">
        <f aca="false">VSM!E191</f>
        <v>0</v>
      </c>
      <c r="CE45" s="104" t="e">
        <f aca="false">CD45/CC45</f>
        <v>#DIV/0!</v>
      </c>
      <c r="CF45" s="103" t="n">
        <f aca="false">VSM!F191</f>
        <v>0</v>
      </c>
      <c r="CG45" s="103" t="n">
        <f aca="false">ABS(VSM!G191)</f>
        <v>0</v>
      </c>
      <c r="CH45" s="105" t="e">
        <f aca="false">CG45/CF45</f>
        <v>#DIV/0!</v>
      </c>
      <c r="CI45" s="103" t="n">
        <f aca="false">VSM!D242</f>
        <v>0</v>
      </c>
      <c r="CJ45" s="103" t="n">
        <f aca="false">VSM!E242</f>
        <v>0</v>
      </c>
      <c r="CK45" s="104" t="e">
        <f aca="false">CJ45/CI45</f>
        <v>#DIV/0!</v>
      </c>
      <c r="CL45" s="103" t="n">
        <f aca="false">VSM!F242</f>
        <v>0</v>
      </c>
      <c r="CM45" s="103" t="n">
        <f aca="false">ABS(VSM!G242)</f>
        <v>0</v>
      </c>
      <c r="CN45" s="105" t="e">
        <f aca="false">CM45/CL45</f>
        <v>#DIV/0!</v>
      </c>
      <c r="CO45" s="103" t="n">
        <f aca="false">VSM!D293</f>
        <v>0</v>
      </c>
      <c r="CP45" s="103" t="n">
        <f aca="false">VSM!E293</f>
        <v>0</v>
      </c>
      <c r="CQ45" s="104" t="e">
        <f aca="false">CP45/CO45</f>
        <v>#DIV/0!</v>
      </c>
      <c r="CR45" s="103" t="n">
        <f aca="false">VSM!F293</f>
        <v>0</v>
      </c>
      <c r="CS45" s="103" t="n">
        <f aca="false">ABS(VSM!G293)</f>
        <v>0</v>
      </c>
      <c r="CT45" s="105" t="e">
        <f aca="false">CS45/CR45</f>
        <v>#DIV/0!</v>
      </c>
      <c r="CU45" s="103" t="n">
        <f aca="false">VSM!D140</f>
        <v>0</v>
      </c>
      <c r="CV45" s="103" t="n">
        <f aca="false">VSM!E140</f>
        <v>0</v>
      </c>
      <c r="CW45" s="104" t="e">
        <f aca="false">CV45/CU45</f>
        <v>#DIV/0!</v>
      </c>
      <c r="CX45" s="103" t="n">
        <f aca="false">VSM!F140</f>
        <v>0</v>
      </c>
      <c r="CY45" s="103" t="n">
        <f aca="false">ABS(VSM!G140)</f>
        <v>0</v>
      </c>
      <c r="CZ45" s="105" t="e">
        <f aca="false">CY45/CX45</f>
        <v>#DIV/0!</v>
      </c>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row>
    <row r="46" customFormat="false" ht="16.5" hidden="false" customHeight="true" outlineLevel="0" collapsed="false">
      <c r="A46" s="90" t="n">
        <v>138</v>
      </c>
      <c r="B46" s="91" t="str">
        <f aca="false">Lokalizacje!D40</f>
        <v>52° 09.258'N</v>
      </c>
      <c r="C46" s="91" t="str">
        <f aca="false">Lokalizacje!C40</f>
        <v>21° 11.488'E</v>
      </c>
      <c r="D46" s="92" t="n">
        <f aca="false">Lokalizacje!B40</f>
        <v>45240</v>
      </c>
      <c r="E46" s="93" t="n">
        <f aca="false">'Analiza sitowa'!B39</f>
        <v>629.49</v>
      </c>
      <c r="F46" s="93" t="n">
        <f aca="false">'Analiza sitowa'!C39</f>
        <v>26.97</v>
      </c>
      <c r="G46" s="93" t="n">
        <f aca="false">'Analiza sitowa'!D39</f>
        <v>65.61</v>
      </c>
      <c r="H46" s="93" t="n">
        <f aca="false">'Analiza sitowa'!E39</f>
        <v>220.25</v>
      </c>
      <c r="I46" s="93" t="n">
        <f aca="false">'Analiza sitowa'!F39</f>
        <v>266.4</v>
      </c>
      <c r="J46" s="93" t="n">
        <f aca="false">'Analiza sitowa'!G39</f>
        <v>49.46</v>
      </c>
      <c r="K46" s="94" t="n">
        <f aca="false">E46/$E46*100</f>
        <v>100</v>
      </c>
      <c r="L46" s="94" t="n">
        <f aca="false">F46/$E46*100</f>
        <v>4.28442072153648</v>
      </c>
      <c r="M46" s="94" t="n">
        <f aca="false">G46/$E46*100</f>
        <v>10.4227231568413</v>
      </c>
      <c r="N46" s="94" t="n">
        <f aca="false">H46/$E46*100</f>
        <v>34.9886415987545</v>
      </c>
      <c r="O46" s="94" t="n">
        <f aca="false">I46/$E46*100</f>
        <v>42.3199733117285</v>
      </c>
      <c r="P46" s="94" t="n">
        <f aca="false">J46/$E46*100</f>
        <v>7.85715420419705</v>
      </c>
      <c r="Q46" s="95" t="n">
        <f aca="false">'Masa Wawer'!D40</f>
        <v>9.84</v>
      </c>
      <c r="R46" s="95" t="n">
        <f aca="false">'Masa Wawer'!G40</f>
        <v>9.55</v>
      </c>
      <c r="S46" s="95" t="n">
        <f aca="false">'Masa Wawer'!J40</f>
        <v>9.97</v>
      </c>
      <c r="T46" s="95" t="n">
        <f aca="false">'Masa Wawer'!M40</f>
        <v>10.39</v>
      </c>
      <c r="U46" s="95" t="n">
        <f aca="false">'Masa Wawer'!P40</f>
        <v>10.08</v>
      </c>
      <c r="V46" s="95" t="n">
        <f aca="false">'Masa Wawer'!S40</f>
        <v>8.88</v>
      </c>
      <c r="W46" s="96" t="n">
        <f aca="true">INDIRECT("'F1 Wawer'!AK"&amp;2+ROW(B38)*6-6)</f>
        <v>0.000652125</v>
      </c>
      <c r="X46" s="96" t="n">
        <f aca="true">INDIRECT("'F1 Wawer'!AK"&amp;3+ROW(C38)*6-6)</f>
        <v>0.00151905</v>
      </c>
      <c r="Y46" s="96" t="n">
        <f aca="true">INDIRECT("'F1 Wawer'!AK"&amp;4+ROW(D38)*6-6)</f>
        <v>0.000835685</v>
      </c>
      <c r="Z46" s="96" t="n">
        <f aca="true">INDIRECT("'F1 Wawer'!AK"&amp;5+ROW(E38)*6-6)</f>
        <v>0.0003309</v>
      </c>
      <c r="AA46" s="96" t="n">
        <f aca="true">INDIRECT("'F1 Wawer'!AK"&amp;6+ROW(F38)*6-6)</f>
        <v>0.000445285</v>
      </c>
      <c r="AB46" s="96" t="n">
        <f aca="true">INDIRECT("'F1 Wawer'!AK"&amp;7+ROW(G38)*6-6)</f>
        <v>0.00103425</v>
      </c>
      <c r="AC46" s="97" t="n">
        <f aca="false">W46/100</f>
        <v>6.52125E-006</v>
      </c>
      <c r="AD46" s="97" t="n">
        <f aca="false">X46/100</f>
        <v>1.51905E-005</v>
      </c>
      <c r="AE46" s="97" t="n">
        <f aca="false">Y46/100</f>
        <v>8.35685E-006</v>
      </c>
      <c r="AF46" s="97" t="n">
        <f aca="false">Z46/100</f>
        <v>3.309E-006</v>
      </c>
      <c r="AG46" s="97" t="n">
        <f aca="false">AA46/100</f>
        <v>4.45285E-006</v>
      </c>
      <c r="AH46" s="97" t="n">
        <f aca="false">AB46/100</f>
        <v>1.03425E-005</v>
      </c>
      <c r="AI46" s="98" t="n">
        <f aca="false">AC46/Q46*100000000</f>
        <v>66.2728658536585</v>
      </c>
      <c r="AJ46" s="98" t="n">
        <f aca="false">AD46/R46*100000000</f>
        <v>159.062827225131</v>
      </c>
      <c r="AK46" s="98" t="n">
        <f aca="false">AE46/S46*100000000</f>
        <v>83.8199598796389</v>
      </c>
      <c r="AL46" s="98" t="n">
        <f aca="false">AF46/T46*100000000</f>
        <v>31.8479307025986</v>
      </c>
      <c r="AM46" s="98" t="n">
        <f aca="false">AG46/U46*100000000</f>
        <v>44.1750992063492</v>
      </c>
      <c r="AN46" s="98" t="n">
        <f aca="false">AH46/V46*100000000</f>
        <v>116.469594594595</v>
      </c>
      <c r="AO46" s="97" t="n">
        <f aca="false">'F3 Wawer'!AK39</f>
        <v>0.000652595</v>
      </c>
      <c r="AP46" s="97" t="n">
        <f aca="false">AO46/100</f>
        <v>6.52595E-006</v>
      </c>
      <c r="AQ46" s="98" t="n">
        <f aca="false">AP46/Q46*100000000</f>
        <v>66.3206300813008</v>
      </c>
      <c r="AR46" s="98" t="n">
        <f aca="false">(AI46-AQ46)/AI46*100</f>
        <v>-0.0720720720720494</v>
      </c>
      <c r="AS46" s="97" t="n">
        <f aca="false">ARM!G43</f>
        <v>0.00352041707702155</v>
      </c>
      <c r="AT46" s="97" t="n">
        <f aca="false">AS46/1000000*$AW$2</f>
        <v>3.52041707702155E-008</v>
      </c>
      <c r="AU46" s="99" t="n">
        <f aca="false">AT46/$AT$5/$AT$4</f>
        <v>9.82587521942015E-007</v>
      </c>
      <c r="AV46" s="100" t="n">
        <f aca="false">AU46*100000000</f>
        <v>98.2587521942015</v>
      </c>
      <c r="AW46" s="111" t="n">
        <f aca="false">ARM!G169</f>
        <v>0.0425965006273067</v>
      </c>
      <c r="AX46" s="97" t="n">
        <f aca="false">AW46/1000000*$AW$2</f>
        <v>4.25965006273067E-007</v>
      </c>
      <c r="AY46" s="100"/>
      <c r="AZ46" s="100"/>
      <c r="BA46" s="101" t="n">
        <f aca="false">ARM!G170</f>
        <v>0.0121861663189453</v>
      </c>
      <c r="BB46" s="97" t="n">
        <f aca="false">BA46/1000000*$AW$2</f>
        <v>1.21861663189453E-007</v>
      </c>
      <c r="BC46" s="102" t="n">
        <f aca="false">BB46/$AT$5/$AT$4</f>
        <v>3.40129442146562E-006</v>
      </c>
      <c r="BD46" s="100" t="n">
        <f aca="false">BC46*100000000</f>
        <v>340.129442146562</v>
      </c>
      <c r="BE46" s="101" t="n">
        <f aca="false">ARM!G171</f>
        <v>0.00390537772277338</v>
      </c>
      <c r="BF46" s="97" t="n">
        <f aca="false">BE46/1000000*$AW$2</f>
        <v>3.90537772277338E-008</v>
      </c>
      <c r="BG46" s="102" t="n">
        <f aca="false">BF46/$AT$5/$AT$4</f>
        <v>1.09003431551186E-006</v>
      </c>
      <c r="BH46" s="100" t="n">
        <f aca="false">BG46*100000000</f>
        <v>109.003431551186</v>
      </c>
      <c r="BI46" s="101" t="n">
        <f aca="false">ARM!G172</f>
        <v>0.00304204277995929</v>
      </c>
      <c r="BJ46" s="97" t="n">
        <f aca="false">BI46/1000000*$AW$2</f>
        <v>3.04204277995929E-008</v>
      </c>
      <c r="BK46" s="99" t="n">
        <f aca="false">BJ46/$AT$5/$AT$4</f>
        <v>8.49067940361971E-007</v>
      </c>
      <c r="BL46" s="100" t="n">
        <f aca="false">BK46*100000000</f>
        <v>84.9067940361971</v>
      </c>
      <c r="BM46" s="97" t="n">
        <f aca="false">ARM!G173</f>
        <v>0.0100410468764596</v>
      </c>
      <c r="BN46" s="97" t="n">
        <f aca="false">BM46/1000000*$AW$2</f>
        <v>1.00410468764596E-007</v>
      </c>
      <c r="BO46" s="99" t="n">
        <f aca="false">BN46/$AT$5/$AT$4</f>
        <v>2.80256775040739E-006</v>
      </c>
      <c r="BP46" s="100" t="n">
        <f aca="false">BO46*100000000</f>
        <v>280.256775040739</v>
      </c>
      <c r="BQ46" s="103" t="n">
        <f aca="false">VSM!D39</f>
        <v>35.257</v>
      </c>
      <c r="BR46" s="103" t="n">
        <f aca="false">VSM!E39</f>
        <v>4.402</v>
      </c>
      <c r="BS46" s="104" t="n">
        <f aca="false">BR46/BQ46</f>
        <v>0.124854638795133</v>
      </c>
      <c r="BT46" s="103" t="n">
        <f aca="false">VSM!F39</f>
        <v>9.39</v>
      </c>
      <c r="BU46" s="103" t="n">
        <f aca="false">ABS(VSM!G39)</f>
        <v>25.01</v>
      </c>
      <c r="BV46" s="105" t="n">
        <f aca="false">BU46/BT46</f>
        <v>2.66347177848775</v>
      </c>
      <c r="BW46" s="103" t="n">
        <f aca="false">VSM!D90</f>
        <v>161.194</v>
      </c>
      <c r="BX46" s="103" t="n">
        <f aca="false">VSM!E90</f>
        <v>28.067</v>
      </c>
      <c r="BY46" s="104" t="n">
        <f aca="false">BX46/BW46</f>
        <v>0.174119384096182</v>
      </c>
      <c r="BZ46" s="103" t="n">
        <f aca="false">VSM!F90</f>
        <v>9.74</v>
      </c>
      <c r="CA46" s="103" t="n">
        <f aca="false">ABS(VSM!G90)</f>
        <v>21.04</v>
      </c>
      <c r="CB46" s="105" t="n">
        <f aca="false">CA46/BZ46</f>
        <v>2.16016427104723</v>
      </c>
      <c r="CC46" s="103" t="n">
        <f aca="false">VSM!D192</f>
        <v>82.999</v>
      </c>
      <c r="CD46" s="103" t="n">
        <f aca="false">VSM!E192</f>
        <v>10.663</v>
      </c>
      <c r="CE46" s="104" t="n">
        <f aca="false">CD46/CC46</f>
        <v>0.128471427366595</v>
      </c>
      <c r="CF46" s="103" t="n">
        <f aca="false">VSM!F192</f>
        <v>8.78</v>
      </c>
      <c r="CG46" s="103" t="n">
        <f aca="false">ABS(VSM!G192)</f>
        <v>22.09</v>
      </c>
      <c r="CH46" s="105" t="n">
        <f aca="false">CG46/CF46</f>
        <v>2.51594533029613</v>
      </c>
      <c r="CI46" s="103" t="n">
        <f aca="false">VSM!D243</f>
        <v>56.985</v>
      </c>
      <c r="CJ46" s="103" t="n">
        <f aca="false">VSM!E243</f>
        <v>7.211</v>
      </c>
      <c r="CK46" s="104" t="n">
        <f aca="false">CJ46/CI46</f>
        <v>0.126542072475213</v>
      </c>
      <c r="CL46" s="103" t="n">
        <f aca="false">VSM!F243</f>
        <v>12.18</v>
      </c>
      <c r="CM46" s="103" t="n">
        <f aca="false">ABS(VSM!G243)</f>
        <v>32.57</v>
      </c>
      <c r="CN46" s="105" t="n">
        <f aca="false">CM46/CL46</f>
        <v>2.67405582922824</v>
      </c>
      <c r="CO46" s="103" t="n">
        <f aca="false">VSM!D294</f>
        <v>30.692</v>
      </c>
      <c r="CP46" s="103" t="n">
        <f aca="false">VSM!E294</f>
        <v>2.857</v>
      </c>
      <c r="CQ46" s="104" t="n">
        <f aca="false">CP46/CO46</f>
        <v>0.0930861462270299</v>
      </c>
      <c r="CR46" s="103" t="n">
        <f aca="false">VSM!F294</f>
        <v>7.7</v>
      </c>
      <c r="CS46" s="103" t="n">
        <f aca="false">ABS(VSM!G294)</f>
        <v>23.82</v>
      </c>
      <c r="CT46" s="105" t="n">
        <f aca="false">CS46/CR46</f>
        <v>3.09350649350649</v>
      </c>
      <c r="CU46" s="103" t="n">
        <f aca="false">VSM!D141</f>
        <v>129.275</v>
      </c>
      <c r="CV46" s="103" t="n">
        <f aca="false">VSM!E141</f>
        <v>14.132</v>
      </c>
      <c r="CW46" s="104" t="n">
        <f aca="false">CV46/CU46</f>
        <v>0.109317346741443</v>
      </c>
      <c r="CX46" s="103" t="n">
        <f aca="false">VSM!F141</f>
        <v>9.54</v>
      </c>
      <c r="CY46" s="103" t="n">
        <f aca="false">ABS(VSM!G141)</f>
        <v>26.93</v>
      </c>
      <c r="CZ46" s="105" t="n">
        <f aca="false">CY46/CX46</f>
        <v>2.82285115303983</v>
      </c>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row>
    <row r="47" customFormat="false" ht="16.5" hidden="false" customHeight="true" outlineLevel="0" collapsed="false">
      <c r="A47" s="90" t="n">
        <v>139</v>
      </c>
      <c r="B47" s="91" t="str">
        <f aca="false">Lokalizacje!D41</f>
        <v>52° 08.862'N</v>
      </c>
      <c r="C47" s="91" t="str">
        <f aca="false">Lokalizacje!C41</f>
        <v>21° 10.755'E</v>
      </c>
      <c r="D47" s="92" t="n">
        <f aca="false">Lokalizacje!B41</f>
        <v>45240</v>
      </c>
      <c r="E47" s="93" t="n">
        <f aca="false">'Analiza sitowa'!B40</f>
        <v>512.47</v>
      </c>
      <c r="F47" s="93" t="n">
        <f aca="false">'Analiza sitowa'!C40</f>
        <v>14.39</v>
      </c>
      <c r="G47" s="93" t="n">
        <f aca="false">'Analiza sitowa'!D40</f>
        <v>42.63</v>
      </c>
      <c r="H47" s="93" t="n">
        <f aca="false">'Analiza sitowa'!E40</f>
        <v>163.86</v>
      </c>
      <c r="I47" s="93" t="n">
        <f aca="false">'Analiza sitowa'!F40</f>
        <v>268.39</v>
      </c>
      <c r="J47" s="93" t="n">
        <f aca="false">'Analiza sitowa'!G40</f>
        <v>22.71</v>
      </c>
      <c r="K47" s="94" t="n">
        <f aca="false">E47/$E47*100</f>
        <v>100</v>
      </c>
      <c r="L47" s="94" t="n">
        <f aca="false">F47/$E47*100</f>
        <v>2.80796924698031</v>
      </c>
      <c r="M47" s="94" t="n">
        <f aca="false">G47/$E47*100</f>
        <v>8.31853571916405</v>
      </c>
      <c r="N47" s="94" t="n">
        <f aca="false">H47/$E47*100</f>
        <v>31.9745546080746</v>
      </c>
      <c r="O47" s="94" t="n">
        <f aca="false">I47/$E47*100</f>
        <v>52.3718461568482</v>
      </c>
      <c r="P47" s="94" t="n">
        <f aca="false">J47/$E47*100</f>
        <v>4.43147891583898</v>
      </c>
      <c r="Q47" s="95" t="n">
        <f aca="false">'Masa Wawer'!D41</f>
        <v>9.42</v>
      </c>
      <c r="R47" s="95" t="n">
        <f aca="false">'Masa Wawer'!G41</f>
        <v>7.76</v>
      </c>
      <c r="S47" s="95" t="n">
        <f aca="false">'Masa Wawer'!J41</f>
        <v>9.9</v>
      </c>
      <c r="T47" s="95" t="n">
        <f aca="false">'Masa Wawer'!M41</f>
        <v>10.42</v>
      </c>
      <c r="U47" s="95" t="n">
        <f aca="false">'Masa Wawer'!P41</f>
        <v>9.55</v>
      </c>
      <c r="V47" s="95" t="n">
        <f aca="false">'Masa Wawer'!S41</f>
        <v>8.45</v>
      </c>
      <c r="W47" s="96" t="n">
        <f aca="true">INDIRECT("'F1 Wawer'!AK"&amp;2+ROW(B39)*6-6)</f>
        <v>0.000663575</v>
      </c>
      <c r="X47" s="96" t="n">
        <f aca="true">INDIRECT("'F1 Wawer'!AK"&amp;3+ROW(C39)*6-6)</f>
        <v>0.0032435</v>
      </c>
      <c r="Y47" s="96" t="n">
        <f aca="true">INDIRECT("'F1 Wawer'!AK"&amp;4+ROW(D39)*6-6)</f>
        <v>0.00137365</v>
      </c>
      <c r="Z47" s="96" t="n">
        <f aca="true">INDIRECT("'F1 Wawer'!AK"&amp;5+ROW(E39)*6-6)</f>
        <v>0.0006741</v>
      </c>
      <c r="AA47" s="96" t="n">
        <f aca="true">INDIRECT("'F1 Wawer'!AK"&amp;6+ROW(F39)*6-6)</f>
        <v>0.00052679</v>
      </c>
      <c r="AB47" s="96" t="n">
        <f aca="true">INDIRECT("'F1 Wawer'!AK"&amp;7+ROW(G39)*6-6)</f>
        <v>0.00138295</v>
      </c>
      <c r="AC47" s="97" t="n">
        <f aca="false">W47/100</f>
        <v>6.63575E-006</v>
      </c>
      <c r="AD47" s="97" t="n">
        <f aca="false">X47/100</f>
        <v>3.2435E-005</v>
      </c>
      <c r="AE47" s="97" t="n">
        <f aca="false">Y47/100</f>
        <v>1.37365E-005</v>
      </c>
      <c r="AF47" s="97" t="n">
        <f aca="false">Z47/100</f>
        <v>6.741E-006</v>
      </c>
      <c r="AG47" s="97" t="n">
        <f aca="false">AA47/100</f>
        <v>5.2679E-006</v>
      </c>
      <c r="AH47" s="97" t="n">
        <f aca="false">AB47/100</f>
        <v>1.38295E-005</v>
      </c>
      <c r="AI47" s="98" t="n">
        <f aca="false">AC47/Q47*100000000</f>
        <v>70.4432059447983</v>
      </c>
      <c r="AJ47" s="98" t="n">
        <f aca="false">AD47/R47*100000000</f>
        <v>417.976804123711</v>
      </c>
      <c r="AK47" s="98" t="n">
        <f aca="false">AE47/S47*100000000</f>
        <v>138.752525252525</v>
      </c>
      <c r="AL47" s="98" t="n">
        <f aca="false">AF47/T47*100000000</f>
        <v>64.6928982725528</v>
      </c>
      <c r="AM47" s="98" t="n">
        <f aca="false">AG47/U47*100000000</f>
        <v>55.1612565445026</v>
      </c>
      <c r="AN47" s="98" t="n">
        <f aca="false">AH47/V47*100000000</f>
        <v>163.662721893491</v>
      </c>
      <c r="AO47" s="97" t="n">
        <f aca="false">'F3 Wawer'!AK40</f>
        <v>0.000648555</v>
      </c>
      <c r="AP47" s="97" t="n">
        <f aca="false">AO47/100</f>
        <v>6.48555E-006</v>
      </c>
      <c r="AQ47" s="98" t="n">
        <f aca="false">AP47/Q47*100000000</f>
        <v>68.8487261146497</v>
      </c>
      <c r="AR47" s="98" t="n">
        <f aca="false">(AI47-AQ47)/AI47*100</f>
        <v>2.26349696718533</v>
      </c>
      <c r="AS47" s="97" t="n">
        <f aca="false">ARM!G44</f>
        <v>0.00588512351290968</v>
      </c>
      <c r="AT47" s="97" t="n">
        <f aca="false">AS47/1000000*$AW$2</f>
        <v>5.88512351290968E-008</v>
      </c>
      <c r="AU47" s="99" t="n">
        <f aca="false">AT47/$AT$5/$AT$4</f>
        <v>1.64260336271435E-006</v>
      </c>
      <c r="AV47" s="100" t="n">
        <f aca="false">AU47*100000000</f>
        <v>164.260336271435</v>
      </c>
      <c r="AW47" s="97" t="n">
        <f aca="false">ARM!G72</f>
        <v>0.0238186051516686</v>
      </c>
      <c r="AX47" s="97" t="n">
        <f aca="false">AW47/1000000*$AW$2</f>
        <v>2.38186051516686E-007</v>
      </c>
      <c r="AY47" s="99" t="n">
        <f aca="false">AX47/$AT$5/$AT$4</f>
        <v>6.64803734899906E-006</v>
      </c>
      <c r="AZ47" s="100" t="n">
        <f aca="false">AY47*100000000</f>
        <v>664.803734899906</v>
      </c>
      <c r="BA47" s="101" t="n">
        <f aca="false">ARM!G137</f>
        <v>0.0207963468002747</v>
      </c>
      <c r="BB47" s="97" t="n">
        <f aca="false">BA47/1000000*$AW$2</f>
        <v>2.07963468002747E-007</v>
      </c>
      <c r="BC47" s="102" t="n">
        <f aca="false">BB47/$AT$5/$AT$4</f>
        <v>5.80449146247667E-006</v>
      </c>
      <c r="BD47" s="100" t="n">
        <f aca="false">BC47*100000000</f>
        <v>580.449146247667</v>
      </c>
      <c r="BE47" s="101" t="n">
        <f aca="false">ARM!G136</f>
        <v>0.00598668907327988</v>
      </c>
      <c r="BF47" s="97" t="n">
        <f aca="false">BE47/1000000*$AW$2</f>
        <v>5.98668907327988E-008</v>
      </c>
      <c r="BG47" s="102" t="n">
        <f aca="false">BF47/$AT$5/$AT$4</f>
        <v>1.6709514391199E-006</v>
      </c>
      <c r="BH47" s="100" t="n">
        <f aca="false">BG47*100000000</f>
        <v>167.09514391199</v>
      </c>
      <c r="BI47" s="101" t="n">
        <f aca="false">ARM!G135</f>
        <v>0.00618134216957097</v>
      </c>
      <c r="BJ47" s="97" t="n">
        <f aca="false">BI47/1000000*$AW$2</f>
        <v>6.18134216957097E-008</v>
      </c>
      <c r="BK47" s="99" t="n">
        <f aca="false">BJ47/$AT$5/$AT$4</f>
        <v>1.72528128110692E-006</v>
      </c>
      <c r="BL47" s="100" t="n">
        <f aca="false">BK47*100000000</f>
        <v>172.528128110692</v>
      </c>
      <c r="BM47" s="97" t="n">
        <f aca="false">ARM!G134</f>
        <v>0.0165930374442477</v>
      </c>
      <c r="BN47" s="97" t="n">
        <f aca="false">BM47/1000000*$AW$2</f>
        <v>1.65930374442477E-007</v>
      </c>
      <c r="BO47" s="99" t="n">
        <f aca="false">BN47/$AT$5/$AT$4</f>
        <v>4.63130111777225E-006</v>
      </c>
      <c r="BP47" s="100" t="n">
        <f aca="false">BO47*100000000</f>
        <v>463.130111777225</v>
      </c>
      <c r="BQ47" s="103" t="n">
        <f aca="false">VSM!D40</f>
        <v>37.179</v>
      </c>
      <c r="BR47" s="103" t="n">
        <f aca="false">VSM!E40</f>
        <v>5.446</v>
      </c>
      <c r="BS47" s="104" t="n">
        <f aca="false">BR47/BQ47</f>
        <v>0.146480540089836</v>
      </c>
      <c r="BT47" s="103" t="n">
        <f aca="false">VSM!F40</f>
        <v>10.27</v>
      </c>
      <c r="BU47" s="103" t="n">
        <f aca="false">ABS(VSM!G40)</f>
        <v>24.24</v>
      </c>
      <c r="BV47" s="105" t="n">
        <f aca="false">BU47/BT47</f>
        <v>2.36027263875365</v>
      </c>
      <c r="BW47" s="103" t="n">
        <f aca="false">VSM!D91</f>
        <v>126.573</v>
      </c>
      <c r="BX47" s="103" t="n">
        <f aca="false">VSM!E91</f>
        <v>13.564</v>
      </c>
      <c r="BY47" s="104" t="n">
        <f aca="false">BX47/BW47</f>
        <v>0.107163455081257</v>
      </c>
      <c r="BZ47" s="103" t="n">
        <f aca="false">VSM!F91</f>
        <v>7.08</v>
      </c>
      <c r="CA47" s="103" t="n">
        <f aca="false">ABS(VSM!G91)</f>
        <v>15.71</v>
      </c>
      <c r="CB47" s="105" t="n">
        <f aca="false">CA47/BZ47</f>
        <v>2.21892655367232</v>
      </c>
      <c r="CC47" s="103" t="n">
        <f aca="false">VSM!D193</f>
        <v>298.87</v>
      </c>
      <c r="CD47" s="103" t="n">
        <f aca="false">VSM!E193</f>
        <v>32.47</v>
      </c>
      <c r="CE47" s="104" t="n">
        <f aca="false">CD47/CC47</f>
        <v>0.10864255361863</v>
      </c>
      <c r="CF47" s="103" t="n">
        <f aca="false">VSM!F193</f>
        <v>8.64</v>
      </c>
      <c r="CG47" s="103" t="n">
        <f aca="false">ABS(VSM!G193)</f>
        <v>23.68</v>
      </c>
      <c r="CH47" s="105" t="n">
        <f aca="false">CG47/CF47</f>
        <v>2.74074074074074</v>
      </c>
      <c r="CI47" s="103" t="n">
        <f aca="false">VSM!D244</f>
        <v>312.728</v>
      </c>
      <c r="CJ47" s="103" t="n">
        <f aca="false">VSM!E244</f>
        <v>28.364</v>
      </c>
      <c r="CK47" s="104" t="n">
        <f aca="false">CJ47/CI47</f>
        <v>0.0906986262822645</v>
      </c>
      <c r="CL47" s="103" t="n">
        <f aca="false">VSM!F244</f>
        <v>9.73</v>
      </c>
      <c r="CM47" s="103" t="n">
        <f aca="false">ABS(VSM!G244)</f>
        <v>24.23</v>
      </c>
      <c r="CN47" s="105" t="n">
        <f aca="false">CM47/CL47</f>
        <v>2.49023638232271</v>
      </c>
      <c r="CO47" s="103" t="n">
        <f aca="false">VSM!D295</f>
        <v>71.94</v>
      </c>
      <c r="CP47" s="103" t="n">
        <f aca="false">VSM!E295</f>
        <v>8.297</v>
      </c>
      <c r="CQ47" s="104" t="n">
        <f aca="false">CP47/CO47</f>
        <v>0.115332221295524</v>
      </c>
      <c r="CR47" s="103" t="n">
        <f aca="false">VSM!F295</f>
        <v>9.63</v>
      </c>
      <c r="CS47" s="103" t="n">
        <f aca="false">ABS(VSM!G295)</f>
        <v>25.42</v>
      </c>
      <c r="CT47" s="105" t="n">
        <f aca="false">CS47/CR47</f>
        <v>2.63966770508827</v>
      </c>
      <c r="CU47" s="103" t="n">
        <f aca="false">VSM!D142</f>
        <v>333.336</v>
      </c>
      <c r="CV47" s="103" t="n">
        <f aca="false">VSM!E142</f>
        <v>40.32</v>
      </c>
      <c r="CW47" s="104" t="n">
        <f aca="false">CV47/CU47</f>
        <v>0.120959032327741</v>
      </c>
      <c r="CX47" s="103" t="n">
        <f aca="false">VSM!F142</f>
        <v>10.23</v>
      </c>
      <c r="CY47" s="103" t="n">
        <f aca="false">ABS(VSM!G142)</f>
        <v>26.31</v>
      </c>
      <c r="CZ47" s="105" t="n">
        <f aca="false">CY47/CX47</f>
        <v>2.57184750733138</v>
      </c>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row>
    <row r="48" customFormat="false" ht="16.5" hidden="false" customHeight="true" outlineLevel="0" collapsed="false">
      <c r="A48" s="90" t="n">
        <v>140</v>
      </c>
      <c r="B48" s="91" t="str">
        <f aca="false">Lokalizacje!D42</f>
        <v>52° 09.263'N</v>
      </c>
      <c r="C48" s="91" t="str">
        <f aca="false">Lokalizacje!C42</f>
        <v>21° 10.745'E</v>
      </c>
      <c r="D48" s="92" t="n">
        <f aca="false">Lokalizacje!B42</f>
        <v>45240</v>
      </c>
      <c r="E48" s="93" t="n">
        <f aca="false">'Analiza sitowa'!B41</f>
        <v>797.22</v>
      </c>
      <c r="F48" s="93" t="n">
        <f aca="false">'Analiza sitowa'!C41</f>
        <v>37.99</v>
      </c>
      <c r="G48" s="93" t="n">
        <f aca="false">'Analiza sitowa'!D41</f>
        <v>102.59</v>
      </c>
      <c r="H48" s="93" t="n">
        <f aca="false">'Analiza sitowa'!E41</f>
        <v>362.69</v>
      </c>
      <c r="I48" s="93" t="n">
        <f aca="false">'Analiza sitowa'!F41</f>
        <v>256.67</v>
      </c>
      <c r="J48" s="93" t="n">
        <f aca="false">'Analiza sitowa'!G41</f>
        <v>35.61</v>
      </c>
      <c r="K48" s="94" t="n">
        <f aca="false">E48/$E48*100</f>
        <v>100</v>
      </c>
      <c r="L48" s="94" t="n">
        <f aca="false">F48/$E48*100</f>
        <v>4.76530945033993</v>
      </c>
      <c r="M48" s="94" t="n">
        <f aca="false">G48/$E48*100</f>
        <v>12.868467926043</v>
      </c>
      <c r="N48" s="94" t="n">
        <f aca="false">H48/$E48*100</f>
        <v>45.4943428413738</v>
      </c>
      <c r="O48" s="94" t="n">
        <f aca="false">I48/$E48*100</f>
        <v>32.1956298136023</v>
      </c>
      <c r="P48" s="94" t="n">
        <f aca="false">J48/$E48*100</f>
        <v>4.46677203281403</v>
      </c>
      <c r="Q48" s="95" t="n">
        <f aca="false">'Masa Wawer'!D42</f>
        <v>10.67</v>
      </c>
      <c r="R48" s="95" t="n">
        <f aca="false">'Masa Wawer'!G42</f>
        <v>10.22</v>
      </c>
      <c r="S48" s="95" t="n">
        <f aca="false">'Masa Wawer'!J42</f>
        <v>10.76</v>
      </c>
      <c r="T48" s="95" t="n">
        <f aca="false">'Masa Wawer'!M42</f>
        <v>11.25</v>
      </c>
      <c r="U48" s="95" t="n">
        <f aca="false">'Masa Wawer'!P42</f>
        <v>11.16</v>
      </c>
      <c r="V48" s="95" t="n">
        <f aca="false">'Masa Wawer'!S42</f>
        <v>10.18</v>
      </c>
      <c r="W48" s="96" t="n">
        <f aca="true">INDIRECT("'F1 Wawer'!AK"&amp;2+ROW(B40)*6-6)</f>
        <v>0.00045284</v>
      </c>
      <c r="X48" s="96" t="n">
        <f aca="true">INDIRECT("'F1 Wawer'!AK"&amp;3+ROW(C40)*6-6)</f>
        <v>0.0019349</v>
      </c>
      <c r="Y48" s="96" t="n">
        <f aca="true">INDIRECT("'F1 Wawer'!AK"&amp;4+ROW(D40)*6-6)</f>
        <v>0.00099099</v>
      </c>
      <c r="Z48" s="96" t="n">
        <f aca="true">INDIRECT("'F1 Wawer'!AK"&amp;5+ROW(E40)*6-6)</f>
        <v>0.00038292</v>
      </c>
      <c r="AA48" s="96" t="n">
        <f aca="true">INDIRECT("'F1 Wawer'!AK"&amp;6+ROW(F40)*6-6)</f>
        <v>0.000254355</v>
      </c>
      <c r="AB48" s="96" t="n">
        <f aca="true">INDIRECT("'F1 Wawer'!AK"&amp;7+ROW(G40)*6-6)</f>
        <v>0.00060061</v>
      </c>
      <c r="AC48" s="97" t="n">
        <f aca="false">W48/100</f>
        <v>4.5284E-006</v>
      </c>
      <c r="AD48" s="97" t="n">
        <f aca="false">X48/100</f>
        <v>1.9349E-005</v>
      </c>
      <c r="AE48" s="97" t="n">
        <f aca="false">Y48/100</f>
        <v>9.9099E-006</v>
      </c>
      <c r="AF48" s="97" t="n">
        <f aca="false">Z48/100</f>
        <v>3.8292E-006</v>
      </c>
      <c r="AG48" s="97" t="n">
        <f aca="false">AA48/100</f>
        <v>2.54355E-006</v>
      </c>
      <c r="AH48" s="97" t="n">
        <f aca="false">AB48/100</f>
        <v>6.0061E-006</v>
      </c>
      <c r="AI48" s="98" t="n">
        <f aca="false">AC48/Q48*100000000</f>
        <v>42.4404873477039</v>
      </c>
      <c r="AJ48" s="98" t="n">
        <f aca="false">AD48/R48*100000000</f>
        <v>189.324853228963</v>
      </c>
      <c r="AK48" s="98" t="n">
        <f aca="false">AE48/S48*100000000</f>
        <v>92.0994423791822</v>
      </c>
      <c r="AL48" s="98" t="n">
        <f aca="false">AF48/T48*100000000</f>
        <v>34.0373333333333</v>
      </c>
      <c r="AM48" s="98" t="n">
        <f aca="false">AG48/U48*100000000</f>
        <v>22.7916666666667</v>
      </c>
      <c r="AN48" s="98" t="n">
        <f aca="false">AH48/V48*100000000</f>
        <v>58.9990176817289</v>
      </c>
      <c r="AO48" s="97" t="n">
        <f aca="false">'F3 Wawer'!AK41</f>
        <v>0.00045162</v>
      </c>
      <c r="AP48" s="97" t="n">
        <f aca="false">AO48/100</f>
        <v>4.5162E-006</v>
      </c>
      <c r="AQ48" s="98" t="n">
        <f aca="false">AP48/Q48*100000000</f>
        <v>42.3261480787254</v>
      </c>
      <c r="AR48" s="98" t="n">
        <f aca="false">(AI48-AQ48)/AI48*100</f>
        <v>0.269410829432054</v>
      </c>
      <c r="AS48" s="97" t="n">
        <f aca="false">ARM!G45</f>
        <v>0.00271855005107087</v>
      </c>
      <c r="AT48" s="97" t="n">
        <f aca="false">AS48/1000000*$AW$2</f>
        <v>2.71855005107087E-008</v>
      </c>
      <c r="AU48" s="99" t="n">
        <f aca="false">AT48/$AT$5/$AT$4</f>
        <v>7.58777525365558E-007</v>
      </c>
      <c r="AV48" s="100" t="n">
        <f aca="false">AU48*100000000</f>
        <v>75.8777525365559</v>
      </c>
      <c r="AW48" s="106" t="n">
        <f aca="false">ARM!G168</f>
        <v>0.028639622026923</v>
      </c>
      <c r="AX48" s="97" t="n">
        <f aca="false">AW48/1000000*$AW$2</f>
        <v>2.8639622026923E-007</v>
      </c>
      <c r="AY48" s="100"/>
      <c r="AZ48" s="100"/>
      <c r="BA48" s="101" t="n">
        <f aca="false">ARM!G167</f>
        <v>0.00988610716720674</v>
      </c>
      <c r="BB48" s="97" t="n">
        <f aca="false">BA48/1000000*$AW$2</f>
        <v>9.88610716720674E-008</v>
      </c>
      <c r="BC48" s="102" t="n">
        <f aca="false">BB48/$AT$5/$AT$4</f>
        <v>2.75932235600259E-006</v>
      </c>
      <c r="BD48" s="100" t="n">
        <f aca="false">BC48*100000000</f>
        <v>275.932235600259</v>
      </c>
      <c r="BE48" s="101" t="n">
        <f aca="false">ARM!G166</f>
        <v>0.00176424647483782</v>
      </c>
      <c r="BF48" s="97" t="n">
        <f aca="false">BE48/1000000*$AW$2</f>
        <v>1.76424647483782E-008</v>
      </c>
      <c r="BG48" s="102" t="n">
        <f aca="false">BF48/$AT$5/$AT$4</f>
        <v>4.92420793865845E-007</v>
      </c>
      <c r="BH48" s="100" t="n">
        <f aca="false">BG48*100000000</f>
        <v>49.2420793865845</v>
      </c>
      <c r="BI48" s="101" t="n">
        <f aca="false">ARM!G165</f>
        <v>0.00226228853860607</v>
      </c>
      <c r="BJ48" s="97" t="n">
        <f aca="false">BI48/1000000*$AW$2</f>
        <v>2.26228853860607E-008</v>
      </c>
      <c r="BK48" s="99" t="n">
        <f aca="false">BJ48/$AT$5/$AT$4</f>
        <v>6.31429867664272E-007</v>
      </c>
      <c r="BL48" s="100" t="n">
        <f aca="false">BK48*100000000</f>
        <v>63.1429867664272</v>
      </c>
      <c r="BM48" s="97" t="n">
        <f aca="false">ARM!G164</f>
        <v>0.00601240241633781</v>
      </c>
      <c r="BN48" s="97" t="n">
        <f aca="false">BM48/1000000*$AW$2</f>
        <v>6.01240241633781E-008</v>
      </c>
      <c r="BO48" s="99" t="n">
        <f aca="false">BN48/$AT$5/$AT$4</f>
        <v>1.67812831887118E-006</v>
      </c>
      <c r="BP48" s="100" t="n">
        <f aca="false">BO48*100000000</f>
        <v>167.812831887118</v>
      </c>
      <c r="BQ48" s="103" t="n">
        <f aca="false">VSM!D41</f>
        <v>23.345</v>
      </c>
      <c r="BR48" s="103" t="n">
        <f aca="false">VSM!E41</f>
        <v>3.996</v>
      </c>
      <c r="BS48" s="104" t="n">
        <f aca="false">BR48/BQ48</f>
        <v>0.171171557078604</v>
      </c>
      <c r="BT48" s="103" t="n">
        <f aca="false">VSM!F41</f>
        <v>12.53</v>
      </c>
      <c r="BU48" s="103" t="n">
        <f aca="false">ABS(VSM!G41)</f>
        <v>24.3</v>
      </c>
      <c r="BV48" s="105" t="n">
        <f aca="false">BU48/BT48</f>
        <v>1.93934557063049</v>
      </c>
      <c r="BW48" s="103" t="n">
        <f aca="false">VSM!D92</f>
        <v>203.841</v>
      </c>
      <c r="BX48" s="103" t="n">
        <f aca="false">VSM!E92</f>
        <v>31.098</v>
      </c>
      <c r="BY48" s="104" t="n">
        <f aca="false">BX48/BW48</f>
        <v>0.152560083594566</v>
      </c>
      <c r="BZ48" s="103" t="n">
        <f aca="false">VSM!F92</f>
        <v>9.37</v>
      </c>
      <c r="CA48" s="103" t="n">
        <f aca="false">ABS(VSM!G92)</f>
        <v>20.76</v>
      </c>
      <c r="CB48" s="105" t="n">
        <f aca="false">CA48/BZ48</f>
        <v>2.21558164354322</v>
      </c>
      <c r="CC48" s="103" t="n">
        <f aca="false">VSM!D194</f>
        <v>86.437</v>
      </c>
      <c r="CD48" s="103" t="n">
        <f aca="false">VSM!E194</f>
        <v>14.813</v>
      </c>
      <c r="CE48" s="104" t="n">
        <f aca="false">CD48/CC48</f>
        <v>0.171373370200261</v>
      </c>
      <c r="CF48" s="103" t="n">
        <f aca="false">VSM!F194</f>
        <v>12.15</v>
      </c>
      <c r="CG48" s="103" t="n">
        <f aca="false">ABS(VSM!G194)</f>
        <v>25.12</v>
      </c>
      <c r="CH48" s="105" t="n">
        <f aca="false">CG48/CF48</f>
        <v>2.06748971193416</v>
      </c>
      <c r="CI48" s="103" t="n">
        <f aca="false">VSM!D245</f>
        <v>12.225</v>
      </c>
      <c r="CJ48" s="103" t="n">
        <f aca="false">VSM!E245</f>
        <v>1.671</v>
      </c>
      <c r="CK48" s="104" t="n">
        <f aca="false">CJ48/CI48</f>
        <v>0.136687116564417</v>
      </c>
      <c r="CL48" s="103" t="n">
        <f aca="false">VSM!F245</f>
        <v>9.08</v>
      </c>
      <c r="CM48" s="103" t="n">
        <f aca="false">ABS(VSM!G245)</f>
        <v>19.43</v>
      </c>
      <c r="CN48" s="105" t="n">
        <f aca="false">CM48/CL48</f>
        <v>2.13986784140969</v>
      </c>
      <c r="CO48" s="103" t="n">
        <f aca="false">VSM!D296</f>
        <v>28.917</v>
      </c>
      <c r="CP48" s="103" t="n">
        <f aca="false">VSM!E296</f>
        <v>3.092</v>
      </c>
      <c r="CQ48" s="104" t="n">
        <f aca="false">CP48/CO48</f>
        <v>0.106926721305806</v>
      </c>
      <c r="CR48" s="103" t="n">
        <f aca="false">VSM!F296</f>
        <v>9.76</v>
      </c>
      <c r="CS48" s="103" t="n">
        <f aca="false">ABS(VSM!G296)</f>
        <v>26.56</v>
      </c>
      <c r="CT48" s="105" t="n">
        <f aca="false">CS48/CR48</f>
        <v>2.72131147540984</v>
      </c>
      <c r="CU48" s="103" t="n">
        <f aca="false">VSM!D143</f>
        <v>64.003</v>
      </c>
      <c r="CV48" s="103" t="n">
        <f aca="false">VSM!E143</f>
        <v>7.797</v>
      </c>
      <c r="CW48" s="104" t="n">
        <f aca="false">CV48/CU48</f>
        <v>0.121822414574317</v>
      </c>
      <c r="CX48" s="103" t="n">
        <f aca="false">VSM!F143</f>
        <v>9.82</v>
      </c>
      <c r="CY48" s="103" t="n">
        <f aca="false">ABS(VSM!G143)</f>
        <v>26.16</v>
      </c>
      <c r="CZ48" s="105" t="n">
        <f aca="false">CY48/CX48</f>
        <v>2.66395112016293</v>
      </c>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row>
    <row r="49" customFormat="false" ht="16.5" hidden="false" customHeight="true" outlineLevel="0" collapsed="false">
      <c r="A49" s="90" t="n">
        <v>141</v>
      </c>
      <c r="B49" s="91" t="str">
        <f aca="false">Lokalizacje!D43</f>
        <v>52° 09.361'N</v>
      </c>
      <c r="C49" s="91" t="str">
        <f aca="false">Lokalizacje!C43</f>
        <v>21° 09.978'E</v>
      </c>
      <c r="D49" s="92" t="n">
        <f aca="false">Lokalizacje!B43</f>
        <v>45240</v>
      </c>
      <c r="E49" s="93" t="n">
        <f aca="false">'Analiza sitowa'!B42</f>
        <v>616.9</v>
      </c>
      <c r="F49" s="93" t="n">
        <f aca="false">'Analiza sitowa'!C42</f>
        <v>38.91</v>
      </c>
      <c r="G49" s="93" t="n">
        <f aca="false">'Analiza sitowa'!D42</f>
        <v>85.44</v>
      </c>
      <c r="H49" s="93" t="n">
        <f aca="false">'Analiza sitowa'!E42</f>
        <v>240.16</v>
      </c>
      <c r="I49" s="93" t="n">
        <f aca="false">'Analiza sitowa'!F42</f>
        <v>233.88</v>
      </c>
      <c r="J49" s="93" t="n">
        <f aca="false">'Analiza sitowa'!G42</f>
        <v>17.51</v>
      </c>
      <c r="K49" s="94" t="n">
        <f aca="false">E49/$E49*100</f>
        <v>100</v>
      </c>
      <c r="L49" s="94" t="n">
        <f aca="false">F49/$E49*100</f>
        <v>6.30734316745015</v>
      </c>
      <c r="M49" s="94" t="n">
        <f aca="false">G49/$E49*100</f>
        <v>13.8498946344626</v>
      </c>
      <c r="N49" s="94" t="n">
        <f aca="false">H49/$E49*100</f>
        <v>38.9301345436862</v>
      </c>
      <c r="O49" s="94" t="n">
        <f aca="false">I49/$E49*100</f>
        <v>37.9121413519209</v>
      </c>
      <c r="P49" s="94" t="n">
        <f aca="false">J49/$E49*100</f>
        <v>2.83838547576593</v>
      </c>
      <c r="Q49" s="95" t="n">
        <f aca="false">'Masa Wawer'!D43</f>
        <v>9.58</v>
      </c>
      <c r="R49" s="95" t="n">
        <f aca="false">'Masa Wawer'!G43</f>
        <v>10.1</v>
      </c>
      <c r="S49" s="95" t="n">
        <f aca="false">'Masa Wawer'!J43</f>
        <v>10.1</v>
      </c>
      <c r="T49" s="95" t="n">
        <f aca="false">'Masa Wawer'!M43</f>
        <v>10.42</v>
      </c>
      <c r="U49" s="95" t="n">
        <f aca="false">'Masa Wawer'!P43</f>
        <v>9.73</v>
      </c>
      <c r="V49" s="95" t="n">
        <f aca="false">'Masa Wawer'!S43</f>
        <v>9.66</v>
      </c>
      <c r="W49" s="96" t="n">
        <f aca="true">INDIRECT("'F1 Wawer'!AK"&amp;2+ROW(B41)*6-6)</f>
        <v>0.000441235</v>
      </c>
      <c r="X49" s="96" t="n">
        <f aca="true">INDIRECT("'F1 Wawer'!AK"&amp;3+ROW(C41)*6-6)</f>
        <v>0.00319275</v>
      </c>
      <c r="Y49" s="96" t="n">
        <f aca="true">INDIRECT("'F1 Wawer'!AK"&amp;4+ROW(D41)*6-6)</f>
        <v>0.0011485</v>
      </c>
      <c r="Z49" s="96" t="n">
        <f aca="true">INDIRECT("'F1 Wawer'!AK"&amp;5+ROW(E41)*6-6)</f>
        <v>0.00029634</v>
      </c>
      <c r="AA49" s="96" t="n">
        <f aca="true">INDIRECT("'F1 Wawer'!AK"&amp;6+ROW(F41)*6-6)</f>
        <v>0.00017663</v>
      </c>
      <c r="AB49" s="96" t="n">
        <f aca="true">INDIRECT("'F1 Wawer'!AK"&amp;7+ROW(G41)*6-6)</f>
        <v>0.00039117</v>
      </c>
      <c r="AC49" s="97" t="n">
        <f aca="false">W49/100</f>
        <v>4.41235E-006</v>
      </c>
      <c r="AD49" s="97" t="n">
        <f aca="false">X49/100</f>
        <v>3.19275E-005</v>
      </c>
      <c r="AE49" s="97" t="n">
        <f aca="false">Y49/100</f>
        <v>1.1485E-005</v>
      </c>
      <c r="AF49" s="97" t="n">
        <f aca="false">Z49/100</f>
        <v>2.9634E-006</v>
      </c>
      <c r="AG49" s="97" t="n">
        <f aca="false">AA49/100</f>
        <v>1.7663E-006</v>
      </c>
      <c r="AH49" s="97" t="n">
        <f aca="false">AB49/100</f>
        <v>3.9117E-006</v>
      </c>
      <c r="AI49" s="98" t="n">
        <f aca="false">AC49/Q49*100000000</f>
        <v>46.0579331941545</v>
      </c>
      <c r="AJ49" s="98" t="n">
        <f aca="false">AD49/R49*100000000</f>
        <v>316.113861386139</v>
      </c>
      <c r="AK49" s="98" t="n">
        <f aca="false">AE49/S49*100000000</f>
        <v>113.712871287129</v>
      </c>
      <c r="AL49" s="98" t="n">
        <f aca="false">AF49/T49*100000000</f>
        <v>28.4395393474088</v>
      </c>
      <c r="AM49" s="98" t="n">
        <f aca="false">AG49/U49*100000000</f>
        <v>18.153134635149</v>
      </c>
      <c r="AN49" s="98" t="n">
        <f aca="false">AH49/V49*100000000</f>
        <v>40.4937888198758</v>
      </c>
      <c r="AO49" s="97" t="n">
        <f aca="false">'F3 Wawer'!AK42</f>
        <v>0.000421375</v>
      </c>
      <c r="AP49" s="97" t="n">
        <f aca="false">AO49/100</f>
        <v>4.21375E-006</v>
      </c>
      <c r="AQ49" s="98" t="n">
        <f aca="false">AP49/Q49*100000000</f>
        <v>43.9848643006263</v>
      </c>
      <c r="AR49" s="98" t="n">
        <f aca="false">(AI49-AQ49)/AI49*100</f>
        <v>4.50100286695299</v>
      </c>
      <c r="AS49" s="97" t="n">
        <f aca="false">ARM!G46</f>
        <v>0.000959585473499019</v>
      </c>
      <c r="AT49" s="97" t="n">
        <f aca="false">AS49/1000000*$AW$2</f>
        <v>9.59585473499019E-009</v>
      </c>
      <c r="AU49" s="112" t="n">
        <f aca="false">AT49/$AT$5/$AT$4</f>
        <v>2.67830967714393E-007</v>
      </c>
      <c r="AV49" s="100" t="n">
        <f aca="false">AU49*100000000</f>
        <v>26.7830967714393</v>
      </c>
      <c r="AW49" s="97" t="n">
        <f aca="false">ARM!G81</f>
        <v>0.0322804732302749</v>
      </c>
      <c r="AX49" s="97" t="n">
        <f aca="false">AW49/1000000*$AW$2</f>
        <v>3.22804732302749E-007</v>
      </c>
      <c r="AY49" s="99" t="n">
        <f aca="false">AX49/$AT$5/$AT$4</f>
        <v>9.00983875049451E-006</v>
      </c>
      <c r="AZ49" s="100" t="n">
        <f aca="false">AY49*100000000</f>
        <v>900.983875049451</v>
      </c>
      <c r="BA49" s="101"/>
      <c r="BB49" s="97"/>
      <c r="BC49" s="102"/>
      <c r="BD49" s="100"/>
      <c r="BE49" s="101"/>
      <c r="BF49" s="97"/>
      <c r="BG49" s="102"/>
      <c r="BH49" s="100"/>
      <c r="BI49" s="101"/>
      <c r="BJ49" s="97" t="n">
        <f aca="false">BI49/1000000*$AW$2</f>
        <v>0</v>
      </c>
      <c r="BK49" s="99"/>
      <c r="BL49" s="100"/>
      <c r="BM49" s="97"/>
      <c r="BN49" s="97" t="n">
        <f aca="false">BM49/1000000*$AW$2</f>
        <v>0</v>
      </c>
      <c r="BO49" s="99"/>
      <c r="BP49" s="100"/>
      <c r="BQ49" s="103" t="n">
        <f aca="false">VSM!D42</f>
        <v>12.317</v>
      </c>
      <c r="BR49" s="103" t="n">
        <f aca="false">VSM!E42</f>
        <v>1.267</v>
      </c>
      <c r="BS49" s="104" t="n">
        <f aca="false">BR49/BQ49</f>
        <v>0.10286595761955</v>
      </c>
      <c r="BT49" s="103" t="n">
        <f aca="false">VSM!F42</f>
        <v>7.4</v>
      </c>
      <c r="BU49" s="103" t="n">
        <f aca="false">ABS(VSM!G42)</f>
        <v>14.08</v>
      </c>
      <c r="BV49" s="105" t="n">
        <f aca="false">BU49/BT49</f>
        <v>1.9027027027027</v>
      </c>
      <c r="BW49" s="103" t="n">
        <f aca="false">VSM!D93</f>
        <v>362.199</v>
      </c>
      <c r="BX49" s="103" t="n">
        <f aca="false">VSM!E93</f>
        <v>27.492</v>
      </c>
      <c r="BY49" s="104" t="n">
        <f aca="false">BX49/BW49</f>
        <v>0.0759030256847755</v>
      </c>
      <c r="BZ49" s="103" t="n">
        <f aca="false">VSM!F93</f>
        <v>7.72</v>
      </c>
      <c r="CA49" s="103" t="n">
        <f aca="false">ABS(VSM!G93)</f>
        <v>26.68</v>
      </c>
      <c r="CB49" s="105" t="n">
        <f aca="false">CA49/BZ49</f>
        <v>3.4559585492228</v>
      </c>
      <c r="CC49" s="103" t="n">
        <f aca="false">VSM!D195</f>
        <v>0</v>
      </c>
      <c r="CD49" s="103" t="n">
        <f aca="false">VSM!E195</f>
        <v>0</v>
      </c>
      <c r="CE49" s="104" t="e">
        <f aca="false">CD49/CC49</f>
        <v>#DIV/0!</v>
      </c>
      <c r="CF49" s="103" t="n">
        <f aca="false">VSM!F195</f>
        <v>0</v>
      </c>
      <c r="CG49" s="103" t="n">
        <f aca="false">ABS(VSM!G195)</f>
        <v>0</v>
      </c>
      <c r="CH49" s="105" t="e">
        <f aca="false">CG49/CF49</f>
        <v>#DIV/0!</v>
      </c>
      <c r="CI49" s="103" t="n">
        <f aca="false">VSM!D246</f>
        <v>0</v>
      </c>
      <c r="CJ49" s="103" t="n">
        <f aca="false">VSM!E246</f>
        <v>0</v>
      </c>
      <c r="CK49" s="104" t="e">
        <f aca="false">CJ49/CI49</f>
        <v>#DIV/0!</v>
      </c>
      <c r="CL49" s="103" t="n">
        <f aca="false">VSM!F246</f>
        <v>0</v>
      </c>
      <c r="CM49" s="103" t="n">
        <f aca="false">ABS(VSM!G246)</f>
        <v>0</v>
      </c>
      <c r="CN49" s="105" t="e">
        <f aca="false">CM49/CL49</f>
        <v>#DIV/0!</v>
      </c>
      <c r="CO49" s="103" t="n">
        <f aca="false">VSM!D297</f>
        <v>0</v>
      </c>
      <c r="CP49" s="103" t="n">
        <f aca="false">VSM!E297</f>
        <v>0</v>
      </c>
      <c r="CQ49" s="104" t="e">
        <f aca="false">CP49/CO49</f>
        <v>#DIV/0!</v>
      </c>
      <c r="CR49" s="103" t="n">
        <f aca="false">VSM!F297</f>
        <v>0</v>
      </c>
      <c r="CS49" s="103" t="n">
        <f aca="false">ABS(VSM!G297)</f>
        <v>0</v>
      </c>
      <c r="CT49" s="105" t="e">
        <f aca="false">CS49/CR49</f>
        <v>#DIV/0!</v>
      </c>
      <c r="CU49" s="103" t="n">
        <f aca="false">VSM!D144</f>
        <v>0</v>
      </c>
      <c r="CV49" s="103" t="n">
        <f aca="false">VSM!E144</f>
        <v>0</v>
      </c>
      <c r="CW49" s="104" t="e">
        <f aca="false">CV49/CU49</f>
        <v>#DIV/0!</v>
      </c>
      <c r="CX49" s="103" t="n">
        <f aca="false">VSM!F144</f>
        <v>0</v>
      </c>
      <c r="CY49" s="103" t="n">
        <f aca="false">ABS(VSM!G144)</f>
        <v>0</v>
      </c>
      <c r="CZ49" s="105" t="e">
        <f aca="false">CY49/CX49</f>
        <v>#DIV/0!</v>
      </c>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row>
    <row r="50" customFormat="false" ht="16.5" hidden="false" customHeight="true" outlineLevel="0" collapsed="false">
      <c r="A50" s="90" t="n">
        <v>142</v>
      </c>
      <c r="B50" s="91" t="str">
        <f aca="false">Lokalizacje!D44</f>
        <v>52° 09.622'N</v>
      </c>
      <c r="C50" s="91" t="str">
        <f aca="false">Lokalizacje!C44</f>
        <v>21° 10.248'E</v>
      </c>
      <c r="D50" s="92" t="n">
        <f aca="false">Lokalizacje!B44</f>
        <v>45240</v>
      </c>
      <c r="E50" s="93" t="n">
        <f aca="false">'Analiza sitowa'!B43</f>
        <v>696.16</v>
      </c>
      <c r="F50" s="93" t="n">
        <f aca="false">'Analiza sitowa'!C43</f>
        <v>42.5</v>
      </c>
      <c r="G50" s="93" t="n">
        <f aca="false">'Analiza sitowa'!D43</f>
        <v>111.48</v>
      </c>
      <c r="H50" s="93" t="n">
        <f aca="false">'Analiza sitowa'!E43</f>
        <v>264.93</v>
      </c>
      <c r="I50" s="93" t="n">
        <f aca="false">'Analiza sitowa'!F43</f>
        <v>221.21</v>
      </c>
      <c r="J50" s="93" t="n">
        <f aca="false">'Analiza sitowa'!G43</f>
        <v>55.64</v>
      </c>
      <c r="K50" s="94" t="n">
        <f aca="false">E50/$E50*100</f>
        <v>100</v>
      </c>
      <c r="L50" s="94" t="n">
        <f aca="false">F50/$E50*100</f>
        <v>6.10491840956102</v>
      </c>
      <c r="M50" s="94" t="n">
        <f aca="false">G50/$E50*100</f>
        <v>16.0135601011262</v>
      </c>
      <c r="N50" s="94" t="n">
        <f aca="false">H50/$E50*100</f>
        <v>38.0559066881177</v>
      </c>
      <c r="O50" s="94" t="n">
        <f aca="false">I50/$E50*100</f>
        <v>31.7757412089175</v>
      </c>
      <c r="P50" s="94" t="n">
        <f aca="false">J50/$E50*100</f>
        <v>7.99241553665824</v>
      </c>
      <c r="Q50" s="95" t="n">
        <f aca="false">'Masa Wawer'!D44</f>
        <v>10.73</v>
      </c>
      <c r="R50" s="95" t="n">
        <f aca="false">'Masa Wawer'!G44</f>
        <v>10.48</v>
      </c>
      <c r="S50" s="95" t="n">
        <f aca="false">'Masa Wawer'!J44</f>
        <v>10.25</v>
      </c>
      <c r="T50" s="95" t="n">
        <f aca="false">'Masa Wawer'!M44</f>
        <v>10.76</v>
      </c>
      <c r="U50" s="95" t="n">
        <f aca="false">'Masa Wawer'!P44</f>
        <v>10.25</v>
      </c>
      <c r="V50" s="95" t="n">
        <f aca="false">'Masa Wawer'!S44</f>
        <v>8.32</v>
      </c>
      <c r="W50" s="96" t="n">
        <f aca="true">INDIRECT("'F1 Wawer'!AK"&amp;2+ROW(B42)*6-6)</f>
        <v>0.000865295</v>
      </c>
      <c r="X50" s="96" t="n">
        <f aca="true">INDIRECT("'F1 Wawer'!AK"&amp;3+ROW(C42)*6-6)</f>
        <v>0.0008727</v>
      </c>
      <c r="Y50" s="96" t="n">
        <f aca="true">INDIRECT("'F1 Wawer'!AK"&amp;4+ROW(D42)*6-6)</f>
        <v>0.000653775</v>
      </c>
      <c r="Z50" s="96" t="n">
        <f aca="true">INDIRECT("'F1 Wawer'!AK"&amp;5+ROW(E42)*6-6)</f>
        <v>0.00066887</v>
      </c>
      <c r="AA50" s="96" t="n">
        <f aca="true">INDIRECT("'F1 Wawer'!AK"&amp;6+ROW(F42)*6-6)</f>
        <v>0.0008847</v>
      </c>
      <c r="AB50" s="96" t="n">
        <f aca="true">INDIRECT("'F1 Wawer'!AK"&amp;7+ROW(G42)*6-6)</f>
        <v>0.00169185</v>
      </c>
      <c r="AC50" s="97" t="n">
        <f aca="false">W50/100</f>
        <v>8.65295E-006</v>
      </c>
      <c r="AD50" s="97" t="n">
        <f aca="false">X50/100</f>
        <v>8.727E-006</v>
      </c>
      <c r="AE50" s="97" t="n">
        <f aca="false">Y50/100</f>
        <v>6.53775E-006</v>
      </c>
      <c r="AF50" s="97" t="n">
        <f aca="false">Z50/100</f>
        <v>6.6887E-006</v>
      </c>
      <c r="AG50" s="97" t="n">
        <f aca="false">AA50/100</f>
        <v>8.847E-006</v>
      </c>
      <c r="AH50" s="97" t="n">
        <f aca="false">AB50/100</f>
        <v>1.69185E-005</v>
      </c>
      <c r="AI50" s="98" t="n">
        <f aca="false">AC50/Q50*100000000</f>
        <v>80.6425908667288</v>
      </c>
      <c r="AJ50" s="98" t="n">
        <f aca="false">AD50/R50*100000000</f>
        <v>83.2729007633588</v>
      </c>
      <c r="AK50" s="98" t="n">
        <f aca="false">AE50/S50*100000000</f>
        <v>63.7829268292683</v>
      </c>
      <c r="AL50" s="98" t="n">
        <f aca="false">AF50/T50*100000000</f>
        <v>62.1626394052045</v>
      </c>
      <c r="AM50" s="98" t="n">
        <f aca="false">AG50/U50*100000000</f>
        <v>86.3121951219512</v>
      </c>
      <c r="AN50" s="98" t="n">
        <f aca="false">AH50/V50*100000000</f>
        <v>203.347355769231</v>
      </c>
      <c r="AO50" s="97" t="n">
        <f aca="false">'F3 Wawer'!AK43</f>
        <v>0.000842945</v>
      </c>
      <c r="AP50" s="97" t="n">
        <f aca="false">AO50/100</f>
        <v>8.42945E-006</v>
      </c>
      <c r="AQ50" s="98" t="n">
        <f aca="false">AP50/Q50*100000000</f>
        <v>78.5596458527493</v>
      </c>
      <c r="AR50" s="98" t="n">
        <f aca="false">(AI50-AQ50)/AI50*100</f>
        <v>2.58293414384691</v>
      </c>
      <c r="AS50" s="97" t="n">
        <f aca="false">ARM!G48</f>
        <v>0.00562555321377441</v>
      </c>
      <c r="AT50" s="97" t="n">
        <f aca="false">AS50/1000000*$AW$2</f>
        <v>5.62555321377441E-008</v>
      </c>
      <c r="AU50" s="99" t="n">
        <f aca="false">AT50/$AT$5/$AT$4</f>
        <v>1.57015440811126E-006</v>
      </c>
      <c r="AV50" s="100" t="n">
        <f aca="false">AU50*100000000</f>
        <v>157.015440811126</v>
      </c>
      <c r="AW50" s="97"/>
      <c r="AX50" s="97" t="n">
        <f aca="false">AW50/1000000*$AW$2</f>
        <v>0</v>
      </c>
      <c r="AY50" s="99"/>
      <c r="AZ50" s="100"/>
      <c r="BA50" s="101"/>
      <c r="BB50" s="97"/>
      <c r="BC50" s="102"/>
      <c r="BD50" s="100"/>
      <c r="BE50" s="101"/>
      <c r="BF50" s="97"/>
      <c r="BG50" s="102"/>
      <c r="BH50" s="100"/>
      <c r="BI50" s="101"/>
      <c r="BJ50" s="97" t="n">
        <f aca="false">BI50/1000000*$AW$2</f>
        <v>0</v>
      </c>
      <c r="BK50" s="99"/>
      <c r="BL50" s="100"/>
      <c r="BM50" s="97"/>
      <c r="BN50" s="97" t="n">
        <f aca="false">BM50/1000000*$AW$2</f>
        <v>0</v>
      </c>
      <c r="BO50" s="99"/>
      <c r="BP50" s="100"/>
      <c r="BQ50" s="103" t="n">
        <f aca="false">VSM!D43</f>
        <v>148.709</v>
      </c>
      <c r="BR50" s="103" t="n">
        <f aca="false">VSM!E43</f>
        <v>7.633</v>
      </c>
      <c r="BS50" s="104" t="n">
        <f aca="false">BR50/BQ50</f>
        <v>0.0513284333833191</v>
      </c>
      <c r="BT50" s="103" t="n">
        <f aca="false">VSM!F43</f>
        <v>7.7</v>
      </c>
      <c r="BU50" s="103" t="n">
        <f aca="false">ABS(VSM!G43)</f>
        <v>29.88</v>
      </c>
      <c r="BV50" s="105" t="n">
        <f aca="false">BU50/BT50</f>
        <v>3.88051948051948</v>
      </c>
      <c r="BW50" s="103" t="n">
        <f aca="false">VSM!D94</f>
        <v>0</v>
      </c>
      <c r="BX50" s="103" t="n">
        <f aca="false">VSM!E94</f>
        <v>0</v>
      </c>
      <c r="BY50" s="104" t="e">
        <f aca="false">BX50/BW50</f>
        <v>#DIV/0!</v>
      </c>
      <c r="BZ50" s="103" t="n">
        <f aca="false">VSM!F94</f>
        <v>0</v>
      </c>
      <c r="CA50" s="103" t="n">
        <f aca="false">ABS(VSM!G94)</f>
        <v>0</v>
      </c>
      <c r="CB50" s="105" t="e">
        <f aca="false">CA50/BZ50</f>
        <v>#DIV/0!</v>
      </c>
      <c r="CC50" s="103" t="n">
        <f aca="false">VSM!D196</f>
        <v>0</v>
      </c>
      <c r="CD50" s="103" t="n">
        <f aca="false">VSM!E196</f>
        <v>0</v>
      </c>
      <c r="CE50" s="104" t="e">
        <f aca="false">CD50/CC50</f>
        <v>#DIV/0!</v>
      </c>
      <c r="CF50" s="103" t="n">
        <f aca="false">VSM!F196</f>
        <v>0</v>
      </c>
      <c r="CG50" s="103" t="n">
        <f aca="false">ABS(VSM!G196)</f>
        <v>0</v>
      </c>
      <c r="CH50" s="105" t="e">
        <f aca="false">CG50/CF50</f>
        <v>#DIV/0!</v>
      </c>
      <c r="CI50" s="103" t="n">
        <f aca="false">VSM!D247</f>
        <v>0</v>
      </c>
      <c r="CJ50" s="103" t="n">
        <f aca="false">VSM!E247</f>
        <v>0</v>
      </c>
      <c r="CK50" s="104" t="e">
        <f aca="false">CJ50/CI50</f>
        <v>#DIV/0!</v>
      </c>
      <c r="CL50" s="103" t="n">
        <f aca="false">VSM!F247</f>
        <v>0</v>
      </c>
      <c r="CM50" s="103" t="n">
        <f aca="false">ABS(VSM!G247)</f>
        <v>0</v>
      </c>
      <c r="CN50" s="105" t="e">
        <f aca="false">CM50/CL50</f>
        <v>#DIV/0!</v>
      </c>
      <c r="CO50" s="103" t="n">
        <f aca="false">VSM!D298</f>
        <v>0</v>
      </c>
      <c r="CP50" s="103" t="n">
        <f aca="false">VSM!E298</f>
        <v>0</v>
      </c>
      <c r="CQ50" s="104" t="e">
        <f aca="false">CP50/CO50</f>
        <v>#DIV/0!</v>
      </c>
      <c r="CR50" s="103" t="n">
        <f aca="false">VSM!F298</f>
        <v>0</v>
      </c>
      <c r="CS50" s="103" t="n">
        <f aca="false">ABS(VSM!G298)</f>
        <v>0</v>
      </c>
      <c r="CT50" s="105" t="e">
        <f aca="false">CS50/CR50</f>
        <v>#DIV/0!</v>
      </c>
      <c r="CU50" s="103" t="n">
        <f aca="false">VSM!D145</f>
        <v>0</v>
      </c>
      <c r="CV50" s="103" t="n">
        <f aca="false">VSM!E145</f>
        <v>0</v>
      </c>
      <c r="CW50" s="104" t="e">
        <f aca="false">CV50/CU50</f>
        <v>#DIV/0!</v>
      </c>
      <c r="CX50" s="103" t="n">
        <f aca="false">VSM!F145</f>
        <v>0</v>
      </c>
      <c r="CY50" s="103" t="n">
        <f aca="false">ABS(VSM!G145)</f>
        <v>0</v>
      </c>
      <c r="CZ50" s="105" t="e">
        <f aca="false">CY50/CX50</f>
        <v>#DIV/0!</v>
      </c>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row>
    <row r="51" customFormat="false" ht="16.5" hidden="false" customHeight="true" outlineLevel="0" collapsed="false">
      <c r="A51" s="90" t="n">
        <v>143</v>
      </c>
      <c r="B51" s="91" t="str">
        <f aca="false">Lokalizacje!D45</f>
        <v>52° 09.780'N</v>
      </c>
      <c r="C51" s="91" t="str">
        <f aca="false">Lokalizacje!C45</f>
        <v>21° 10.846'E</v>
      </c>
      <c r="D51" s="92" t="n">
        <f aca="false">Lokalizacje!B45</f>
        <v>45240</v>
      </c>
      <c r="E51" s="93" t="n">
        <f aca="false">'Analiza sitowa'!B44</f>
        <v>1251.77</v>
      </c>
      <c r="F51" s="93" t="n">
        <f aca="false">'Analiza sitowa'!C44</f>
        <v>43.77</v>
      </c>
      <c r="G51" s="93" t="n">
        <f aca="false">'Analiza sitowa'!D44</f>
        <v>183.7</v>
      </c>
      <c r="H51" s="93" t="n">
        <f aca="false">'Analiza sitowa'!E44</f>
        <v>583.3</v>
      </c>
      <c r="I51" s="93" t="n">
        <f aca="false">'Analiza sitowa'!F44</f>
        <v>380.22</v>
      </c>
      <c r="J51" s="93" t="n">
        <f aca="false">'Analiza sitowa'!G44</f>
        <v>60.01</v>
      </c>
      <c r="K51" s="94" t="n">
        <f aca="false">E51/$E51*100</f>
        <v>100</v>
      </c>
      <c r="L51" s="94" t="n">
        <f aca="false">F51/$E51*100</f>
        <v>3.49664874537655</v>
      </c>
      <c r="M51" s="94" t="n">
        <f aca="false">G51/$E51*100</f>
        <v>14.6752198886377</v>
      </c>
      <c r="N51" s="94" t="n">
        <f aca="false">H51/$E51*100</f>
        <v>46.598017207634</v>
      </c>
      <c r="O51" s="94" t="n">
        <f aca="false">I51/$E51*100</f>
        <v>30.3745895811531</v>
      </c>
      <c r="P51" s="94" t="n">
        <f aca="false">J51/$E51*100</f>
        <v>4.79401167946188</v>
      </c>
      <c r="Q51" s="95" t="n">
        <f aca="false">'Masa Wawer'!D45</f>
        <v>10.84</v>
      </c>
      <c r="R51" s="95" t="n">
        <f aca="false">'Masa Wawer'!G45</f>
        <v>10.41</v>
      </c>
      <c r="S51" s="95" t="n">
        <f aca="false">'Masa Wawer'!J45</f>
        <v>11.02</v>
      </c>
      <c r="T51" s="95" t="n">
        <f aca="false">'Masa Wawer'!M45</f>
        <v>11.07</v>
      </c>
      <c r="U51" s="95" t="n">
        <f aca="false">'Masa Wawer'!P45</f>
        <v>10.87</v>
      </c>
      <c r="V51" s="95" t="n">
        <f aca="false">'Masa Wawer'!S45</f>
        <v>8.93</v>
      </c>
      <c r="W51" s="96" t="n">
        <f aca="true">INDIRECT("'F1 Wawer'!AK"&amp;2+ROW(B43)*6-6)</f>
        <v>0.000223535</v>
      </c>
      <c r="X51" s="96" t="n">
        <f aca="true">INDIRECT("'F1 Wawer'!AK"&amp;3+ROW(C43)*6-6)</f>
        <v>0.00035487</v>
      </c>
      <c r="Y51" s="96" t="n">
        <f aca="true">INDIRECT("'F1 Wawer'!AK"&amp;4+ROW(D43)*6-6)</f>
        <v>0.0002003</v>
      </c>
      <c r="Z51" s="96" t="n">
        <f aca="true">INDIRECT("'F1 Wawer'!AK"&amp;5+ROW(E43)*6-6)</f>
        <v>0.00014261</v>
      </c>
      <c r="AA51" s="96" t="n">
        <f aca="true">INDIRECT("'F1 Wawer'!AK"&amp;6+ROW(F43)*6-6)</f>
        <v>0.000155425</v>
      </c>
      <c r="AB51" s="96" t="n">
        <f aca="true">INDIRECT("'F1 Wawer'!AK"&amp;7+ROW(G43)*6-6)</f>
        <v>0.000593985</v>
      </c>
      <c r="AC51" s="97" t="n">
        <f aca="false">W51/100</f>
        <v>2.23535E-006</v>
      </c>
      <c r="AD51" s="97" t="n">
        <f aca="false">X51/100</f>
        <v>3.5487E-006</v>
      </c>
      <c r="AE51" s="97" t="n">
        <f aca="false">Y51/100</f>
        <v>2.003E-006</v>
      </c>
      <c r="AF51" s="97" t="n">
        <f aca="false">Z51/100</f>
        <v>1.4261E-006</v>
      </c>
      <c r="AG51" s="97" t="n">
        <f aca="false">AA51/100</f>
        <v>1.55425E-006</v>
      </c>
      <c r="AH51" s="97" t="n">
        <f aca="false">AB51/100</f>
        <v>5.93985E-006</v>
      </c>
      <c r="AI51" s="98" t="n">
        <f aca="false">AC51/Q51*100000000</f>
        <v>20.6213099630996</v>
      </c>
      <c r="AJ51" s="98" t="n">
        <f aca="false">AD51/R51*100000000</f>
        <v>34.0893371757925</v>
      </c>
      <c r="AK51" s="98" t="n">
        <f aca="false">AE51/S51*100000000</f>
        <v>18.1760435571688</v>
      </c>
      <c r="AL51" s="98" t="n">
        <f aca="false">AF51/T51*100000000</f>
        <v>12.8825654923216</v>
      </c>
      <c r="AM51" s="98" t="n">
        <f aca="false">AG51/U51*100000000</f>
        <v>14.2985280588776</v>
      </c>
      <c r="AN51" s="98" t="n">
        <f aca="false">AH51/V51*100000000</f>
        <v>66.5156774916014</v>
      </c>
      <c r="AO51" s="97" t="n">
        <f aca="false">'F3 Wawer'!AK44</f>
        <v>0.000215295</v>
      </c>
      <c r="AP51" s="97" t="n">
        <f aca="false">AO51/100</f>
        <v>2.15295E-006</v>
      </c>
      <c r="AQ51" s="98" t="n">
        <f aca="false">AP51/Q51*100000000</f>
        <v>19.8611623616236</v>
      </c>
      <c r="AR51" s="98" t="n">
        <f aca="false">(AI51-AQ51)/AI51*100</f>
        <v>3.68622363388285</v>
      </c>
      <c r="AS51" s="97" t="n">
        <f aca="false">ARM!G49</f>
        <v>0.000978400098229197</v>
      </c>
      <c r="AT51" s="97" t="n">
        <f aca="false">AS51/1000000*$AW$2</f>
        <v>9.78400098229197E-009</v>
      </c>
      <c r="AU51" s="112" t="n">
        <f aca="false">AT51/$AT$5/$AT$4</f>
        <v>2.73082338527971E-007</v>
      </c>
      <c r="AV51" s="100" t="n">
        <f aca="false">AU51*100000000</f>
        <v>27.3082338527971</v>
      </c>
      <c r="AW51" s="97"/>
      <c r="AX51" s="97" t="n">
        <f aca="false">AW51/1000000*$AW$2</f>
        <v>0</v>
      </c>
      <c r="AY51" s="99"/>
      <c r="AZ51" s="100"/>
      <c r="BA51" s="101"/>
      <c r="BB51" s="97"/>
      <c r="BC51" s="102"/>
      <c r="BD51" s="100"/>
      <c r="BE51" s="101"/>
      <c r="BF51" s="97"/>
      <c r="BG51" s="102"/>
      <c r="BH51" s="100"/>
      <c r="BI51" s="101"/>
      <c r="BJ51" s="97" t="n">
        <f aca="false">BI51/1000000*$AW$2</f>
        <v>0</v>
      </c>
      <c r="BK51" s="99"/>
      <c r="BL51" s="100"/>
      <c r="BM51" s="97"/>
      <c r="BN51" s="97" t="n">
        <f aca="false">BM51/1000000*$AW$2</f>
        <v>0</v>
      </c>
      <c r="BO51" s="99"/>
      <c r="BP51" s="100"/>
      <c r="BQ51" s="103" t="n">
        <f aca="false">VSM!D44</f>
        <v>4.716</v>
      </c>
      <c r="BR51" s="103" t="n">
        <f aca="false">VSM!E44</f>
        <v>0.821</v>
      </c>
      <c r="BS51" s="104" t="n">
        <f aca="false">BR51/BQ51</f>
        <v>0.174088210347752</v>
      </c>
      <c r="BT51" s="103" t="n">
        <f aca="false">VSM!F44</f>
        <v>10.88</v>
      </c>
      <c r="BU51" s="103" t="n">
        <f aca="false">ABS(VSM!G44)</f>
        <v>18.68</v>
      </c>
      <c r="BV51" s="105" t="n">
        <f aca="false">BU51/BT51</f>
        <v>1.71691176470588</v>
      </c>
      <c r="BW51" s="103" t="n">
        <f aca="false">VSM!D95</f>
        <v>0</v>
      </c>
      <c r="BX51" s="103" t="n">
        <f aca="false">VSM!E95</f>
        <v>0</v>
      </c>
      <c r="BY51" s="104" t="e">
        <f aca="false">BX51/BW51</f>
        <v>#DIV/0!</v>
      </c>
      <c r="BZ51" s="103" t="n">
        <f aca="false">VSM!F95</f>
        <v>0</v>
      </c>
      <c r="CA51" s="103" t="n">
        <f aca="false">ABS(VSM!G95)</f>
        <v>0</v>
      </c>
      <c r="CB51" s="105" t="e">
        <f aca="false">CA51/BZ51</f>
        <v>#DIV/0!</v>
      </c>
      <c r="CC51" s="103" t="n">
        <f aca="false">VSM!D197</f>
        <v>0</v>
      </c>
      <c r="CD51" s="103" t="n">
        <f aca="false">VSM!E197</f>
        <v>0</v>
      </c>
      <c r="CE51" s="104" t="e">
        <f aca="false">CD51/CC51</f>
        <v>#DIV/0!</v>
      </c>
      <c r="CF51" s="103" t="n">
        <f aca="false">VSM!F197</f>
        <v>0</v>
      </c>
      <c r="CG51" s="103" t="n">
        <f aca="false">ABS(VSM!G197)</f>
        <v>0</v>
      </c>
      <c r="CH51" s="105" t="e">
        <f aca="false">CG51/CF51</f>
        <v>#DIV/0!</v>
      </c>
      <c r="CI51" s="103" t="n">
        <f aca="false">VSM!D248</f>
        <v>0</v>
      </c>
      <c r="CJ51" s="103" t="n">
        <f aca="false">VSM!E248</f>
        <v>0</v>
      </c>
      <c r="CK51" s="104" t="e">
        <f aca="false">CJ51/CI51</f>
        <v>#DIV/0!</v>
      </c>
      <c r="CL51" s="103" t="n">
        <f aca="false">VSM!F248</f>
        <v>0</v>
      </c>
      <c r="CM51" s="103" t="n">
        <f aca="false">ABS(VSM!G248)</f>
        <v>0</v>
      </c>
      <c r="CN51" s="105" t="e">
        <f aca="false">CM51/CL51</f>
        <v>#DIV/0!</v>
      </c>
      <c r="CO51" s="103" t="n">
        <f aca="false">VSM!D299</f>
        <v>0</v>
      </c>
      <c r="CP51" s="103" t="n">
        <f aca="false">VSM!E299</f>
        <v>0</v>
      </c>
      <c r="CQ51" s="104" t="e">
        <f aca="false">CP51/CO51</f>
        <v>#DIV/0!</v>
      </c>
      <c r="CR51" s="103" t="n">
        <f aca="false">VSM!F299</f>
        <v>0</v>
      </c>
      <c r="CS51" s="103" t="n">
        <f aca="false">ABS(VSM!G299)</f>
        <v>0</v>
      </c>
      <c r="CT51" s="105" t="e">
        <f aca="false">CS51/CR51</f>
        <v>#DIV/0!</v>
      </c>
      <c r="CU51" s="103" t="n">
        <f aca="false">VSM!D146</f>
        <v>0</v>
      </c>
      <c r="CV51" s="103" t="n">
        <f aca="false">VSM!E146</f>
        <v>0</v>
      </c>
      <c r="CW51" s="104" t="e">
        <f aca="false">CV51/CU51</f>
        <v>#DIV/0!</v>
      </c>
      <c r="CX51" s="103" t="n">
        <f aca="false">VSM!F146</f>
        <v>0</v>
      </c>
      <c r="CY51" s="103" t="n">
        <f aca="false">ABS(VSM!G146)</f>
        <v>0</v>
      </c>
      <c r="CZ51" s="105" t="e">
        <f aca="false">CY51/CX51</f>
        <v>#DIV/0!</v>
      </c>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row>
    <row r="52" customFormat="false" ht="16.5" hidden="false" customHeight="true" outlineLevel="0" collapsed="false">
      <c r="A52" s="90" t="n">
        <v>144</v>
      </c>
      <c r="B52" s="91" t="str">
        <f aca="false">Lokalizacje!D46</f>
        <v>52° 09.933'N</v>
      </c>
      <c r="C52" s="91" t="str">
        <f aca="false">Lokalizacje!C46</f>
        <v>21° 11.587'E</v>
      </c>
      <c r="D52" s="92" t="n">
        <f aca="false">Lokalizacje!B46</f>
        <v>45240</v>
      </c>
      <c r="E52" s="93" t="n">
        <f aca="false">'Analiza sitowa'!B45</f>
        <v>637.08</v>
      </c>
      <c r="F52" s="93" t="n">
        <f aca="false">'Analiza sitowa'!C45</f>
        <v>32.28</v>
      </c>
      <c r="G52" s="93" t="n">
        <f aca="false">'Analiza sitowa'!D45</f>
        <v>66</v>
      </c>
      <c r="H52" s="93" t="n">
        <f aca="false">'Analiza sitowa'!E45</f>
        <v>176.55</v>
      </c>
      <c r="I52" s="93" t="n">
        <f aca="false">'Analiza sitowa'!F45</f>
        <v>332.72</v>
      </c>
      <c r="J52" s="93" t="n">
        <f aca="false">'Analiza sitowa'!G45</f>
        <v>28.31</v>
      </c>
      <c r="K52" s="94" t="n">
        <f aca="false">E52/$E52*100</f>
        <v>100</v>
      </c>
      <c r="L52" s="94" t="n">
        <f aca="false">F52/$E52*100</f>
        <v>5.06686758334903</v>
      </c>
      <c r="M52" s="94" t="n">
        <f aca="false">G52/$E52*100</f>
        <v>10.3597664343568</v>
      </c>
      <c r="N52" s="94" t="n">
        <f aca="false">H52/$E52*100</f>
        <v>27.7123752119043</v>
      </c>
      <c r="O52" s="94" t="n">
        <f aca="false">I52/$E52*100</f>
        <v>52.2257801218057</v>
      </c>
      <c r="P52" s="94" t="n">
        <f aca="false">J52/$E52*100</f>
        <v>4.44371193570666</v>
      </c>
      <c r="Q52" s="95" t="n">
        <f aca="false">'Masa Wawer'!D46</f>
        <v>9.49</v>
      </c>
      <c r="R52" s="95" t="n">
        <f aca="false">'Masa Wawer'!G46</f>
        <v>9.26</v>
      </c>
      <c r="S52" s="95" t="n">
        <f aca="false">'Masa Wawer'!J46</f>
        <v>9.8</v>
      </c>
      <c r="T52" s="95" t="n">
        <f aca="false">'Masa Wawer'!M46</f>
        <v>10.04</v>
      </c>
      <c r="U52" s="95" t="n">
        <f aca="false">'Masa Wawer'!P46</f>
        <v>9.16</v>
      </c>
      <c r="V52" s="95" t="n">
        <f aca="false">'Masa Wawer'!S46</f>
        <v>7.8</v>
      </c>
      <c r="W52" s="96" t="n">
        <f aca="true">INDIRECT("'F1 Wawer'!AK"&amp;2+ROW(B44)*6-6)</f>
        <v>0.000636585</v>
      </c>
      <c r="X52" s="96" t="n">
        <f aca="true">INDIRECT("'F1 Wawer'!AK"&amp;3+ROW(C44)*6-6)</f>
        <v>0.0021915</v>
      </c>
      <c r="Y52" s="96" t="n">
        <f aca="true">INDIRECT("'F1 Wawer'!AK"&amp;4+ROW(D44)*6-6)</f>
        <v>0.000940735</v>
      </c>
      <c r="Z52" s="96" t="n">
        <f aca="true">INDIRECT("'F1 Wawer'!AK"&amp;5+ROW(E44)*6-6)</f>
        <v>0.000366625</v>
      </c>
      <c r="AA52" s="96" t="n">
        <f aca="true">INDIRECT("'F1 Wawer'!AK"&amp;6+ROW(F44)*6-6)</f>
        <v>0.000331415</v>
      </c>
      <c r="AB52" s="96" t="n">
        <f aca="true">INDIRECT("'F1 Wawer'!AK"&amp;7+ROW(G44)*6-6)</f>
        <v>0.00088642</v>
      </c>
      <c r="AC52" s="97" t="n">
        <f aca="false">W52/100</f>
        <v>6.36585E-006</v>
      </c>
      <c r="AD52" s="97" t="n">
        <f aca="false">X52/100</f>
        <v>2.1915E-005</v>
      </c>
      <c r="AE52" s="97" t="n">
        <f aca="false">Y52/100</f>
        <v>9.40735E-006</v>
      </c>
      <c r="AF52" s="97" t="n">
        <f aca="false">Z52/100</f>
        <v>3.66625E-006</v>
      </c>
      <c r="AG52" s="97" t="n">
        <f aca="false">AA52/100</f>
        <v>3.31415E-006</v>
      </c>
      <c r="AH52" s="97" t="n">
        <f aca="false">AB52/100</f>
        <v>8.8642E-006</v>
      </c>
      <c r="AI52" s="98" t="n">
        <f aca="false">AC52/Q52*100000000</f>
        <v>67.0795574288725</v>
      </c>
      <c r="AJ52" s="98" t="n">
        <f aca="false">AD52/R52*100000000</f>
        <v>236.663066954644</v>
      </c>
      <c r="AK52" s="98" t="n">
        <f aca="false">AE52/S52*100000000</f>
        <v>95.9933673469388</v>
      </c>
      <c r="AL52" s="98" t="n">
        <f aca="false">AF52/T52*100000000</f>
        <v>36.5164342629482</v>
      </c>
      <c r="AM52" s="98" t="n">
        <f aca="false">AG52/U52*100000000</f>
        <v>36.1806768558952</v>
      </c>
      <c r="AN52" s="98" t="n">
        <f aca="false">AH52/V52*100000000</f>
        <v>113.64358974359</v>
      </c>
      <c r="AO52" s="97" t="n">
        <f aca="false">'F3 Wawer'!AK45</f>
        <v>0.00061853</v>
      </c>
      <c r="AP52" s="97" t="n">
        <f aca="false">AO52/100</f>
        <v>6.1853E-006</v>
      </c>
      <c r="AQ52" s="98" t="n">
        <f aca="false">AP52/Q52*100000000</f>
        <v>65.1770284510011</v>
      </c>
      <c r="AR52" s="98" t="n">
        <f aca="false">(AI52-AQ52)/AI52*100</f>
        <v>2.83622768365577</v>
      </c>
      <c r="AS52" s="97" t="n">
        <f aca="false">ARM!G50</f>
        <v>0.00652004528989772</v>
      </c>
      <c r="AT52" s="97" t="n">
        <f aca="false">AS52/1000000*$AW$2</f>
        <v>6.52004528989772E-008</v>
      </c>
      <c r="AU52" s="99" t="n">
        <f aca="false">AT52/$AT$5/$AT$4</f>
        <v>1.81981708535812E-006</v>
      </c>
      <c r="AV52" s="100" t="n">
        <f aca="false">AU52*100000000</f>
        <v>181.981708535812</v>
      </c>
      <c r="AW52" s="97"/>
      <c r="AX52" s="97" t="n">
        <f aca="false">AW52/1000000*$AW$2</f>
        <v>0</v>
      </c>
      <c r="AY52" s="99"/>
      <c r="AZ52" s="100"/>
      <c r="BA52" s="101"/>
      <c r="BB52" s="97"/>
      <c r="BC52" s="102"/>
      <c r="BD52" s="100"/>
      <c r="BE52" s="101"/>
      <c r="BF52" s="97"/>
      <c r="BG52" s="102"/>
      <c r="BH52" s="100"/>
      <c r="BI52" s="101"/>
      <c r="BJ52" s="97" t="n">
        <f aca="false">BI52/1000000*$AW$2</f>
        <v>0</v>
      </c>
      <c r="BK52" s="99"/>
      <c r="BL52" s="100"/>
      <c r="BM52" s="97"/>
      <c r="BN52" s="97" t="n">
        <f aca="false">BM52/1000000*$AW$2</f>
        <v>0</v>
      </c>
      <c r="BO52" s="99"/>
      <c r="BP52" s="100"/>
      <c r="BQ52" s="103" t="n">
        <f aca="false">VSM!D45</f>
        <v>43.407</v>
      </c>
      <c r="BR52" s="103" t="n">
        <f aca="false">VSM!E45</f>
        <v>5.231</v>
      </c>
      <c r="BS52" s="104" t="n">
        <f aca="false">BR52/BQ52</f>
        <v>0.120510516736932</v>
      </c>
      <c r="BT52" s="103" t="n">
        <f aca="false">VSM!F45</f>
        <v>7.47</v>
      </c>
      <c r="BU52" s="103" t="n">
        <f aca="false">ABS(VSM!G45)</f>
        <v>17.72</v>
      </c>
      <c r="BV52" s="105" t="n">
        <f aca="false">BU52/BT52</f>
        <v>2.37215528781794</v>
      </c>
      <c r="BW52" s="103" t="n">
        <f aca="false">VSM!D96</f>
        <v>0</v>
      </c>
      <c r="BX52" s="103" t="n">
        <f aca="false">VSM!E96</f>
        <v>0</v>
      </c>
      <c r="BY52" s="104" t="e">
        <f aca="false">BX52/BW52</f>
        <v>#DIV/0!</v>
      </c>
      <c r="BZ52" s="103" t="n">
        <f aca="false">VSM!F96</f>
        <v>0</v>
      </c>
      <c r="CA52" s="103" t="n">
        <f aca="false">ABS(VSM!G96)</f>
        <v>0</v>
      </c>
      <c r="CB52" s="105" t="e">
        <f aca="false">CA52/BZ52</f>
        <v>#DIV/0!</v>
      </c>
      <c r="CC52" s="103" t="n">
        <f aca="false">VSM!D198</f>
        <v>0</v>
      </c>
      <c r="CD52" s="103" t="n">
        <f aca="false">VSM!E198</f>
        <v>0</v>
      </c>
      <c r="CE52" s="104" t="e">
        <f aca="false">CD52/CC52</f>
        <v>#DIV/0!</v>
      </c>
      <c r="CF52" s="103" t="n">
        <f aca="false">VSM!F198</f>
        <v>0</v>
      </c>
      <c r="CG52" s="103" t="n">
        <f aca="false">ABS(VSM!G198)</f>
        <v>0</v>
      </c>
      <c r="CH52" s="105" t="e">
        <f aca="false">CG52/CF52</f>
        <v>#DIV/0!</v>
      </c>
      <c r="CI52" s="103" t="n">
        <f aca="false">VSM!D249</f>
        <v>0</v>
      </c>
      <c r="CJ52" s="103" t="n">
        <f aca="false">VSM!E249</f>
        <v>0</v>
      </c>
      <c r="CK52" s="104" t="e">
        <f aca="false">CJ52/CI52</f>
        <v>#DIV/0!</v>
      </c>
      <c r="CL52" s="103" t="n">
        <f aca="false">VSM!F249</f>
        <v>0</v>
      </c>
      <c r="CM52" s="103" t="n">
        <f aca="false">ABS(VSM!G249)</f>
        <v>0</v>
      </c>
      <c r="CN52" s="105" t="e">
        <f aca="false">CM52/CL52</f>
        <v>#DIV/0!</v>
      </c>
      <c r="CO52" s="103" t="n">
        <f aca="false">VSM!D300</f>
        <v>0</v>
      </c>
      <c r="CP52" s="103" t="n">
        <f aca="false">VSM!E300</f>
        <v>0</v>
      </c>
      <c r="CQ52" s="104" t="e">
        <f aca="false">CP52/CO52</f>
        <v>#DIV/0!</v>
      </c>
      <c r="CR52" s="103" t="n">
        <f aca="false">VSM!F300</f>
        <v>0</v>
      </c>
      <c r="CS52" s="103" t="n">
        <f aca="false">ABS(VSM!G300)</f>
        <v>0</v>
      </c>
      <c r="CT52" s="105" t="e">
        <f aca="false">CS52/CR52</f>
        <v>#DIV/0!</v>
      </c>
      <c r="CU52" s="103" t="n">
        <f aca="false">VSM!D147</f>
        <v>0</v>
      </c>
      <c r="CV52" s="103" t="n">
        <f aca="false">VSM!E147</f>
        <v>0</v>
      </c>
      <c r="CW52" s="104" t="e">
        <f aca="false">CV52/CU52</f>
        <v>#DIV/0!</v>
      </c>
      <c r="CX52" s="103" t="n">
        <f aca="false">VSM!F147</f>
        <v>0</v>
      </c>
      <c r="CY52" s="103" t="n">
        <f aca="false">ABS(VSM!G147)</f>
        <v>0</v>
      </c>
      <c r="CZ52" s="105" t="e">
        <f aca="false">CY52/CX52</f>
        <v>#DIV/0!</v>
      </c>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row>
    <row r="53" customFormat="false" ht="16.5" hidden="false" customHeight="true" outlineLevel="0" collapsed="false">
      <c r="A53" s="90" t="n">
        <v>145</v>
      </c>
      <c r="B53" s="91" t="str">
        <f aca="false">Lokalizacje!D47</f>
        <v>52° 10.218'N</v>
      </c>
      <c r="C53" s="91" t="str">
        <f aca="false">Lokalizacje!C47</f>
        <v>21° 12.124'E</v>
      </c>
      <c r="D53" s="92" t="n">
        <f aca="false">Lokalizacje!B47</f>
        <v>45240</v>
      </c>
      <c r="E53" s="93" t="n">
        <f aca="false">'Analiza sitowa'!B46</f>
        <v>1042.4</v>
      </c>
      <c r="F53" s="93" t="n">
        <f aca="false">'Analiza sitowa'!C46</f>
        <v>74.2</v>
      </c>
      <c r="G53" s="93" t="n">
        <f aca="false">'Analiza sitowa'!D46</f>
        <v>217.27</v>
      </c>
      <c r="H53" s="93" t="n">
        <f aca="false">'Analiza sitowa'!E46</f>
        <v>449.8</v>
      </c>
      <c r="I53" s="93" t="n">
        <f aca="false">'Analiza sitowa'!F46</f>
        <v>259.88</v>
      </c>
      <c r="J53" s="93" t="n">
        <f aca="false">'Analiza sitowa'!G46</f>
        <v>40.04</v>
      </c>
      <c r="K53" s="94" t="n">
        <f aca="false">E53/$E53*100</f>
        <v>100</v>
      </c>
      <c r="L53" s="94" t="n">
        <f aca="false">F53/$E53*100</f>
        <v>7.11818879508826</v>
      </c>
      <c r="M53" s="94" t="n">
        <f aca="false">G53/$E53*100</f>
        <v>20.8432463545664</v>
      </c>
      <c r="N53" s="94" t="n">
        <f aca="false">H53/$E53*100</f>
        <v>43.1504221028396</v>
      </c>
      <c r="O53" s="94" t="n">
        <f aca="false">I53/$E53*100</f>
        <v>24.9309286262471</v>
      </c>
      <c r="P53" s="94" t="n">
        <f aca="false">J53/$E53*100</f>
        <v>3.84113584036838</v>
      </c>
      <c r="Q53" s="95" t="n">
        <f aca="false">'Masa Wawer'!D47</f>
        <v>9.93</v>
      </c>
      <c r="R53" s="95" t="n">
        <f aca="false">'Masa Wawer'!G47</f>
        <v>10.2</v>
      </c>
      <c r="S53" s="95" t="n">
        <f aca="false">'Masa Wawer'!J47</f>
        <v>10.82</v>
      </c>
      <c r="T53" s="95" t="n">
        <f aca="false">'Masa Wawer'!M47</f>
        <v>10.51</v>
      </c>
      <c r="U53" s="95" t="n">
        <f aca="false">'Masa Wawer'!P47</f>
        <v>9.72</v>
      </c>
      <c r="V53" s="95" t="n">
        <f aca="false">'Masa Wawer'!S47</f>
        <v>8.23</v>
      </c>
      <c r="W53" s="96" t="n">
        <f aca="true">INDIRECT("'F1 Wawer'!AK"&amp;2+ROW(B45)*6-6)</f>
        <v>0.000395755</v>
      </c>
      <c r="X53" s="96" t="n">
        <f aca="true">INDIRECT("'F1 Wawer'!AK"&amp;3+ROW(C45)*6-6)</f>
        <v>0.00096529</v>
      </c>
      <c r="Y53" s="96" t="n">
        <f aca="true">INDIRECT("'F1 Wawer'!AK"&amp;4+ROW(D45)*6-6)</f>
        <v>0.000476845</v>
      </c>
      <c r="Z53" s="96" t="n">
        <f aca="true">INDIRECT("'F1 Wawer'!AK"&amp;5+ROW(E45)*6-6)</f>
        <v>0.000293955</v>
      </c>
      <c r="AA53" s="96" t="n">
        <f aca="true">INDIRECT("'F1 Wawer'!AK"&amp;6+ROW(F45)*6-6)</f>
        <v>0.000263535</v>
      </c>
      <c r="AB53" s="96" t="n">
        <f aca="true">INDIRECT("'F1 Wawer'!AK"&amp;7+ROW(G45)*6-6)</f>
        <v>0.00093199</v>
      </c>
      <c r="AC53" s="97" t="n">
        <f aca="false">W53/100</f>
        <v>3.95755E-006</v>
      </c>
      <c r="AD53" s="97" t="n">
        <f aca="false">X53/100</f>
        <v>9.6529E-006</v>
      </c>
      <c r="AE53" s="97" t="n">
        <f aca="false">Y53/100</f>
        <v>4.76845E-006</v>
      </c>
      <c r="AF53" s="97" t="n">
        <f aca="false">Z53/100</f>
        <v>2.93955E-006</v>
      </c>
      <c r="AG53" s="97" t="n">
        <f aca="false">AA53/100</f>
        <v>2.63535E-006</v>
      </c>
      <c r="AH53" s="97" t="n">
        <f aca="false">AB53/100</f>
        <v>9.3199E-006</v>
      </c>
      <c r="AI53" s="98" t="n">
        <f aca="false">AC53/Q53*100000000</f>
        <v>39.8544813695871</v>
      </c>
      <c r="AJ53" s="98" t="n">
        <f aca="false">AD53/R53*100000000</f>
        <v>94.6362745098039</v>
      </c>
      <c r="AK53" s="98" t="n">
        <f aca="false">AE53/S53*100000000</f>
        <v>44.0707024029575</v>
      </c>
      <c r="AL53" s="98" t="n">
        <f aca="false">AF53/T53*100000000</f>
        <v>27.9690770694577</v>
      </c>
      <c r="AM53" s="98" t="n">
        <f aca="false">AG53/U53*100000000</f>
        <v>27.1126543209877</v>
      </c>
      <c r="AN53" s="98" t="n">
        <f aca="false">AH53/V53*100000000</f>
        <v>113.243013365735</v>
      </c>
      <c r="AO53" s="97" t="n">
        <f aca="false">'F3 Wawer'!AK46</f>
        <v>0.00037992</v>
      </c>
      <c r="AP53" s="97" t="n">
        <f aca="false">AO53/100</f>
        <v>3.7992E-006</v>
      </c>
      <c r="AQ53" s="98" t="n">
        <f aca="false">AP53/Q53*100000000</f>
        <v>38.2598187311178</v>
      </c>
      <c r="AR53" s="98" t="n">
        <f aca="false">(AI53-AQ53)/AI53*100</f>
        <v>4.00121287159984</v>
      </c>
      <c r="AS53" s="97" t="n">
        <f aca="false">ARM!G51</f>
        <v>0.0040329595486275</v>
      </c>
      <c r="AT53" s="97" t="n">
        <f aca="false">AS53/1000000*$AW$2</f>
        <v>4.0329595486275E-008</v>
      </c>
      <c r="AU53" s="99" t="n">
        <f aca="false">AT53/$AT$5/$AT$4</f>
        <v>1.12564382068359E-006</v>
      </c>
      <c r="AV53" s="100" t="n">
        <f aca="false">AU53*100000000</f>
        <v>112.564382068359</v>
      </c>
      <c r="AW53" s="97" t="n">
        <f aca="false">ARM!G141</f>
        <v>0.00129720533829929</v>
      </c>
      <c r="AX53" s="97" t="n">
        <f aca="false">AW53/1000000*$AW$2</f>
        <v>1.29720533829929E-008</v>
      </c>
      <c r="AY53" s="99" t="n">
        <f aca="false">AX53/$AT$5/$AT$4</f>
        <v>3.6206442331198E-007</v>
      </c>
      <c r="AZ53" s="100" t="n">
        <f aca="false">AY53*100000000</f>
        <v>36.206442331198</v>
      </c>
      <c r="BA53" s="101" t="n">
        <f aca="false">ARM!G140</f>
        <v>0.00154621810614026</v>
      </c>
      <c r="BB53" s="97" t="n">
        <f aca="false">BA53/1000000*$AW$2</f>
        <v>1.54621810614026E-008</v>
      </c>
      <c r="BC53" s="102" t="n">
        <f aca="false">BB53/$AT$5/$AT$4</f>
        <v>4.31566653624926E-007</v>
      </c>
      <c r="BD53" s="100" t="n">
        <f aca="false">BC53*100000000</f>
        <v>43.1566653624926</v>
      </c>
      <c r="BE53" s="101" t="n">
        <f aca="false">ARM!G139</f>
        <v>0.00249175033761529</v>
      </c>
      <c r="BF53" s="97" t="n">
        <f aca="false">BE53/1000000*$AW$2</f>
        <v>2.49175033761529E-008</v>
      </c>
      <c r="BG53" s="102" t="n">
        <f aca="false">BF53/$AT$5/$AT$4</f>
        <v>6.9547520534329E-007</v>
      </c>
      <c r="BH53" s="100" t="n">
        <f aca="false">BG53*100000000</f>
        <v>69.547520534329</v>
      </c>
      <c r="BI53" s="101" t="n">
        <f aca="false">ARM!G129</f>
        <v>0.00257059754675748</v>
      </c>
      <c r="BJ53" s="97" t="n">
        <f aca="false">BI53/1000000*$AW$2</f>
        <v>2.57059754675748E-008</v>
      </c>
      <c r="BK53" s="99" t="n">
        <f aca="false">BJ53/$AT$5/$AT$4</f>
        <v>7.17482337494977E-007</v>
      </c>
      <c r="BL53" s="100" t="n">
        <f aca="false">BK53*100000000</f>
        <v>71.7482337494977</v>
      </c>
      <c r="BM53" s="97" t="n">
        <f aca="false">ARM!G128</f>
        <v>0.00861281563910267</v>
      </c>
      <c r="BN53" s="97" t="n">
        <f aca="false">BM53/1000000*$AW$2</f>
        <v>8.61281563910267E-008</v>
      </c>
      <c r="BO53" s="99" t="n">
        <f aca="false">BN53/$AT$5/$AT$4</f>
        <v>2.4039325428251E-006</v>
      </c>
      <c r="BP53" s="100" t="n">
        <f aca="false">BO53*100000000</f>
        <v>240.39325428251</v>
      </c>
      <c r="BQ53" s="103" t="n">
        <f aca="false">VSM!D46</f>
        <v>31.394</v>
      </c>
      <c r="BR53" s="103" t="n">
        <f aca="false">VSM!E46</f>
        <v>3.765</v>
      </c>
      <c r="BS53" s="104" t="n">
        <f aca="false">BR53/BQ53</f>
        <v>0.119927374657578</v>
      </c>
      <c r="BT53" s="103" t="n">
        <f aca="false">VSM!F46</f>
        <v>8.01</v>
      </c>
      <c r="BU53" s="103" t="n">
        <f aca="false">ABS(VSM!G46)</f>
        <v>16.99</v>
      </c>
      <c r="BV53" s="105" t="n">
        <f aca="false">BU53/BT53</f>
        <v>2.1210986267166</v>
      </c>
      <c r="BW53" s="103" t="n">
        <f aca="false">VSM!D97</f>
        <v>20.757</v>
      </c>
      <c r="BX53" s="103" t="n">
        <f aca="false">VSM!E97</f>
        <v>1.917</v>
      </c>
      <c r="BY53" s="104" t="n">
        <f aca="false">BX53/BW53</f>
        <v>0.0923543864720335</v>
      </c>
      <c r="BZ53" s="103" t="n">
        <f aca="false">VSM!F97</f>
        <v>8.74</v>
      </c>
      <c r="CA53" s="103" t="n">
        <f aca="false">ABS(VSM!G97)</f>
        <v>46.43</v>
      </c>
      <c r="CB53" s="105" t="n">
        <f aca="false">CA53/BZ53</f>
        <v>5.31235697940503</v>
      </c>
      <c r="CC53" s="103" t="n">
        <f aca="false">VSM!D199</f>
        <v>29.315</v>
      </c>
      <c r="CD53" s="103" t="n">
        <f aca="false">VSM!E199</f>
        <v>3.24</v>
      </c>
      <c r="CE53" s="104" t="n">
        <f aca="false">CD53/CC53</f>
        <v>0.110523622718745</v>
      </c>
      <c r="CF53" s="103" t="n">
        <f aca="false">VSM!F199</f>
        <v>8.86</v>
      </c>
      <c r="CG53" s="103" t="n">
        <f aca="false">ABS(VSM!G199)</f>
        <v>25.77</v>
      </c>
      <c r="CH53" s="105" t="n">
        <f aca="false">CG53/CF53</f>
        <v>2.90857787810384</v>
      </c>
      <c r="CI53" s="103" t="n">
        <f aca="false">VSM!D250</f>
        <v>31.875</v>
      </c>
      <c r="CJ53" s="103" t="n">
        <f aca="false">VSM!E250</f>
        <v>3.876</v>
      </c>
      <c r="CK53" s="104" t="n">
        <f aca="false">CJ53/CI53</f>
        <v>0.1216</v>
      </c>
      <c r="CL53" s="103" t="n">
        <f aca="false">VSM!F250</f>
        <v>9.09</v>
      </c>
      <c r="CM53" s="103" t="n">
        <f aca="false">ABS(VSM!G250)</f>
        <v>24.42</v>
      </c>
      <c r="CN53" s="105" t="n">
        <f aca="false">CM53/CL53</f>
        <v>2.68646864686469</v>
      </c>
      <c r="CO53" s="103" t="n">
        <f aca="false">VSM!D301</f>
        <v>77.198</v>
      </c>
      <c r="CP53" s="103" t="n">
        <f aca="false">VSM!E301</f>
        <v>7.456</v>
      </c>
      <c r="CQ53" s="104" t="n">
        <f aca="false">CP53/CO53</f>
        <v>0.0965828130262442</v>
      </c>
      <c r="CR53" s="103" t="n">
        <f aca="false">VSM!F301</f>
        <v>7.94</v>
      </c>
      <c r="CS53" s="103" t="n">
        <f aca="false">ABS(VSM!G301)</f>
        <v>24.68</v>
      </c>
      <c r="CT53" s="105" t="n">
        <f aca="false">CS53/CR53</f>
        <v>3.10831234256927</v>
      </c>
      <c r="CU53" s="103" t="n">
        <f aca="false">VSM!D148</f>
        <v>240.142</v>
      </c>
      <c r="CV53" s="103" t="n">
        <f aca="false">VSM!E148</f>
        <v>22.587</v>
      </c>
      <c r="CW53" s="104" t="n">
        <f aca="false">CV53/CU53</f>
        <v>0.0940568496972625</v>
      </c>
      <c r="CX53" s="103" t="n">
        <f aca="false">VSM!F148</f>
        <v>8.75</v>
      </c>
      <c r="CY53" s="103" t="n">
        <f aca="false">ABS(VSM!G148)</f>
        <v>27.66</v>
      </c>
      <c r="CZ53" s="105" t="n">
        <f aca="false">CY53/CX53</f>
        <v>3.16114285714286</v>
      </c>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row>
    <row r="54" customFormat="false" ht="16.5" hidden="false" customHeight="true" outlineLevel="0" collapsed="false">
      <c r="A54" s="90" t="n">
        <v>146</v>
      </c>
      <c r="B54" s="91" t="str">
        <f aca="false">Lokalizacje!D48</f>
        <v>52° 10.408'N</v>
      </c>
      <c r="C54" s="91" t="str">
        <f aca="false">Lokalizacje!C48</f>
        <v>21° 12.492'E</v>
      </c>
      <c r="D54" s="92" t="n">
        <f aca="false">Lokalizacje!B48</f>
        <v>45240</v>
      </c>
      <c r="E54" s="93" t="n">
        <f aca="false">'Analiza sitowa'!B47</f>
        <v>698.15</v>
      </c>
      <c r="F54" s="93" t="n">
        <f aca="false">'Analiza sitowa'!C47</f>
        <v>15.55</v>
      </c>
      <c r="G54" s="93" t="n">
        <f aca="false">'Analiza sitowa'!D47</f>
        <v>41.57</v>
      </c>
      <c r="H54" s="93" t="n">
        <f aca="false">'Analiza sitowa'!E47</f>
        <v>241.5</v>
      </c>
      <c r="I54" s="93" t="n">
        <f aca="false">'Analiza sitowa'!F47</f>
        <v>362.81</v>
      </c>
      <c r="J54" s="93" t="n">
        <f aca="false">'Analiza sitowa'!G47</f>
        <v>36.09</v>
      </c>
      <c r="K54" s="94" t="n">
        <f aca="false">E54/$E54*100</f>
        <v>100</v>
      </c>
      <c r="L54" s="94" t="n">
        <f aca="false">F54/$E54*100</f>
        <v>2.22731504690969</v>
      </c>
      <c r="M54" s="94" t="n">
        <f aca="false">G54/$E54*100</f>
        <v>5.95430781350713</v>
      </c>
      <c r="N54" s="94" t="n">
        <f aca="false">H54/$E54*100</f>
        <v>34.5914201819093</v>
      </c>
      <c r="O54" s="94" t="n">
        <f aca="false">I54/$E54*100</f>
        <v>51.9673422616916</v>
      </c>
      <c r="P54" s="94" t="n">
        <f aca="false">J54/$E54*100</f>
        <v>5.16937620855117</v>
      </c>
      <c r="Q54" s="95" t="n">
        <f aca="false">'Masa Wawer'!D48</f>
        <v>10.92</v>
      </c>
      <c r="R54" s="95" t="n">
        <f aca="false">'Masa Wawer'!G48</f>
        <v>9.48</v>
      </c>
      <c r="S54" s="95" t="n">
        <f aca="false">'Masa Wawer'!J48</f>
        <v>10.04</v>
      </c>
      <c r="T54" s="95" t="n">
        <f aca="false">'Masa Wawer'!M48</f>
        <v>10.77</v>
      </c>
      <c r="U54" s="95" t="n">
        <f aca="false">'Masa Wawer'!P48</f>
        <v>10.74</v>
      </c>
      <c r="V54" s="95" t="n">
        <f aca="false">'Masa Wawer'!S48</f>
        <v>10.3</v>
      </c>
      <c r="W54" s="96" t="n">
        <f aca="true">INDIRECT("'F1 Wawer'!AK"&amp;2+ROW(B46)*6-6)</f>
        <v>0.0002231</v>
      </c>
      <c r="X54" s="96" t="n">
        <f aca="true">INDIRECT("'F1 Wawer'!AK"&amp;3+ROW(C46)*6-6)</f>
        <v>0.00192025</v>
      </c>
      <c r="Y54" s="96" t="n">
        <f aca="true">INDIRECT("'F1 Wawer'!AK"&amp;4+ROW(D46)*6-6)</f>
        <v>0.000760345</v>
      </c>
      <c r="Z54" s="96" t="n">
        <f aca="true">INDIRECT("'F1 Wawer'!AK"&amp;5+ROW(E46)*6-6)</f>
        <v>0.000203065</v>
      </c>
      <c r="AA54" s="96" t="n">
        <f aca="true">INDIRECT("'F1 Wawer'!AK"&amp;6+ROW(F46)*6-6)</f>
        <v>0.00016671</v>
      </c>
      <c r="AB54" s="96" t="n">
        <f aca="true">INDIRECT("'F1 Wawer'!AK"&amp;7+ROW(G46)*6-6)</f>
        <v>0.000648185</v>
      </c>
      <c r="AC54" s="97" t="n">
        <f aca="false">W54/100</f>
        <v>2.231E-006</v>
      </c>
      <c r="AD54" s="97" t="n">
        <f aca="false">X54/100</f>
        <v>1.92025E-005</v>
      </c>
      <c r="AE54" s="97" t="n">
        <f aca="false">Y54/100</f>
        <v>7.60345E-006</v>
      </c>
      <c r="AF54" s="97" t="n">
        <f aca="false">Z54/100</f>
        <v>2.03065E-006</v>
      </c>
      <c r="AG54" s="97" t="n">
        <f aca="false">AA54/100</f>
        <v>1.6671E-006</v>
      </c>
      <c r="AH54" s="97" t="n">
        <f aca="false">AB54/100</f>
        <v>6.48185E-006</v>
      </c>
      <c r="AI54" s="98" t="n">
        <f aca="false">AC54/Q54*100000000</f>
        <v>20.4304029304029</v>
      </c>
      <c r="AJ54" s="98" t="n">
        <f aca="false">AD54/R54*100000000</f>
        <v>202.558016877637</v>
      </c>
      <c r="AK54" s="98" t="n">
        <f aca="false">AE54/S54*100000000</f>
        <v>75.7315737051793</v>
      </c>
      <c r="AL54" s="98" t="n">
        <f aca="false">AF54/T54*100000000</f>
        <v>18.8546889507892</v>
      </c>
      <c r="AM54" s="98" t="n">
        <f aca="false">AG54/U54*100000000</f>
        <v>15.5223463687151</v>
      </c>
      <c r="AN54" s="98" t="n">
        <f aca="false">AH54/V54*100000000</f>
        <v>62.9305825242719</v>
      </c>
      <c r="AO54" s="97" t="n">
        <f aca="false">'F3 Wawer'!AK47</f>
        <v>0.000218495</v>
      </c>
      <c r="AP54" s="97" t="n">
        <f aca="false">AO54/100</f>
        <v>2.18495E-006</v>
      </c>
      <c r="AQ54" s="98" t="n">
        <f aca="false">AP54/Q54*100000000</f>
        <v>20.0086996336996</v>
      </c>
      <c r="AR54" s="98" t="n">
        <f aca="false">(AI54-AQ54)/AI54*100</f>
        <v>2.06409681757059</v>
      </c>
      <c r="AS54" s="97" t="n">
        <f aca="false">ARM!G52</f>
        <v>0.00602263237568104</v>
      </c>
      <c r="AT54" s="97" t="n">
        <f aca="false">AS54/1000000*$AW$2</f>
        <v>6.02263237568104E-008</v>
      </c>
      <c r="AU54" s="99" t="n">
        <f aca="false">AT54/$AT$5/$AT$4</f>
        <v>1.68098361419009E-006</v>
      </c>
      <c r="AV54" s="100" t="n">
        <f aca="false">AU54*100000000</f>
        <v>168.098361419009</v>
      </c>
      <c r="AW54" s="97"/>
      <c r="AX54" s="97" t="n">
        <f aca="false">AW54/1000000*$AW$2</f>
        <v>0</v>
      </c>
      <c r="AY54" s="99"/>
      <c r="AZ54" s="100"/>
      <c r="BA54" s="101"/>
      <c r="BB54" s="97" t="n">
        <f aca="false">BA54/1000000*$AW$2</f>
        <v>0</v>
      </c>
      <c r="BC54" s="102" t="n">
        <f aca="false">BB54/$AT$5/$AT$4</f>
        <v>0</v>
      </c>
      <c r="BD54" s="100" t="n">
        <f aca="false">BC54*100000000</f>
        <v>0</v>
      </c>
      <c r="BE54" s="101"/>
      <c r="BF54" s="97"/>
      <c r="BG54" s="102"/>
      <c r="BH54" s="100"/>
      <c r="BI54" s="101"/>
      <c r="BJ54" s="97" t="n">
        <f aca="false">BI54/1000000*$AW$2</f>
        <v>0</v>
      </c>
      <c r="BK54" s="99"/>
      <c r="BL54" s="100"/>
      <c r="BM54" s="97" t="n">
        <f aca="false">ARM!G180</f>
        <v>0.00398102308819548</v>
      </c>
      <c r="BN54" s="97" t="n">
        <f aca="false">BM54/1000000*$AW$2</f>
        <v>3.98102308819548E-008</v>
      </c>
      <c r="BO54" s="99" t="n">
        <f aca="false">BN54/$AT$5/$AT$4</f>
        <v>1.11114777750523E-006</v>
      </c>
      <c r="BP54" s="100" t="n">
        <f aca="false">BO54*100000000</f>
        <v>111.114777750523</v>
      </c>
      <c r="BQ54" s="103" t="n">
        <f aca="false">VSM!D47</f>
        <v>195.245</v>
      </c>
      <c r="BR54" s="103" t="n">
        <f aca="false">VSM!E47</f>
        <v>3.236</v>
      </c>
      <c r="BS54" s="104" t="n">
        <f aca="false">BR54/BQ54</f>
        <v>0.0165740479909857</v>
      </c>
      <c r="BT54" s="103" t="n">
        <f aca="false">VSM!F47</f>
        <v>1.24</v>
      </c>
      <c r="BU54" s="103" t="n">
        <f aca="false">ABS(VSM!G47)</f>
        <v>9.55</v>
      </c>
      <c r="BV54" s="105" t="n">
        <f aca="false">BU54/BT54</f>
        <v>7.70161290322581</v>
      </c>
      <c r="BW54" s="103" t="n">
        <f aca="false">VSM!D98</f>
        <v>0</v>
      </c>
      <c r="BX54" s="103" t="n">
        <f aca="false">VSM!E98</f>
        <v>0</v>
      </c>
      <c r="BY54" s="104" t="e">
        <f aca="false">BX54/BW54</f>
        <v>#DIV/0!</v>
      </c>
      <c r="BZ54" s="103" t="n">
        <f aca="false">VSM!F98</f>
        <v>0</v>
      </c>
      <c r="CA54" s="103" t="n">
        <f aca="false">ABS(VSM!G98)</f>
        <v>0</v>
      </c>
      <c r="CB54" s="105" t="e">
        <f aca="false">CA54/BZ54</f>
        <v>#DIV/0!</v>
      </c>
      <c r="CC54" s="103" t="n">
        <f aca="false">VSM!D200</f>
        <v>0</v>
      </c>
      <c r="CD54" s="103" t="n">
        <f aca="false">VSM!E200</f>
        <v>0</v>
      </c>
      <c r="CE54" s="104" t="e">
        <f aca="false">CD54/CC54</f>
        <v>#DIV/0!</v>
      </c>
      <c r="CF54" s="103" t="n">
        <f aca="false">VSM!F200</f>
        <v>0</v>
      </c>
      <c r="CG54" s="103" t="n">
        <f aca="false">ABS(VSM!G200)</f>
        <v>0</v>
      </c>
      <c r="CH54" s="105" t="e">
        <f aca="false">CG54/CF54</f>
        <v>#DIV/0!</v>
      </c>
      <c r="CI54" s="103" t="n">
        <f aca="false">VSM!D251</f>
        <v>0</v>
      </c>
      <c r="CJ54" s="103" t="n">
        <f aca="false">VSM!E251</f>
        <v>0</v>
      </c>
      <c r="CK54" s="104" t="e">
        <f aca="false">CJ54/CI54</f>
        <v>#DIV/0!</v>
      </c>
      <c r="CL54" s="103" t="n">
        <f aca="false">VSM!F251</f>
        <v>0</v>
      </c>
      <c r="CM54" s="103" t="n">
        <f aca="false">ABS(VSM!G251)</f>
        <v>0</v>
      </c>
      <c r="CN54" s="105" t="e">
        <f aca="false">CM54/CL54</f>
        <v>#DIV/0!</v>
      </c>
      <c r="CO54" s="103" t="n">
        <f aca="false">VSM!D302</f>
        <v>0</v>
      </c>
      <c r="CP54" s="103" t="n">
        <f aca="false">VSM!E302</f>
        <v>0</v>
      </c>
      <c r="CQ54" s="104" t="e">
        <f aca="false">CP54/CO54</f>
        <v>#DIV/0!</v>
      </c>
      <c r="CR54" s="103" t="n">
        <f aca="false">VSM!F302</f>
        <v>0</v>
      </c>
      <c r="CS54" s="103" t="n">
        <f aca="false">ABS(VSM!G302)</f>
        <v>0</v>
      </c>
      <c r="CT54" s="105" t="e">
        <f aca="false">CS54/CR54</f>
        <v>#DIV/0!</v>
      </c>
      <c r="CU54" s="103" t="n">
        <f aca="false">VSM!D149</f>
        <v>29.277</v>
      </c>
      <c r="CV54" s="103" t="n">
        <f aca="false">VSM!E149</f>
        <v>3.835</v>
      </c>
      <c r="CW54" s="104" t="n">
        <f aca="false">CV54/CU54</f>
        <v>0.130990197083034</v>
      </c>
      <c r="CX54" s="103" t="n">
        <f aca="false">VSM!F149</f>
        <v>10.35</v>
      </c>
      <c r="CY54" s="103" t="n">
        <f aca="false">ABS(VSM!G149)</f>
        <v>23.7</v>
      </c>
      <c r="CZ54" s="105" t="n">
        <f aca="false">CY54/CX54</f>
        <v>2.28985507246377</v>
      </c>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row>
    <row r="55" customFormat="false" ht="16.5" hidden="false" customHeight="true" outlineLevel="0" collapsed="false">
      <c r="A55" s="90" t="n">
        <v>147</v>
      </c>
      <c r="B55" s="91" t="str">
        <f aca="false">Lokalizacje!D49</f>
        <v>52° 10.545'N</v>
      </c>
      <c r="C55" s="91" t="str">
        <f aca="false">Lokalizacje!C49</f>
        <v>21° 13.057'E</v>
      </c>
      <c r="D55" s="92" t="n">
        <f aca="false">Lokalizacje!B49</f>
        <v>45240</v>
      </c>
      <c r="E55" s="93" t="n">
        <f aca="false">'Analiza sitowa'!B48</f>
        <v>463.17</v>
      </c>
      <c r="F55" s="93" t="n">
        <f aca="false">'Analiza sitowa'!C48</f>
        <v>38.63</v>
      </c>
      <c r="G55" s="93" t="n">
        <f aca="false">'Analiza sitowa'!D48</f>
        <v>80.07</v>
      </c>
      <c r="H55" s="93" t="n">
        <f aca="false">'Analiza sitowa'!E48</f>
        <v>138.05</v>
      </c>
      <c r="I55" s="93" t="n">
        <f aca="false">'Analiza sitowa'!F48</f>
        <v>175.17</v>
      </c>
      <c r="J55" s="93" t="n">
        <f aca="false">'Analiza sitowa'!G48</f>
        <v>29.46</v>
      </c>
      <c r="K55" s="94" t="n">
        <f aca="false">E55/$E55*100</f>
        <v>100</v>
      </c>
      <c r="L55" s="94" t="n">
        <f aca="false">F55/$E55*100</f>
        <v>8.34035019539262</v>
      </c>
      <c r="M55" s="94" t="n">
        <f aca="false">G55/$E55*100</f>
        <v>17.2873890796036</v>
      </c>
      <c r="N55" s="94" t="n">
        <f aca="false">H55/$E55*100</f>
        <v>29.8054709933718</v>
      </c>
      <c r="O55" s="94" t="n">
        <f aca="false">I55/$E55*100</f>
        <v>37.8198069823175</v>
      </c>
      <c r="P55" s="94" t="n">
        <f aca="false">J55/$E55*100</f>
        <v>6.36051557743377</v>
      </c>
      <c r="Q55" s="95" t="n">
        <f aca="false">'Masa Wawer'!D49</f>
        <v>9.3</v>
      </c>
      <c r="R55" s="95" t="n">
        <f aca="false">'Masa Wawer'!G49</f>
        <v>9.92</v>
      </c>
      <c r="S55" s="95" t="n">
        <f aca="false">'Masa Wawer'!J49</f>
        <v>10.2</v>
      </c>
      <c r="T55" s="95" t="n">
        <f aca="false">'Masa Wawer'!M49</f>
        <v>10.65</v>
      </c>
      <c r="U55" s="95" t="n">
        <f aca="false">'Masa Wawer'!P49</f>
        <v>10.55</v>
      </c>
      <c r="V55" s="95" t="n">
        <f aca="false">'Masa Wawer'!S49</f>
        <v>8.86</v>
      </c>
      <c r="W55" s="96" t="n">
        <f aca="true">INDIRECT("'F1 Wawer'!AK"&amp;2+ROW(B47)*6-6)</f>
        <v>0.000280455</v>
      </c>
      <c r="X55" s="96" t="n">
        <f aca="true">INDIRECT("'F1 Wawer'!AK"&amp;3+ROW(C47)*6-6)</f>
        <v>0.000799225</v>
      </c>
      <c r="Y55" s="96" t="n">
        <f aca="true">INDIRECT("'F1 Wawer'!AK"&amp;4+ROW(D47)*6-6)</f>
        <v>0.00070113</v>
      </c>
      <c r="Z55" s="96" t="n">
        <f aca="true">INDIRECT("'F1 Wawer'!AK"&amp;5+ROW(E47)*6-6)</f>
        <v>0.00026838</v>
      </c>
      <c r="AA55" s="96" t="n">
        <f aca="true">INDIRECT("'F1 Wawer'!AK"&amp;6+ROW(F47)*6-6)</f>
        <v>0.000217465</v>
      </c>
      <c r="AB55" s="96" t="n">
        <f aca="true">INDIRECT("'F1 Wawer'!AK"&amp;7+ROW(G47)*6-6)</f>
        <v>0.00035323</v>
      </c>
      <c r="AC55" s="97" t="n">
        <f aca="false">W55/100</f>
        <v>2.80455E-006</v>
      </c>
      <c r="AD55" s="97" t="n">
        <f aca="false">X55/100</f>
        <v>7.99225E-006</v>
      </c>
      <c r="AE55" s="97" t="n">
        <f aca="false">Y55/100</f>
        <v>7.0113E-006</v>
      </c>
      <c r="AF55" s="97" t="n">
        <f aca="false">Z55/100</f>
        <v>2.6838E-006</v>
      </c>
      <c r="AG55" s="97" t="n">
        <f aca="false">AA55/100</f>
        <v>2.17465E-006</v>
      </c>
      <c r="AH55" s="97" t="n">
        <f aca="false">AB55/100</f>
        <v>3.5323E-006</v>
      </c>
      <c r="AI55" s="98" t="n">
        <f aca="false">AC55/Q55*100000000</f>
        <v>30.1564516129032</v>
      </c>
      <c r="AJ55" s="98" t="n">
        <f aca="false">AD55/R55*100000000</f>
        <v>80.5670362903226</v>
      </c>
      <c r="AK55" s="98" t="n">
        <f aca="false">AE55/S55*100000000</f>
        <v>68.7382352941177</v>
      </c>
      <c r="AL55" s="98" t="n">
        <f aca="false">AF55/T55*100000000</f>
        <v>25.2</v>
      </c>
      <c r="AM55" s="98" t="n">
        <f aca="false">AG55/U55*100000000</f>
        <v>20.6127962085308</v>
      </c>
      <c r="AN55" s="98" t="n">
        <f aca="false">AH55/V55*100000000</f>
        <v>39.8679458239278</v>
      </c>
      <c r="AO55" s="97" t="n">
        <f aca="false">'F3 Wawer'!AK48</f>
        <v>0.00026906</v>
      </c>
      <c r="AP55" s="97" t="n">
        <f aca="false">AO55/100</f>
        <v>2.6906E-006</v>
      </c>
      <c r="AQ55" s="98" t="n">
        <f aca="false">AP55/Q55*100000000</f>
        <v>28.9311827956989</v>
      </c>
      <c r="AR55" s="98" t="n">
        <f aca="false">(AI55-AQ55)/AI55*100</f>
        <v>4.06304041646608</v>
      </c>
      <c r="AS55" s="97" t="n">
        <f aca="false">ARM!G54</f>
        <v>0.00210966113877519</v>
      </c>
      <c r="AT55" s="97" t="n">
        <f aca="false">AS55/1000000*$AW$2</f>
        <v>2.10966113877519E-008</v>
      </c>
      <c r="AU55" s="99" t="n">
        <f aca="false">AT55/$AT$5/$AT$4</f>
        <v>5.88829864511475E-007</v>
      </c>
      <c r="AV55" s="100" t="n">
        <f aca="false">AU55*100000000</f>
        <v>58.8829864511475</v>
      </c>
      <c r="AW55" s="97"/>
      <c r="AX55" s="97" t="n">
        <f aca="false">AW55/1000000*$AW$2</f>
        <v>0</v>
      </c>
      <c r="AY55" s="99"/>
      <c r="AZ55" s="100"/>
      <c r="BA55" s="101"/>
      <c r="BB55" s="97" t="n">
        <f aca="false">BA55/1000000*$AW$2</f>
        <v>0</v>
      </c>
      <c r="BC55" s="102" t="n">
        <f aca="false">BB55/$AT$5/$AT$4</f>
        <v>0</v>
      </c>
      <c r="BD55" s="100" t="n">
        <f aca="false">BC55*100000000</f>
        <v>0</v>
      </c>
      <c r="BE55" s="101"/>
      <c r="BF55" s="97"/>
      <c r="BG55" s="102"/>
      <c r="BH55" s="100"/>
      <c r="BI55" s="101"/>
      <c r="BJ55" s="97" t="n">
        <f aca="false">BI55/1000000*$AW$2</f>
        <v>0</v>
      </c>
      <c r="BK55" s="99"/>
      <c r="BL55" s="100"/>
      <c r="BM55" s="97"/>
      <c r="BN55" s="97" t="n">
        <f aca="false">BM55/1000000*$AW$2</f>
        <v>0</v>
      </c>
      <c r="BO55" s="99"/>
      <c r="BP55" s="100"/>
      <c r="BQ55" s="103" t="n">
        <f aca="false">VSM!D48</f>
        <v>8.32</v>
      </c>
      <c r="BR55" s="103" t="n">
        <f aca="false">VSM!E48</f>
        <v>1.537</v>
      </c>
      <c r="BS55" s="104" t="n">
        <f aca="false">BR55/BQ55</f>
        <v>0.184735576923077</v>
      </c>
      <c r="BT55" s="103" t="n">
        <f aca="false">VSM!F48</f>
        <v>11.95</v>
      </c>
      <c r="BU55" s="103" t="n">
        <f aca="false">ABS(VSM!G48)</f>
        <v>25.23</v>
      </c>
      <c r="BV55" s="105" t="n">
        <f aca="false">BU55/BT55</f>
        <v>2.11129707112971</v>
      </c>
      <c r="BW55" s="103" t="n">
        <f aca="false">VSM!D99</f>
        <v>0</v>
      </c>
      <c r="BX55" s="103" t="n">
        <f aca="false">VSM!E99</f>
        <v>0</v>
      </c>
      <c r="BY55" s="104" t="e">
        <f aca="false">BX55/BW55</f>
        <v>#DIV/0!</v>
      </c>
      <c r="BZ55" s="103" t="n">
        <f aca="false">VSM!F99</f>
        <v>0</v>
      </c>
      <c r="CA55" s="103" t="n">
        <f aca="false">ABS(VSM!G99)</f>
        <v>0</v>
      </c>
      <c r="CB55" s="105" t="e">
        <f aca="false">CA55/BZ55</f>
        <v>#DIV/0!</v>
      </c>
      <c r="CC55" s="103" t="n">
        <f aca="false">VSM!D201</f>
        <v>0</v>
      </c>
      <c r="CD55" s="103" t="n">
        <f aca="false">VSM!E201</f>
        <v>0</v>
      </c>
      <c r="CE55" s="104" t="e">
        <f aca="false">CD55/CC55</f>
        <v>#DIV/0!</v>
      </c>
      <c r="CF55" s="103" t="n">
        <f aca="false">VSM!F201</f>
        <v>0</v>
      </c>
      <c r="CG55" s="103" t="n">
        <f aca="false">ABS(VSM!G201)</f>
        <v>0</v>
      </c>
      <c r="CH55" s="105" t="e">
        <f aca="false">CG55/CF55</f>
        <v>#DIV/0!</v>
      </c>
      <c r="CI55" s="103" t="n">
        <f aca="false">VSM!D252</f>
        <v>0</v>
      </c>
      <c r="CJ55" s="103" t="n">
        <f aca="false">VSM!E252</f>
        <v>0</v>
      </c>
      <c r="CK55" s="104" t="e">
        <f aca="false">CJ55/CI55</f>
        <v>#DIV/0!</v>
      </c>
      <c r="CL55" s="103" t="n">
        <f aca="false">VSM!F252</f>
        <v>0</v>
      </c>
      <c r="CM55" s="103" t="n">
        <f aca="false">ABS(VSM!G252)</f>
        <v>0</v>
      </c>
      <c r="CN55" s="105" t="e">
        <f aca="false">CM55/CL55</f>
        <v>#DIV/0!</v>
      </c>
      <c r="CO55" s="103" t="n">
        <f aca="false">VSM!D303</f>
        <v>0</v>
      </c>
      <c r="CP55" s="103" t="n">
        <f aca="false">VSM!E303</f>
        <v>0</v>
      </c>
      <c r="CQ55" s="104" t="e">
        <f aca="false">CP55/CO55</f>
        <v>#DIV/0!</v>
      </c>
      <c r="CR55" s="103" t="n">
        <f aca="false">VSM!F303</f>
        <v>0</v>
      </c>
      <c r="CS55" s="103" t="n">
        <f aca="false">ABS(VSM!G303)</f>
        <v>0</v>
      </c>
      <c r="CT55" s="105" t="e">
        <f aca="false">CS55/CR55</f>
        <v>#DIV/0!</v>
      </c>
      <c r="CU55" s="103" t="n">
        <f aca="false">VSM!D150</f>
        <v>0</v>
      </c>
      <c r="CV55" s="103" t="n">
        <f aca="false">VSM!E150</f>
        <v>0</v>
      </c>
      <c r="CW55" s="104" t="e">
        <f aca="false">CV55/CU55</f>
        <v>#DIV/0!</v>
      </c>
      <c r="CX55" s="103" t="n">
        <f aca="false">VSM!F150</f>
        <v>0</v>
      </c>
      <c r="CY55" s="103" t="n">
        <f aca="false">ABS(VSM!G150)</f>
        <v>0</v>
      </c>
      <c r="CZ55" s="105" t="e">
        <f aca="false">CY55/CX55</f>
        <v>#DIV/0!</v>
      </c>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row>
    <row r="56" customFormat="false" ht="16.5" hidden="false" customHeight="true" outlineLevel="0" collapsed="false">
      <c r="A56" s="90" t="n">
        <v>148</v>
      </c>
      <c r="B56" s="91" t="str">
        <f aca="false">Lokalizacje!D50</f>
        <v>52° 10.880'N</v>
      </c>
      <c r="C56" s="91" t="str">
        <f aca="false">Lokalizacje!C50</f>
        <v>21° 13.640'E</v>
      </c>
      <c r="D56" s="92" t="n">
        <f aca="false">Lokalizacje!B50</f>
        <v>45240</v>
      </c>
      <c r="E56" s="93" t="n">
        <f aca="false">'Analiza sitowa'!B49</f>
        <v>574.46</v>
      </c>
      <c r="F56" s="93" t="n">
        <f aca="false">'Analiza sitowa'!C49</f>
        <v>39</v>
      </c>
      <c r="G56" s="93" t="n">
        <f aca="false">'Analiza sitowa'!D49</f>
        <v>67.74</v>
      </c>
      <c r="H56" s="93" t="n">
        <f aca="false">'Analiza sitowa'!E49</f>
        <v>202.44</v>
      </c>
      <c r="I56" s="93" t="n">
        <f aca="false">'Analiza sitowa'!F49</f>
        <v>199.53</v>
      </c>
      <c r="J56" s="93" t="n">
        <f aca="false">'Analiza sitowa'!G49</f>
        <v>64.15</v>
      </c>
      <c r="K56" s="94" t="n">
        <f aca="false">E56/$E56*100</f>
        <v>100</v>
      </c>
      <c r="L56" s="94" t="n">
        <f aca="false">F56/$E56*100</f>
        <v>6.78898443755875</v>
      </c>
      <c r="M56" s="94" t="n">
        <f aca="false">G56/$E56*100</f>
        <v>11.7919437384674</v>
      </c>
      <c r="N56" s="94" t="n">
        <f aca="false">H56/$E56*100</f>
        <v>35.2400515266511</v>
      </c>
      <c r="O56" s="94" t="n">
        <f aca="false">I56/$E56*100</f>
        <v>34.7334888416948</v>
      </c>
      <c r="P56" s="94" t="n">
        <f aca="false">J56/$E56*100</f>
        <v>11.1670090171639</v>
      </c>
      <c r="Q56" s="95" t="n">
        <f aca="false">'Masa Wawer'!D50</f>
        <v>9.33</v>
      </c>
      <c r="R56" s="95" t="n">
        <f aca="false">'Masa Wawer'!G50</f>
        <v>9.46</v>
      </c>
      <c r="S56" s="95" t="n">
        <f aca="false">'Masa Wawer'!J50</f>
        <v>10.46</v>
      </c>
      <c r="T56" s="95" t="n">
        <f aca="false">'Masa Wawer'!M50</f>
        <v>9.8</v>
      </c>
      <c r="U56" s="95" t="n">
        <f aca="false">'Masa Wawer'!P50</f>
        <v>9.7</v>
      </c>
      <c r="V56" s="95" t="n">
        <f aca="false">'Masa Wawer'!S50</f>
        <v>7.36</v>
      </c>
      <c r="W56" s="96" t="n">
        <f aca="true">INDIRECT("'F1 Wawer'!AK"&amp;2+ROW(B48)*6-6)</f>
        <v>0.00114995</v>
      </c>
      <c r="X56" s="96" t="n">
        <f aca="true">INDIRECT("'F1 Wawer'!AK"&amp;3+ROW(C48)*6-6)</f>
        <v>0.0029067</v>
      </c>
      <c r="Y56" s="96" t="n">
        <f aca="true">INDIRECT("'F1 Wawer'!AK"&amp;4+ROW(D48)*6-6)</f>
        <v>0.00175425</v>
      </c>
      <c r="Z56" s="96" t="n">
        <f aca="true">INDIRECT("'F1 Wawer'!AK"&amp;5+ROW(E48)*6-6)</f>
        <v>0.0010023</v>
      </c>
      <c r="AA56" s="96" t="n">
        <f aca="true">INDIRECT("'F1 Wawer'!AK"&amp;6+ROW(F48)*6-6)</f>
        <v>0.000801995</v>
      </c>
      <c r="AB56" s="96" t="n">
        <f aca="true">INDIRECT("'F1 Wawer'!AK"&amp;7+ROW(G48)*6-6)</f>
        <v>0.00135905</v>
      </c>
      <c r="AC56" s="97" t="n">
        <f aca="false">W56/100</f>
        <v>1.14995E-005</v>
      </c>
      <c r="AD56" s="97" t="n">
        <f aca="false">X56/100</f>
        <v>2.9067E-005</v>
      </c>
      <c r="AE56" s="97" t="n">
        <f aca="false">Y56/100</f>
        <v>1.75425E-005</v>
      </c>
      <c r="AF56" s="97" t="n">
        <f aca="false">Z56/100</f>
        <v>1.0023E-005</v>
      </c>
      <c r="AG56" s="97" t="n">
        <f aca="false">AA56/100</f>
        <v>8.01995E-006</v>
      </c>
      <c r="AH56" s="97" t="n">
        <f aca="false">AB56/100</f>
        <v>1.35905E-005</v>
      </c>
      <c r="AI56" s="98" t="n">
        <f aca="false">AC56/Q56*100000000</f>
        <v>123.252947481243</v>
      </c>
      <c r="AJ56" s="98" t="n">
        <f aca="false">AD56/R56*100000000</f>
        <v>307.262156448203</v>
      </c>
      <c r="AK56" s="98" t="n">
        <f aca="false">AE56/S56*100000000</f>
        <v>167.710325047801</v>
      </c>
      <c r="AL56" s="98" t="n">
        <f aca="false">AF56/T56*100000000</f>
        <v>102.275510204082</v>
      </c>
      <c r="AM56" s="98" t="n">
        <f aca="false">AG56/U56*100000000</f>
        <v>82.6798969072165</v>
      </c>
      <c r="AN56" s="98" t="n">
        <f aca="false">AH56/V56*100000000</f>
        <v>184.653532608696</v>
      </c>
      <c r="AO56" s="97" t="n">
        <f aca="false">'F3 Wawer'!AK49</f>
        <v>0.00111265</v>
      </c>
      <c r="AP56" s="97" t="n">
        <f aca="false">AO56/100</f>
        <v>1.11265E-005</v>
      </c>
      <c r="AQ56" s="98" t="n">
        <f aca="false">AP56/Q56*100000000</f>
        <v>119.255091103966</v>
      </c>
      <c r="AR56" s="98" t="n">
        <f aca="false">(AI56-AQ56)/AI56*100</f>
        <v>3.2436192877951</v>
      </c>
      <c r="AS56" s="97" t="n">
        <f aca="false">ARM!G55</f>
        <v>0.015590499881586</v>
      </c>
      <c r="AT56" s="97" t="n">
        <f aca="false">AS56/1000000*$AW$2</f>
        <v>1.5590499881586E-007</v>
      </c>
      <c r="AU56" s="99" t="n">
        <f aca="false">AT56/$AT$5/$AT$4</f>
        <v>4.35148174472711E-006</v>
      </c>
      <c r="AV56" s="100" t="n">
        <f aca="false">AU56*100000000</f>
        <v>435.148174472711</v>
      </c>
      <c r="AW56" s="97" t="n">
        <f aca="false">ARM!G146</f>
        <v>0.0212039116972481</v>
      </c>
      <c r="AX56" s="97" t="n">
        <f aca="false">AW56/1000000*$AW$2</f>
        <v>2.12039116972481E-007</v>
      </c>
      <c r="AY56" s="99" t="n">
        <f aca="false">AX56/$AT$5/$AT$4</f>
        <v>5.9182473537208E-006</v>
      </c>
      <c r="AZ56" s="100" t="n">
        <f aca="false">AY56*100000000</f>
        <v>591.82473537208</v>
      </c>
      <c r="BA56" s="101" t="n">
        <f aca="false">ARM!G145</f>
        <v>0.0227279953444369</v>
      </c>
      <c r="BB56" s="97" t="n">
        <f aca="false">BA56/1000000*$AW$2</f>
        <v>2.27279953444369E-007</v>
      </c>
      <c r="BC56" s="102" t="n">
        <f aca="false">BB56/$AT$5/$AT$4</f>
        <v>6.34363603391394E-006</v>
      </c>
      <c r="BD56" s="100" t="n">
        <f aca="false">BC56*100000000</f>
        <v>634.363603391394</v>
      </c>
      <c r="BE56" s="101" t="n">
        <f aca="false">ARM!G144</f>
        <v>0.0111184888783209</v>
      </c>
      <c r="BF56" s="97" t="n">
        <f aca="false">BE56/1000000*$AW$2</f>
        <v>1.11184888783209E-007</v>
      </c>
      <c r="BG56" s="102" t="n">
        <f aca="false">BF56/$AT$5/$AT$4</f>
        <v>3.10329378470468E-006</v>
      </c>
      <c r="BH56" s="100" t="n">
        <f aca="false">BG56*100000000</f>
        <v>310.329378470468</v>
      </c>
      <c r="BI56" s="101" t="n">
        <f aca="false">ARM!G143</f>
        <v>0.00902630068481173</v>
      </c>
      <c r="BJ56" s="97" t="n">
        <f aca="false">BI56/1000000*$AW$2</f>
        <v>9.02630068481173E-008</v>
      </c>
      <c r="BK56" s="99" t="n">
        <f aca="false">BJ56/$AT$5/$AT$4</f>
        <v>2.51934081336079E-006</v>
      </c>
      <c r="BL56" s="100" t="n">
        <f aca="false">BK56*100000000</f>
        <v>251.934081336079</v>
      </c>
      <c r="BM56" s="97" t="n">
        <f aca="false">ARM!G142</f>
        <v>0.0191732534998262</v>
      </c>
      <c r="BN56" s="97" t="n">
        <f aca="false">BM56/1000000*$AW$2</f>
        <v>1.91732534998262E-007</v>
      </c>
      <c r="BO56" s="99" t="n">
        <f aca="false">BN56/$AT$5/$AT$4</f>
        <v>5.35146808795149E-006</v>
      </c>
      <c r="BP56" s="100" t="n">
        <f aca="false">BO56*100000000</f>
        <v>535.146808795149</v>
      </c>
      <c r="BQ56" s="103" t="n">
        <f aca="false">VSM!D49</f>
        <v>121.142</v>
      </c>
      <c r="BR56" s="103" t="n">
        <f aca="false">VSM!E49</f>
        <v>12.945</v>
      </c>
      <c r="BS56" s="104" t="n">
        <f aca="false">BR56/BQ56</f>
        <v>0.106858067391986</v>
      </c>
      <c r="BT56" s="103" t="n">
        <f aca="false">VSM!F49</f>
        <v>7.25</v>
      </c>
      <c r="BU56" s="103" t="n">
        <f aca="false">ABS(VSM!G49)</f>
        <v>18.47</v>
      </c>
      <c r="BV56" s="105" t="n">
        <f aca="false">BU56/BT56</f>
        <v>2.54758620689655</v>
      </c>
      <c r="BW56" s="103" t="n">
        <f aca="false">VSM!D100</f>
        <v>662.872</v>
      </c>
      <c r="BX56" s="103" t="n">
        <f aca="false">VSM!E100</f>
        <v>29.736</v>
      </c>
      <c r="BY56" s="104" t="n">
        <f aca="false">BX56/BW56</f>
        <v>0.0448593393596351</v>
      </c>
      <c r="BZ56" s="103" t="n">
        <f aca="false">VSM!F100</f>
        <v>4.39</v>
      </c>
      <c r="CA56" s="103" t="n">
        <f aca="false">ABS(VSM!G100)</f>
        <v>13.48</v>
      </c>
      <c r="CB56" s="105" t="n">
        <f aca="false">CA56/BZ56</f>
        <v>3.07061503416857</v>
      </c>
      <c r="CC56" s="103" t="n">
        <f aca="false">VSM!D202</f>
        <v>483.347</v>
      </c>
      <c r="CD56" s="103" t="n">
        <f aca="false">VSM!E202</f>
        <v>51.61</v>
      </c>
      <c r="CE56" s="104" t="n">
        <f aca="false">CD56/CC56</f>
        <v>0.106776291153147</v>
      </c>
      <c r="CF56" s="103" t="n">
        <f aca="false">VSM!F202</f>
        <v>6.65</v>
      </c>
      <c r="CG56" s="103" t="n">
        <f aca="false">ABS(VSM!G202)</f>
        <v>16.19</v>
      </c>
      <c r="CH56" s="105" t="n">
        <f aca="false">CG56/CF56</f>
        <v>2.43458646616541</v>
      </c>
      <c r="CI56" s="103" t="n">
        <f aca="false">VSM!D253</f>
        <v>205.873</v>
      </c>
      <c r="CJ56" s="103" t="n">
        <f aca="false">VSM!E253</f>
        <v>22.147</v>
      </c>
      <c r="CK56" s="104" t="n">
        <f aca="false">CJ56/CI56</f>
        <v>0.1075760298825</v>
      </c>
      <c r="CL56" s="103" t="n">
        <f aca="false">VSM!F253</f>
        <v>7.05</v>
      </c>
      <c r="CM56" s="103" t="n">
        <f aca="false">ABS(VSM!G253)</f>
        <v>17.98</v>
      </c>
      <c r="CN56" s="105" t="n">
        <f aca="false">CM56/CL56</f>
        <v>2.55035460992908</v>
      </c>
      <c r="CO56" s="103" t="n">
        <f aca="false">VSM!D304</f>
        <v>194.921</v>
      </c>
      <c r="CP56" s="103" t="n">
        <f aca="false">VSM!E304</f>
        <v>20.311</v>
      </c>
      <c r="CQ56" s="104" t="n">
        <f aca="false">CP56/CO56</f>
        <v>0.104201189199727</v>
      </c>
      <c r="CR56" s="103" t="n">
        <f aca="false">VSM!F304</f>
        <v>7.4</v>
      </c>
      <c r="CS56" s="103" t="n">
        <f aca="false">ABS(VSM!G304)</f>
        <v>19.64</v>
      </c>
      <c r="CT56" s="105" t="n">
        <f aca="false">CS56/CR56</f>
        <v>2.65405405405405</v>
      </c>
      <c r="CU56" s="103" t="n">
        <f aca="false">VSM!D151</f>
        <v>353.972</v>
      </c>
      <c r="CV56" s="103" t="n">
        <f aca="false">VSM!E151</f>
        <v>36.515</v>
      </c>
      <c r="CW56" s="104" t="n">
        <f aca="false">CV56/CU56</f>
        <v>0.103157876894218</v>
      </c>
      <c r="CX56" s="103" t="n">
        <f aca="false">VSM!F151</f>
        <v>7.38</v>
      </c>
      <c r="CY56" s="103" t="n">
        <f aca="false">ABS(VSM!G151)</f>
        <v>20.85</v>
      </c>
      <c r="CZ56" s="105" t="n">
        <f aca="false">CY56/CX56</f>
        <v>2.82520325203252</v>
      </c>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row>
    <row r="57" customFormat="false" ht="16.5" hidden="false" customHeight="true" outlineLevel="0" collapsed="false">
      <c r="A57" s="90" t="n">
        <v>149</v>
      </c>
      <c r="B57" s="91" t="str">
        <f aca="false">Lokalizacje!D51</f>
        <v>52° 11.049'N</v>
      </c>
      <c r="C57" s="91" t="str">
        <f aca="false">Lokalizacje!C51</f>
        <v>21° 14.255'E</v>
      </c>
      <c r="D57" s="92" t="n">
        <f aca="false">Lokalizacje!B51</f>
        <v>45240</v>
      </c>
      <c r="E57" s="93" t="n">
        <f aca="false">'Analiza sitowa'!B50</f>
        <v>604.59</v>
      </c>
      <c r="F57" s="93" t="n">
        <f aca="false">'Analiza sitowa'!C50</f>
        <v>24.97</v>
      </c>
      <c r="G57" s="93" t="n">
        <f aca="false">'Analiza sitowa'!D50</f>
        <v>66.38</v>
      </c>
      <c r="H57" s="93" t="n">
        <f aca="false">'Analiza sitowa'!E50</f>
        <v>229.62</v>
      </c>
      <c r="I57" s="93" t="n">
        <f aca="false">'Analiza sitowa'!F50</f>
        <v>252</v>
      </c>
      <c r="J57" s="93" t="n">
        <f aca="false">'Analiza sitowa'!G50</f>
        <v>30.37</v>
      </c>
      <c r="K57" s="94" t="n">
        <f aca="false">E57/$E57*100</f>
        <v>100</v>
      </c>
      <c r="L57" s="94" t="n">
        <f aca="false">F57/$E57*100</f>
        <v>4.13007161878298</v>
      </c>
      <c r="M57" s="94" t="n">
        <f aca="false">G57/$E57*100</f>
        <v>10.9793413718388</v>
      </c>
      <c r="N57" s="94" t="n">
        <f aca="false">H57/$E57*100</f>
        <v>37.9794571527812</v>
      </c>
      <c r="O57" s="94" t="n">
        <f aca="false">I57/$E57*100</f>
        <v>41.6811392844738</v>
      </c>
      <c r="P57" s="94" t="n">
        <f aca="false">J57/$E57*100</f>
        <v>5.02323888916456</v>
      </c>
      <c r="Q57" s="95" t="n">
        <f aca="false">'Masa Wawer'!D51</f>
        <v>9.08</v>
      </c>
      <c r="R57" s="95" t="n">
        <f aca="false">'Masa Wawer'!G51</f>
        <v>9.55</v>
      </c>
      <c r="S57" s="95" t="n">
        <f aca="false">'Masa Wawer'!J51</f>
        <v>9.92</v>
      </c>
      <c r="T57" s="95" t="n">
        <f aca="false">'Masa Wawer'!M51</f>
        <v>9.1</v>
      </c>
      <c r="U57" s="95" t="n">
        <f aca="false">'Masa Wawer'!P51</f>
        <v>8.81</v>
      </c>
      <c r="V57" s="95" t="n">
        <f aca="false">'Masa Wawer'!S51</f>
        <v>8.09</v>
      </c>
      <c r="W57" s="96" t="n">
        <f aca="true">INDIRECT("'F1 Wawer'!AK"&amp;2+ROW(B49)*6-6)</f>
        <v>0.00034948</v>
      </c>
      <c r="X57" s="96" t="n">
        <f aca="true">INDIRECT("'F1 Wawer'!AK"&amp;3+ROW(C49)*6-6)</f>
        <v>0.00051341</v>
      </c>
      <c r="Y57" s="96" t="n">
        <f aca="true">INDIRECT("'F1 Wawer'!AK"&amp;4+ROW(D49)*6-6)</f>
        <v>0.00052285</v>
      </c>
      <c r="Z57" s="96" t="n">
        <f aca="true">INDIRECT("'F1 Wawer'!AK"&amp;5+ROW(E49)*6-6)</f>
        <v>0.000291005</v>
      </c>
      <c r="AA57" s="96" t="n">
        <f aca="true">INDIRECT("'F1 Wawer'!AK"&amp;6+ROW(F49)*6-6)</f>
        <v>0.00032693</v>
      </c>
      <c r="AB57" s="96" t="n">
        <f aca="true">INDIRECT("'F1 Wawer'!AK"&amp;7+ROW(G49)*6-6)</f>
        <v>0.00061209</v>
      </c>
      <c r="AC57" s="97" t="n">
        <f aca="false">W57/100</f>
        <v>3.4948E-006</v>
      </c>
      <c r="AD57" s="97" t="n">
        <f aca="false">X57/100</f>
        <v>5.1341E-006</v>
      </c>
      <c r="AE57" s="97" t="n">
        <f aca="false">Y57/100</f>
        <v>5.2285E-006</v>
      </c>
      <c r="AF57" s="97" t="n">
        <f aca="false">Z57/100</f>
        <v>2.91005E-006</v>
      </c>
      <c r="AG57" s="97" t="n">
        <f aca="false">AA57/100</f>
        <v>3.2693E-006</v>
      </c>
      <c r="AH57" s="97" t="n">
        <f aca="false">AB57/100</f>
        <v>6.1209E-006</v>
      </c>
      <c r="AI57" s="98" t="n">
        <f aca="false">AC57/Q57*100000000</f>
        <v>38.488986784141</v>
      </c>
      <c r="AJ57" s="98" t="n">
        <f aca="false">AD57/R57*100000000</f>
        <v>53.7602094240838</v>
      </c>
      <c r="AK57" s="98" t="n">
        <f aca="false">AE57/S57*100000000</f>
        <v>52.7066532258065</v>
      </c>
      <c r="AL57" s="98" t="n">
        <f aca="false">AF57/T57*100000000</f>
        <v>31.9785714285714</v>
      </c>
      <c r="AM57" s="98" t="n">
        <f aca="false">AG57/U57*100000000</f>
        <v>37.1089670828604</v>
      </c>
      <c r="AN57" s="98" t="n">
        <f aca="false">AH57/V57*100000000</f>
        <v>75.6600741656366</v>
      </c>
      <c r="AO57" s="97" t="n">
        <f aca="false">'F3 Wawer'!AK50</f>
        <v>0.000338395</v>
      </c>
      <c r="AP57" s="97" t="n">
        <f aca="false">AO57/100</f>
        <v>3.38395E-006</v>
      </c>
      <c r="AQ57" s="98" t="n">
        <f aca="false">AP57/Q57*100000000</f>
        <v>37.2681718061674</v>
      </c>
      <c r="AR57" s="98" t="n">
        <f aca="false">(AI57-AQ57)/AI57*100</f>
        <v>3.17185532791576</v>
      </c>
      <c r="AS57" s="97" t="n">
        <f aca="false">ARM!G56</f>
        <v>0.00350743154835466</v>
      </c>
      <c r="AT57" s="97" t="n">
        <f aca="false">AS57/1000000*$AW$2</f>
        <v>3.50743154835466E-008</v>
      </c>
      <c r="AU57" s="99" t="n">
        <f aca="false">AT57/$AT$5/$AT$4</f>
        <v>9.78963116607434E-007</v>
      </c>
      <c r="AV57" s="100" t="n">
        <f aca="false">AU57*100000000</f>
        <v>97.8963116607434</v>
      </c>
      <c r="AW57" s="97"/>
      <c r="AX57" s="97" t="n">
        <f aca="false">AW57/1000000*$AW$2</f>
        <v>0</v>
      </c>
      <c r="AY57" s="99"/>
      <c r="AZ57" s="100"/>
      <c r="BA57" s="101"/>
      <c r="BB57" s="97" t="n">
        <f aca="false">BA57/1000000*$AW$2</f>
        <v>0</v>
      </c>
      <c r="BC57" s="102"/>
      <c r="BD57" s="100"/>
      <c r="BE57" s="101"/>
      <c r="BF57" s="97" t="n">
        <f aca="false">BE57/1000000*$AW$2</f>
        <v>0</v>
      </c>
      <c r="BG57" s="102"/>
      <c r="BH57" s="100"/>
      <c r="BI57" s="101"/>
      <c r="BJ57" s="97" t="n">
        <f aca="false">BI57/1000000*$AW$2</f>
        <v>0</v>
      </c>
      <c r="BK57" s="99"/>
      <c r="BL57" s="100"/>
      <c r="BM57" s="97"/>
      <c r="BN57" s="97" t="n">
        <f aca="false">BM57/1000000*$AW$2</f>
        <v>0</v>
      </c>
      <c r="BO57" s="99"/>
      <c r="BP57" s="100"/>
      <c r="BQ57" s="103" t="n">
        <f aca="false">VSM!D50</f>
        <v>22.856</v>
      </c>
      <c r="BR57" s="103" t="n">
        <f aca="false">VSM!E50</f>
        <v>3.185</v>
      </c>
      <c r="BS57" s="104" t="n">
        <f aca="false">BR57/BQ57</f>
        <v>0.139350717535877</v>
      </c>
      <c r="BT57" s="103" t="n">
        <f aca="false">VSM!F50</f>
        <v>10.89</v>
      </c>
      <c r="BU57" s="103" t="n">
        <f aca="false">ABS(VSM!G50)</f>
        <v>27.2</v>
      </c>
      <c r="BV57" s="105" t="n">
        <f aca="false">BU57/BT57</f>
        <v>2.49770431588613</v>
      </c>
      <c r="BW57" s="103" t="n">
        <f aca="false">VSM!D101</f>
        <v>0</v>
      </c>
      <c r="BX57" s="103" t="n">
        <f aca="false">VSM!E101</f>
        <v>0</v>
      </c>
      <c r="BY57" s="104" t="e">
        <f aca="false">BX57/BW57</f>
        <v>#DIV/0!</v>
      </c>
      <c r="BZ57" s="103" t="n">
        <f aca="false">VSM!F101</f>
        <v>0</v>
      </c>
      <c r="CA57" s="103" t="n">
        <f aca="false">ABS(VSM!G101)</f>
        <v>0</v>
      </c>
      <c r="CB57" s="105" t="e">
        <f aca="false">CA57/BZ57</f>
        <v>#DIV/0!</v>
      </c>
      <c r="CC57" s="103" t="n">
        <f aca="false">VSM!D203</f>
        <v>0</v>
      </c>
      <c r="CD57" s="103" t="n">
        <f aca="false">VSM!E203</f>
        <v>0</v>
      </c>
      <c r="CE57" s="104" t="e">
        <f aca="false">CD57/CC57</f>
        <v>#DIV/0!</v>
      </c>
      <c r="CF57" s="103" t="n">
        <f aca="false">VSM!F203</f>
        <v>0</v>
      </c>
      <c r="CG57" s="103" t="n">
        <f aca="false">ABS(VSM!G203)</f>
        <v>0</v>
      </c>
      <c r="CH57" s="105" t="e">
        <f aca="false">CG57/CF57</f>
        <v>#DIV/0!</v>
      </c>
      <c r="CI57" s="103" t="n">
        <f aca="false">VSM!D254</f>
        <v>0</v>
      </c>
      <c r="CJ57" s="103" t="n">
        <f aca="false">VSM!E254</f>
        <v>0</v>
      </c>
      <c r="CK57" s="104" t="e">
        <f aca="false">CJ57/CI57</f>
        <v>#DIV/0!</v>
      </c>
      <c r="CL57" s="103" t="n">
        <f aca="false">VSM!F254</f>
        <v>0</v>
      </c>
      <c r="CM57" s="103" t="n">
        <f aca="false">ABS(VSM!G254)</f>
        <v>0</v>
      </c>
      <c r="CN57" s="105" t="e">
        <f aca="false">CM57/CL57</f>
        <v>#DIV/0!</v>
      </c>
      <c r="CO57" s="103" t="n">
        <f aca="false">VSM!D305</f>
        <v>0</v>
      </c>
      <c r="CP57" s="103" t="n">
        <f aca="false">VSM!E305</f>
        <v>0</v>
      </c>
      <c r="CQ57" s="104" t="e">
        <f aca="false">CP57/CO57</f>
        <v>#DIV/0!</v>
      </c>
      <c r="CR57" s="103" t="n">
        <f aca="false">VSM!F305</f>
        <v>0</v>
      </c>
      <c r="CS57" s="103" t="n">
        <f aca="false">ABS(VSM!G305)</f>
        <v>0</v>
      </c>
      <c r="CT57" s="105" t="e">
        <f aca="false">CS57/CR57</f>
        <v>#DIV/0!</v>
      </c>
      <c r="CU57" s="103" t="n">
        <f aca="false">VSM!D152</f>
        <v>0</v>
      </c>
      <c r="CV57" s="103" t="n">
        <f aca="false">VSM!E152</f>
        <v>0</v>
      </c>
      <c r="CW57" s="104" t="e">
        <f aca="false">CV57/CU57</f>
        <v>#DIV/0!</v>
      </c>
      <c r="CX57" s="103" t="n">
        <f aca="false">VSM!F152</f>
        <v>0</v>
      </c>
      <c r="CY57" s="103" t="n">
        <f aca="false">ABS(VSM!G152)</f>
        <v>0</v>
      </c>
      <c r="CZ57" s="105" t="e">
        <f aca="false">CY57/CX57</f>
        <v>#DIV/0!</v>
      </c>
      <c r="DA57" s="20"/>
      <c r="DB57" s="20"/>
      <c r="DC57" s="20"/>
      <c r="DD57" s="20"/>
      <c r="DE57" s="20"/>
      <c r="DF57" s="20"/>
      <c r="DG57" s="20"/>
      <c r="DH57" s="20"/>
      <c r="DI57" s="20"/>
      <c r="DJ57" s="20"/>
      <c r="DK57" s="20"/>
      <c r="DL57" s="20"/>
      <c r="DM57" s="20"/>
      <c r="DN57" s="20"/>
      <c r="DO57" s="20"/>
      <c r="DP57" s="20"/>
      <c r="DQ57" s="20"/>
      <c r="DR57" s="20"/>
      <c r="DS57" s="20"/>
      <c r="DT57" s="20"/>
      <c r="DU57" s="20"/>
      <c r="DV57" s="20"/>
      <c r="DW57" s="20"/>
      <c r="DX57" s="20"/>
      <c r="DY57" s="20"/>
      <c r="DZ57" s="20"/>
      <c r="EA57" s="20"/>
      <c r="EB57" s="20"/>
      <c r="EC57" s="20"/>
      <c r="ED57" s="20"/>
      <c r="EE57" s="20"/>
      <c r="EF57" s="20"/>
      <c r="EG57" s="20"/>
      <c r="EH57" s="20"/>
      <c r="EI57" s="20"/>
      <c r="EJ57" s="20"/>
      <c r="EK57" s="20"/>
      <c r="EL57" s="20"/>
      <c r="EM57" s="20"/>
      <c r="EN57" s="20"/>
      <c r="EO57" s="20"/>
      <c r="EP57" s="20"/>
      <c r="EQ57" s="20"/>
      <c r="ER57" s="20"/>
      <c r="ES57" s="20"/>
      <c r="ET57" s="20"/>
      <c r="EU57" s="20"/>
      <c r="EV57" s="20"/>
      <c r="EW57" s="20"/>
      <c r="EX57" s="20"/>
      <c r="EY57" s="20"/>
      <c r="EZ57" s="20"/>
      <c r="FA57" s="20"/>
      <c r="FB57" s="20"/>
      <c r="FC57" s="20"/>
      <c r="FD57" s="20"/>
      <c r="FE57" s="20"/>
      <c r="FF57" s="20"/>
      <c r="FG57" s="20"/>
      <c r="FH57" s="20"/>
      <c r="FI57" s="20"/>
    </row>
    <row r="58" customFormat="false" ht="16.5" hidden="false" customHeight="true" outlineLevel="0" collapsed="false">
      <c r="K58" s="115" t="s">
        <v>138</v>
      </c>
      <c r="L58" s="116" t="n">
        <f aca="false">MIN(L9:L57)</f>
        <v>1.00741741787859</v>
      </c>
      <c r="M58" s="116" t="n">
        <f aca="false">MIN(M9:M57)</f>
        <v>3.4196465269215</v>
      </c>
      <c r="N58" s="116" t="n">
        <f aca="false">MIN(N9:N57)</f>
        <v>11.5855582433102</v>
      </c>
      <c r="O58" s="116" t="n">
        <f aca="false">MIN(O9:O57)</f>
        <v>16.9993696154654</v>
      </c>
      <c r="P58" s="116" t="n">
        <f aca="false">MIN(P9:P57)</f>
        <v>1.36583315822652</v>
      </c>
      <c r="AH58" s="115" t="s">
        <v>138</v>
      </c>
      <c r="AI58" s="116" t="n">
        <f aca="false">MIN(AI9:AI57)</f>
        <v>20.4304029304029</v>
      </c>
      <c r="AJ58" s="116" t="n">
        <f aca="false">MIN(AJ9:AJ57)</f>
        <v>34.0893371757925</v>
      </c>
      <c r="AK58" s="116" t="n">
        <f aca="false">MIN(AK9:AK57)</f>
        <v>18.1760435571688</v>
      </c>
      <c r="AL58" s="116" t="n">
        <f aca="false">MIN(AL9:AL57)</f>
        <v>12.8825654923216</v>
      </c>
      <c r="AM58" s="116" t="n">
        <f aca="false">MIN(AM9:AM57)</f>
        <v>14.2985280588776</v>
      </c>
      <c r="AN58" s="116" t="n">
        <f aca="false">MIN(AN9:AN57)</f>
        <v>39.8679458239278</v>
      </c>
      <c r="AQ58" s="116" t="n">
        <f aca="false">MIN(AQ9:AQ57)</f>
        <v>19.8611623616236</v>
      </c>
      <c r="AR58" s="117" t="n">
        <v>0</v>
      </c>
      <c r="AV58" s="116" t="n">
        <f aca="false">MIN(AV9:AV57)</f>
        <v>26.7830967714393</v>
      </c>
      <c r="AW58" s="118"/>
      <c r="AX58" s="118"/>
      <c r="AY58" s="118"/>
      <c r="AZ58" s="116" t="n">
        <f aca="false">MIN(AZ9:AZ57)</f>
        <v>36.206442331198</v>
      </c>
      <c r="BA58" s="116"/>
      <c r="BB58" s="116"/>
      <c r="BC58" s="116"/>
      <c r="BD58" s="116"/>
      <c r="BE58" s="116"/>
      <c r="BF58" s="116"/>
      <c r="BG58" s="116"/>
      <c r="BH58" s="116"/>
      <c r="BI58" s="116"/>
      <c r="BJ58" s="116"/>
      <c r="BK58" s="116"/>
      <c r="BL58" s="116"/>
      <c r="BM58" s="118"/>
      <c r="BN58" s="118"/>
      <c r="BO58" s="118"/>
      <c r="BP58" s="118"/>
      <c r="BQ58" s="116" t="n">
        <f aca="false">MIN(BQ9:BQ57)</f>
        <v>4.716</v>
      </c>
      <c r="BR58" s="116" t="n">
        <f aca="false">MIN(BR9:BR57)</f>
        <v>0.821</v>
      </c>
      <c r="BS58" s="119" t="n">
        <f aca="false">MIN(BS9:BS57)</f>
        <v>0.0165740479909857</v>
      </c>
      <c r="BT58" s="116" t="n">
        <f aca="false">MIN(BT9:BT57)</f>
        <v>1.24</v>
      </c>
      <c r="BU58" s="116" t="n">
        <f aca="false">MIN(BU9:BU57)</f>
        <v>9.55</v>
      </c>
      <c r="BV58" s="116" t="n">
        <f aca="false">MIN(BV9:BV57)</f>
        <v>1.71691176470588</v>
      </c>
      <c r="BW58" s="120" t="n">
        <f aca="false">MIN(BW9:BW57)</f>
        <v>0</v>
      </c>
      <c r="BX58" s="120" t="n">
        <f aca="false">MIN(BX9:BX57)</f>
        <v>0</v>
      </c>
      <c r="BY58" s="120"/>
      <c r="BZ58" s="120" t="n">
        <f aca="false">MIN(BZ9:BZ57)</f>
        <v>0</v>
      </c>
      <c r="CA58" s="120" t="n">
        <f aca="false">MIN(CA9:CA57)</f>
        <v>0</v>
      </c>
      <c r="CB58" s="121"/>
      <c r="CC58" s="121"/>
      <c r="CD58" s="121"/>
      <c r="CE58" s="121"/>
      <c r="CF58" s="121"/>
      <c r="CG58" s="121"/>
      <c r="CH58" s="121"/>
      <c r="CI58" s="121"/>
      <c r="CJ58" s="121"/>
      <c r="CK58" s="121"/>
      <c r="CL58" s="121"/>
      <c r="CM58" s="121"/>
      <c r="CN58" s="121"/>
      <c r="CO58" s="121"/>
      <c r="CP58" s="121"/>
      <c r="CQ58" s="121"/>
      <c r="CR58" s="121"/>
      <c r="CS58" s="121"/>
      <c r="CT58" s="121"/>
      <c r="CU58" s="120" t="n">
        <f aca="false">MIN(CU9:CU57)</f>
        <v>0</v>
      </c>
      <c r="CV58" s="120" t="n">
        <f aca="false">MIN(CV9:CV57)</f>
        <v>0</v>
      </c>
      <c r="CW58" s="122"/>
      <c r="CX58" s="120" t="n">
        <f aca="false">MIN(CX9:CX57)</f>
        <v>0</v>
      </c>
      <c r="CY58" s="120" t="n">
        <f aca="false">MIN(CY9:CY57)</f>
        <v>0</v>
      </c>
      <c r="CZ58" s="121"/>
      <c r="DA58" s="20"/>
      <c r="DB58" s="20"/>
      <c r="DC58" s="20"/>
      <c r="DD58" s="20"/>
      <c r="DE58" s="20"/>
      <c r="DF58" s="20"/>
      <c r="DG58" s="20"/>
      <c r="DH58" s="20"/>
      <c r="DI58" s="20"/>
      <c r="DJ58" s="20"/>
      <c r="DK58" s="20"/>
      <c r="DL58" s="20"/>
      <c r="DM58" s="20"/>
      <c r="DN58" s="20"/>
      <c r="DO58" s="20"/>
      <c r="DP58" s="20"/>
      <c r="DQ58" s="20"/>
      <c r="DR58" s="20"/>
      <c r="DS58" s="20"/>
      <c r="DT58" s="20"/>
      <c r="DU58" s="20"/>
      <c r="DV58" s="20"/>
      <c r="DW58" s="20"/>
      <c r="DX58" s="20"/>
      <c r="DY58" s="20"/>
      <c r="DZ58" s="20"/>
      <c r="EA58" s="20"/>
      <c r="EB58" s="20"/>
      <c r="EC58" s="20"/>
      <c r="ED58" s="20"/>
      <c r="EE58" s="20"/>
      <c r="EF58" s="20"/>
      <c r="EG58" s="20"/>
      <c r="EH58" s="20"/>
      <c r="EI58" s="20"/>
      <c r="EJ58" s="20"/>
      <c r="EK58" s="20"/>
      <c r="EL58" s="20"/>
      <c r="EM58" s="20"/>
      <c r="EN58" s="20"/>
      <c r="EO58" s="20"/>
      <c r="EP58" s="20"/>
      <c r="EQ58" s="20"/>
      <c r="ER58" s="20"/>
      <c r="ES58" s="20"/>
      <c r="ET58" s="20"/>
      <c r="EU58" s="20"/>
      <c r="EV58" s="20"/>
      <c r="EW58" s="20"/>
      <c r="EX58" s="20"/>
      <c r="EY58" s="20"/>
      <c r="EZ58" s="20"/>
      <c r="FA58" s="20"/>
      <c r="FB58" s="20"/>
      <c r="FC58" s="20"/>
      <c r="FD58" s="20"/>
      <c r="FE58" s="20"/>
      <c r="FF58" s="20"/>
      <c r="FG58" s="20"/>
      <c r="FH58" s="20"/>
      <c r="FI58" s="20"/>
    </row>
    <row r="59" customFormat="false" ht="16.5" hidden="false" customHeight="true" outlineLevel="0" collapsed="false">
      <c r="K59" s="115" t="s">
        <v>139</v>
      </c>
      <c r="L59" s="116" t="n">
        <f aca="false">MAX(L9:L57)</f>
        <v>12.4087591240876</v>
      </c>
      <c r="M59" s="116" t="n">
        <f aca="false">MAX(M9:M57)</f>
        <v>32.3940847322142</v>
      </c>
      <c r="N59" s="116" t="n">
        <f aca="false">MAX(N9:N57)</f>
        <v>58.0542130699727</v>
      </c>
      <c r="O59" s="116" t="n">
        <f aca="false">MAX(O9:O57)</f>
        <v>59.0756794927656</v>
      </c>
      <c r="P59" s="116" t="n">
        <f aca="false">MAX(P9:P57)</f>
        <v>29.9942457870941</v>
      </c>
      <c r="AH59" s="115" t="s">
        <v>139</v>
      </c>
      <c r="AI59" s="116" t="n">
        <f aca="false">MAX(AI9:AI57)</f>
        <v>238.82146439318</v>
      </c>
      <c r="AJ59" s="116" t="n">
        <f aca="false">MAX(AJ9:AJ57)</f>
        <v>641.196933962264</v>
      </c>
      <c r="AK59" s="116" t="n">
        <f aca="false">MAX(AK9:AK57)</f>
        <v>286.435233160622</v>
      </c>
      <c r="AL59" s="116" t="n">
        <f aca="false">MAX(AL9:AL57)</f>
        <v>149.943757030371</v>
      </c>
      <c r="AM59" s="116" t="n">
        <f aca="false">MAX(AM9:AM57)</f>
        <v>185.041567695962</v>
      </c>
      <c r="AN59" s="116" t="n">
        <f aca="false">MAX(AN9:AN57)</f>
        <v>462.277556440903</v>
      </c>
      <c r="AQ59" s="116" t="n">
        <f aca="false">MAX(AQ9:AQ57)</f>
        <v>231.810431293882</v>
      </c>
      <c r="AR59" s="123" t="n">
        <v>5</v>
      </c>
      <c r="AV59" s="116" t="n">
        <f aca="false">MAX(AV9:AV57)</f>
        <v>1150.62665368821</v>
      </c>
      <c r="AW59" s="118"/>
      <c r="AX59" s="118"/>
      <c r="AY59" s="118"/>
      <c r="AZ59" s="116" t="n">
        <f aca="false">MAX(AZ9:AZ57)</f>
        <v>5220.67480007305</v>
      </c>
      <c r="BA59" s="116"/>
      <c r="BB59" s="116"/>
      <c r="BC59" s="116"/>
      <c r="BD59" s="116"/>
      <c r="BE59" s="116"/>
      <c r="BF59" s="116"/>
      <c r="BG59" s="116"/>
      <c r="BH59" s="116"/>
      <c r="BI59" s="116"/>
      <c r="BJ59" s="116"/>
      <c r="BK59" s="116"/>
      <c r="BL59" s="116"/>
      <c r="BM59" s="118"/>
      <c r="BN59" s="118"/>
      <c r="BO59" s="118"/>
      <c r="BP59" s="118"/>
      <c r="BQ59" s="116" t="n">
        <f aca="false">MAX(BQ9:BQ57)</f>
        <v>257.068</v>
      </c>
      <c r="BR59" s="116" t="n">
        <f aca="false">MAX(BR9:BR57)</f>
        <v>19.497</v>
      </c>
      <c r="BS59" s="119" t="n">
        <f aca="false">MAX(BS9:BS57)</f>
        <v>0.184735576923077</v>
      </c>
      <c r="BT59" s="116" t="n">
        <f aca="false">MAX(BT9:BT57)</f>
        <v>12.53</v>
      </c>
      <c r="BU59" s="116" t="n">
        <f aca="false">MAX(BU9:BU57)</f>
        <v>29.88</v>
      </c>
      <c r="BV59" s="116" t="n">
        <f aca="false">MAX(BV9:BV57)</f>
        <v>7.70161290322581</v>
      </c>
      <c r="BW59" s="120" t="n">
        <f aca="false">MAX(BW9:BW57)</f>
        <v>1772.366</v>
      </c>
      <c r="BX59" s="120" t="n">
        <f aca="false">MAX(BX9:BX57)</f>
        <v>113.144</v>
      </c>
      <c r="BY59" s="120"/>
      <c r="BZ59" s="120" t="n">
        <f aca="false">MAX(BZ9:BZ57)</f>
        <v>12.2</v>
      </c>
      <c r="CA59" s="120" t="n">
        <f aca="false">MAX(CA9:CA57)</f>
        <v>46.43</v>
      </c>
      <c r="CB59" s="121"/>
      <c r="CC59" s="121"/>
      <c r="CD59" s="121"/>
      <c r="CE59" s="121"/>
      <c r="CF59" s="121"/>
      <c r="CG59" s="121"/>
      <c r="CH59" s="121"/>
      <c r="CI59" s="121"/>
      <c r="CJ59" s="121"/>
      <c r="CK59" s="121"/>
      <c r="CL59" s="121"/>
      <c r="CM59" s="121"/>
      <c r="CN59" s="121"/>
      <c r="CO59" s="121"/>
      <c r="CP59" s="121"/>
      <c r="CQ59" s="121"/>
      <c r="CR59" s="121"/>
      <c r="CS59" s="121"/>
      <c r="CT59" s="121"/>
      <c r="CU59" s="120" t="n">
        <f aca="false">MAX(CU9:CU57)</f>
        <v>454.556</v>
      </c>
      <c r="CV59" s="120" t="n">
        <f aca="false">MAX(CV9:CV57)</f>
        <v>51.834</v>
      </c>
      <c r="CW59" s="122"/>
      <c r="CX59" s="120" t="n">
        <f aca="false">MAX(CX9:CX57)</f>
        <v>13.17</v>
      </c>
      <c r="CY59" s="120" t="n">
        <f aca="false">MAX(CY9:CY57)</f>
        <v>33.86</v>
      </c>
      <c r="CZ59" s="121"/>
      <c r="DA59" s="20"/>
      <c r="DB59" s="20"/>
      <c r="DC59" s="20"/>
      <c r="DD59" s="20"/>
      <c r="DE59" s="20"/>
      <c r="DF59" s="20"/>
      <c r="DG59" s="20"/>
      <c r="DH59" s="20"/>
      <c r="DI59" s="20"/>
      <c r="DJ59" s="20"/>
      <c r="DK59" s="20"/>
      <c r="DL59" s="20"/>
      <c r="DM59" s="20"/>
      <c r="DN59" s="20"/>
      <c r="DO59" s="20"/>
      <c r="DP59" s="20"/>
      <c r="DQ59" s="20"/>
      <c r="DR59" s="20"/>
      <c r="DS59" s="20"/>
      <c r="DT59" s="20"/>
      <c r="DU59" s="20"/>
      <c r="DV59" s="20"/>
      <c r="DW59" s="20"/>
      <c r="DX59" s="20"/>
      <c r="DY59" s="20"/>
      <c r="DZ59" s="20"/>
      <c r="EA59" s="20"/>
      <c r="EB59" s="20"/>
      <c r="EC59" s="20"/>
      <c r="ED59" s="20"/>
      <c r="EE59" s="20"/>
      <c r="EF59" s="20"/>
      <c r="EG59" s="20"/>
      <c r="EH59" s="20"/>
      <c r="EI59" s="20"/>
      <c r="EJ59" s="20"/>
      <c r="EK59" s="20"/>
      <c r="EL59" s="20"/>
      <c r="EM59" s="20"/>
      <c r="EN59" s="20"/>
      <c r="EO59" s="20"/>
      <c r="EP59" s="20"/>
      <c r="EQ59" s="20"/>
      <c r="ER59" s="20"/>
      <c r="ES59" s="20"/>
      <c r="ET59" s="20"/>
      <c r="EU59" s="20"/>
      <c r="EV59" s="20"/>
      <c r="EW59" s="20"/>
      <c r="EX59" s="20"/>
      <c r="EY59" s="20"/>
      <c r="EZ59" s="20"/>
      <c r="FA59" s="20"/>
      <c r="FB59" s="20"/>
      <c r="FC59" s="20"/>
      <c r="FD59" s="20"/>
      <c r="FE59" s="20"/>
      <c r="FF59" s="20"/>
      <c r="FG59" s="20"/>
      <c r="FH59" s="20"/>
      <c r="FI59" s="20"/>
    </row>
    <row r="60" customFormat="false" ht="16.5" hidden="false" customHeight="true" outlineLevel="0" collapsed="false">
      <c r="K60" s="115" t="s">
        <v>140</v>
      </c>
      <c r="L60" s="116" t="n">
        <f aca="false">AVERAGE(L9:L57)</f>
        <v>4.9598176024191</v>
      </c>
      <c r="M60" s="116" t="n">
        <f aca="false">AVERAGE(M9:M57)</f>
        <v>13.6736309125139</v>
      </c>
      <c r="N60" s="116" t="n">
        <f aca="false">AVERAGE(N9:N57)</f>
        <v>35.2766696102004</v>
      </c>
      <c r="O60" s="116" t="n">
        <f aca="false">AVERAGE(O9:O57)</f>
        <v>38.3898637347476</v>
      </c>
      <c r="P60" s="116" t="n">
        <f aca="false">AVERAGE(P9:P57)</f>
        <v>7.51072081728292</v>
      </c>
      <c r="AH60" s="115" t="s">
        <v>140</v>
      </c>
      <c r="AI60" s="116" t="n">
        <f aca="false">AVERAGE(AI9:AI57)</f>
        <v>85.0223010294615</v>
      </c>
      <c r="AJ60" s="116" t="n">
        <f aca="false">AVERAGE(AJ9:AJ57)</f>
        <v>195.022847300622</v>
      </c>
      <c r="AK60" s="116" t="n">
        <f aca="false">AVERAGE(AK9:AK57)</f>
        <v>105.251249410547</v>
      </c>
      <c r="AL60" s="116" t="n">
        <f aca="false">AVERAGE(AL9:AL57)</f>
        <v>59.3096456328183</v>
      </c>
      <c r="AM60" s="116" t="n">
        <f aca="false">AVERAGE(AM9:AM57)</f>
        <v>65.479603685417</v>
      </c>
      <c r="AN60" s="116" t="n">
        <f aca="false">AVERAGE(AN9:AN57)</f>
        <v>166.395155646118</v>
      </c>
      <c r="AQ60" s="116" t="n">
        <f aca="false">AVERAGE(AQ9:AQ57)</f>
        <v>82.5345199485573</v>
      </c>
      <c r="AR60" s="123" t="n">
        <v>3.0625</v>
      </c>
      <c r="AV60" s="116" t="n">
        <f aca="false">AVERAGE(AV9:AV57)</f>
        <v>200.49781770907</v>
      </c>
      <c r="AW60" s="118"/>
      <c r="AX60" s="118"/>
      <c r="AY60" s="118"/>
      <c r="AZ60" s="116" t="n">
        <f aca="false">AVERAGE(AZ9:AZ57)</f>
        <v>1187.1767476795</v>
      </c>
      <c r="BA60" s="116"/>
      <c r="BB60" s="116"/>
      <c r="BC60" s="116"/>
      <c r="BD60" s="116"/>
      <c r="BE60" s="116"/>
      <c r="BF60" s="116"/>
      <c r="BG60" s="116"/>
      <c r="BH60" s="116"/>
      <c r="BI60" s="116"/>
      <c r="BJ60" s="116"/>
      <c r="BK60" s="116"/>
      <c r="BL60" s="116"/>
      <c r="BM60" s="118"/>
      <c r="BN60" s="118"/>
      <c r="BO60" s="118"/>
      <c r="BP60" s="118"/>
      <c r="BQ60" s="116" t="n">
        <f aca="false">AVERAGE(BQ9:BQ57)</f>
        <v>78.0329591836735</v>
      </c>
      <c r="BR60" s="116" t="n">
        <f aca="false">AVERAGE(BR9:BR57)</f>
        <v>7.16465306122449</v>
      </c>
      <c r="BS60" s="119" t="n">
        <f aca="false">AVERAGE(BS9:BS57)</f>
        <v>0.107266370554939</v>
      </c>
      <c r="BT60" s="116" t="n">
        <f aca="false">AVERAGE(BT9:BT57)</f>
        <v>8.45612244897959</v>
      </c>
      <c r="BU60" s="116" t="n">
        <f aca="false">AVERAGE(BU9:BU57)</f>
        <v>22.6228571428571</v>
      </c>
      <c r="BV60" s="116" t="n">
        <f aca="false">AVERAGE(BV9:BV57)</f>
        <v>2.82775581664784</v>
      </c>
      <c r="BW60" s="120" t="n">
        <f aca="false">AVERAGE(BW9:BW57)</f>
        <v>130.547632653061</v>
      </c>
      <c r="BX60" s="120" t="n">
        <f aca="false">AVERAGE(BX9:BX57)</f>
        <v>11.908306122449</v>
      </c>
      <c r="BY60" s="120"/>
      <c r="BZ60" s="120" t="n">
        <f aca="false">AVERAGE(BZ9:BZ57)</f>
        <v>3.47387755102041</v>
      </c>
      <c r="CA60" s="120" t="n">
        <f aca="false">AVERAGE(CA9:CA57)</f>
        <v>9.25081632653061</v>
      </c>
      <c r="CB60" s="121"/>
      <c r="CC60" s="121"/>
      <c r="CD60" s="121"/>
      <c r="CE60" s="121"/>
      <c r="CF60" s="121"/>
      <c r="CG60" s="121"/>
      <c r="CH60" s="121"/>
      <c r="CI60" s="121"/>
      <c r="CJ60" s="121"/>
      <c r="CK60" s="121"/>
      <c r="CL60" s="121"/>
      <c r="CM60" s="121"/>
      <c r="CN60" s="121"/>
      <c r="CO60" s="121"/>
      <c r="CP60" s="121"/>
      <c r="CQ60" s="121"/>
      <c r="CR60" s="121"/>
      <c r="CS60" s="121"/>
      <c r="CT60" s="121"/>
      <c r="CU60" s="120" t="n">
        <f aca="false">AVERAGE(CU9:CU57)</f>
        <v>116.284857142857</v>
      </c>
      <c r="CV60" s="120" t="n">
        <f aca="false">AVERAGE(CV9:CV57)</f>
        <v>11.461693877551</v>
      </c>
      <c r="CW60" s="122"/>
      <c r="CX60" s="120" t="n">
        <f aca="false">AVERAGE(CX9:CX57)</f>
        <v>4.55102040816327</v>
      </c>
      <c r="CY60" s="120" t="n">
        <f aca="false">AVERAGE(CY9:CY57)</f>
        <v>13.6828571428571</v>
      </c>
      <c r="CZ60" s="121"/>
      <c r="DA60" s="20"/>
      <c r="DB60" s="20"/>
      <c r="DC60" s="20"/>
      <c r="DD60" s="20"/>
      <c r="DE60" s="20"/>
      <c r="DF60" s="20"/>
      <c r="DG60" s="20"/>
      <c r="DH60" s="20"/>
      <c r="DI60" s="20"/>
      <c r="DJ60" s="20"/>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row>
    <row r="61" customFormat="false" ht="16.5" hidden="false" customHeight="true" outlineLevel="0" collapsed="false">
      <c r="H61" s="124" t="s">
        <v>141</v>
      </c>
      <c r="K61" s="115" t="s">
        <v>142</v>
      </c>
      <c r="L61" s="116" t="n">
        <f aca="false">MEDIAN(L9:L57)</f>
        <v>4.75637070532054</v>
      </c>
      <c r="M61" s="116" t="n">
        <f aca="false">MEDIAN(M9:M57)</f>
        <v>13.3179557958821</v>
      </c>
      <c r="N61" s="116" t="n">
        <f aca="false">MEDIAN(N9:N57)</f>
        <v>37.2821404576532</v>
      </c>
      <c r="O61" s="116" t="n">
        <f aca="false">MEDIAN(O9:O57)</f>
        <v>37.8198069823175</v>
      </c>
      <c r="P61" s="116" t="n">
        <f aca="false">MEDIAN(P9:P57)</f>
        <v>5.61002408823902</v>
      </c>
      <c r="AA61" s="1" t="s">
        <v>143</v>
      </c>
      <c r="AH61" s="115" t="s">
        <v>142</v>
      </c>
      <c r="AI61" s="116" t="n">
        <f aca="false">MEDIAN(AI9:AI57)</f>
        <v>69.3560528992879</v>
      </c>
      <c r="AJ61" s="116" t="n">
        <f aca="false">MEDIAN(AJ9:AJ57)</f>
        <v>159.062827225131</v>
      </c>
      <c r="AK61" s="116" t="n">
        <f aca="false">MEDIAN(AK9:AK57)</f>
        <v>86.4964394710071</v>
      </c>
      <c r="AL61" s="116" t="n">
        <f aca="false">MEDIAN(AL9:AL57)</f>
        <v>48.2624538745388</v>
      </c>
      <c r="AM61" s="116" t="n">
        <f aca="false">MEDIAN(AM9:AM57)</f>
        <v>51.5172754195459</v>
      </c>
      <c r="AN61" s="116" t="n">
        <f aca="false">MEDIAN(AN9:AN57)</f>
        <v>145.422446406053</v>
      </c>
      <c r="AQ61" s="116" t="n">
        <f aca="false">MEDIAN(AQ9:AQ57)</f>
        <v>66.9338758901322</v>
      </c>
      <c r="AR61" s="123" t="n">
        <v>3</v>
      </c>
      <c r="AV61" s="116" t="n">
        <f aca="false">MEDIAN(AV9:AV57)</f>
        <v>157.015440811126</v>
      </c>
      <c r="AW61" s="118"/>
      <c r="AX61" s="118"/>
      <c r="AY61" s="118"/>
      <c r="AZ61" s="116" t="n">
        <f aca="false">MEDIAN(AZ9:AZ57)</f>
        <v>822.304620634766</v>
      </c>
      <c r="BA61" s="116"/>
      <c r="BB61" s="116"/>
      <c r="BC61" s="116"/>
      <c r="BD61" s="116"/>
      <c r="BE61" s="116"/>
      <c r="BF61" s="116"/>
      <c r="BG61" s="116"/>
      <c r="BH61" s="116"/>
      <c r="BI61" s="116"/>
      <c r="BJ61" s="116"/>
      <c r="BK61" s="116"/>
      <c r="BL61" s="116"/>
      <c r="BM61" s="118"/>
      <c r="BN61" s="118"/>
      <c r="BO61" s="118"/>
      <c r="BP61" s="118"/>
      <c r="BQ61" s="116" t="n">
        <f aca="false">MEDIAN(BQ9:BQ57)</f>
        <v>48.849</v>
      </c>
      <c r="BR61" s="116" t="n">
        <f aca="false">MEDIAN(BR9:BR57)</f>
        <v>4.968</v>
      </c>
      <c r="BS61" s="119" t="n">
        <f aca="false">MEDIAN(BS9:BS57)</f>
        <v>0.106858067391986</v>
      </c>
      <c r="BT61" s="116" t="n">
        <f aca="false">MEDIAN(BT9:BT57)</f>
        <v>8.47</v>
      </c>
      <c r="BU61" s="116" t="n">
        <f aca="false">MEDIAN(BU9:BU57)</f>
        <v>23.35</v>
      </c>
      <c r="BV61" s="116" t="n">
        <f aca="false">MEDIAN(BV9:BV57)</f>
        <v>2.66347177848775</v>
      </c>
      <c r="BW61" s="120" t="n">
        <f aca="false">MEDIAN(BW9:BW57)</f>
        <v>0</v>
      </c>
      <c r="BX61" s="120" t="n">
        <f aca="false">MEDIAN(BX9:BX57)</f>
        <v>0</v>
      </c>
      <c r="BY61" s="120"/>
      <c r="BZ61" s="120" t="n">
        <f aca="false">MEDIAN(BZ9:BZ57)</f>
        <v>0</v>
      </c>
      <c r="CA61" s="120" t="n">
        <f aca="false">MEDIAN(CA9:CA57)</f>
        <v>0</v>
      </c>
      <c r="CB61" s="121"/>
      <c r="CC61" s="121"/>
      <c r="CD61" s="121"/>
      <c r="CE61" s="121"/>
      <c r="CF61" s="121"/>
      <c r="CG61" s="121"/>
      <c r="CH61" s="121"/>
      <c r="CI61" s="121"/>
      <c r="CJ61" s="121"/>
      <c r="CK61" s="121"/>
      <c r="CL61" s="121"/>
      <c r="CM61" s="121"/>
      <c r="CN61" s="121"/>
      <c r="CO61" s="121"/>
      <c r="CP61" s="121"/>
      <c r="CQ61" s="121"/>
      <c r="CR61" s="121"/>
      <c r="CS61" s="121"/>
      <c r="CT61" s="121"/>
      <c r="CU61" s="120" t="n">
        <f aca="false">MEDIAN(CU9:CU57)</f>
        <v>29.277</v>
      </c>
      <c r="CV61" s="120" t="n">
        <f aca="false">MEDIAN(CV9:CV57)</f>
        <v>3.835</v>
      </c>
      <c r="CW61" s="122"/>
      <c r="CX61" s="120" t="n">
        <f aca="false">MEDIAN(CX9:CX57)</f>
        <v>7.38</v>
      </c>
      <c r="CY61" s="120" t="n">
        <f aca="false">MEDIAN(CY9:CY57)</f>
        <v>20.85</v>
      </c>
      <c r="CZ61" s="121"/>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0"/>
      <c r="FG61" s="20"/>
      <c r="FH61" s="20"/>
      <c r="FI61" s="20"/>
    </row>
    <row r="62" customFormat="false" ht="16.5" hidden="false" customHeight="true" outlineLevel="0" collapsed="false">
      <c r="K62" s="115"/>
      <c r="L62" s="116"/>
      <c r="M62" s="116"/>
      <c r="N62" s="116"/>
      <c r="O62" s="116"/>
      <c r="P62" s="116"/>
      <c r="AH62" s="115" t="s">
        <v>144</v>
      </c>
      <c r="AI62" s="116" t="n">
        <f aca="false">QUARTILE(AI9:AI57,3)</f>
        <v>107.507869884575</v>
      </c>
      <c r="AJ62" s="116" t="n">
        <f aca="false">QUARTILE(AJ9:AJ57,3)</f>
        <v>261.568914956012</v>
      </c>
      <c r="AK62" s="116" t="n">
        <f aca="false">QUARTILE(AK9:AK57,3)</f>
        <v>127.144399460189</v>
      </c>
      <c r="AL62" s="116" t="n">
        <f aca="false">QUARTILE(AL9:AL57,3)</f>
        <v>79.8522012578616</v>
      </c>
      <c r="AM62" s="116" t="n">
        <f aca="false">QUARTILE(AM9:AM57,3)</f>
        <v>86.3121951219512</v>
      </c>
      <c r="AN62" s="116" t="n">
        <f aca="false">QUARTILE(AN9:AN57,3)</f>
        <v>204.624161073826</v>
      </c>
      <c r="AQ62" s="116" t="n">
        <f aca="false">QUARTILE(AQ9:AQ57,3)</f>
        <v>103.273871983211</v>
      </c>
      <c r="AR62" s="123" t="n">
        <v>0</v>
      </c>
      <c r="AV62" s="116" t="n">
        <f aca="false">QUARTILE(AV9:AV57,3)</f>
        <v>245.667634620522</v>
      </c>
      <c r="AW62" s="118"/>
      <c r="AX62" s="118"/>
      <c r="AY62" s="118"/>
      <c r="AZ62" s="116" t="n">
        <f aca="false">QUARTILE(AZ9:AZ57,3)</f>
        <v>1032.14316428374</v>
      </c>
      <c r="BA62" s="116"/>
      <c r="BB62" s="116"/>
      <c r="BC62" s="116"/>
      <c r="BD62" s="116"/>
      <c r="BE62" s="116"/>
      <c r="BF62" s="116"/>
      <c r="BG62" s="116"/>
      <c r="BH62" s="116"/>
      <c r="BI62" s="116"/>
      <c r="BJ62" s="116"/>
      <c r="BK62" s="116"/>
      <c r="BL62" s="116"/>
      <c r="BM62" s="118"/>
      <c r="BN62" s="118"/>
      <c r="BO62" s="118"/>
      <c r="BP62" s="118"/>
      <c r="BQ62" s="116" t="n">
        <f aca="false">QUARTILE(BQ9:BQ57,3)</f>
        <v>122.942</v>
      </c>
      <c r="BR62" s="116" t="n">
        <f aca="false">QUARTILE(BR9:BR57,3)</f>
        <v>9.775</v>
      </c>
      <c r="BS62" s="119" t="n">
        <f aca="false">QUARTILE(BS9:BS57,3)</f>
        <v>0.124798867220184</v>
      </c>
      <c r="BT62" s="116" t="n">
        <f aca="false">QUARTILE(BT9:BT57,3)</f>
        <v>9.5</v>
      </c>
      <c r="BU62" s="116" t="n">
        <f aca="false">QUARTILE(BU9:BU57,3)</f>
        <v>25.01</v>
      </c>
      <c r="BV62" s="116" t="n">
        <f aca="false">QUARTILE(BV9:BV57,3)</f>
        <v>3.06993006993007</v>
      </c>
      <c r="BW62" s="120" t="n">
        <f aca="false">QUARTILE(BW9:BW57,3)</f>
        <v>152.511</v>
      </c>
      <c r="BX62" s="120" t="n">
        <f aca="false">QUARTILE(BX9:BX57,3)</f>
        <v>20.146</v>
      </c>
      <c r="BY62" s="120"/>
      <c r="BZ62" s="120" t="n">
        <f aca="false">QUARTILE(BZ9:BZ57,3)</f>
        <v>7.88</v>
      </c>
      <c r="CA62" s="120" t="n">
        <f aca="false">QUARTILE(CA9:CA57,3)</f>
        <v>20.63</v>
      </c>
      <c r="CB62" s="121"/>
      <c r="CC62" s="121"/>
      <c r="CD62" s="121"/>
      <c r="CE62" s="121"/>
      <c r="CF62" s="121"/>
      <c r="CG62" s="121"/>
      <c r="CH62" s="121"/>
      <c r="CI62" s="121"/>
      <c r="CJ62" s="121"/>
      <c r="CK62" s="121"/>
      <c r="CL62" s="121"/>
      <c r="CM62" s="121"/>
      <c r="CN62" s="121"/>
      <c r="CO62" s="121"/>
      <c r="CP62" s="121"/>
      <c r="CQ62" s="121"/>
      <c r="CR62" s="121"/>
      <c r="CS62" s="121"/>
      <c r="CT62" s="121"/>
      <c r="CU62" s="120" t="n">
        <f aca="false">QUARTILE(CU9:CU57,3)</f>
        <v>239.893</v>
      </c>
      <c r="CV62" s="120" t="n">
        <f aca="false">QUARTILE(CV9:CV57,3)</f>
        <v>22.406</v>
      </c>
      <c r="CW62" s="122"/>
      <c r="CX62" s="120" t="n">
        <f aca="false">QUARTILE(CX9:CX57,3)</f>
        <v>8.75</v>
      </c>
      <c r="CY62" s="120" t="n">
        <f aca="false">QUARTILE(CY9:CY57,3)</f>
        <v>26.92</v>
      </c>
      <c r="CZ62" s="121"/>
      <c r="DA62" s="20"/>
      <c r="DB62" s="20"/>
      <c r="DC62" s="20"/>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row>
    <row r="63" customFormat="false" ht="16.5" hidden="false" customHeight="true" outlineLevel="0" collapsed="false">
      <c r="K63" s="115" t="s">
        <v>145</v>
      </c>
      <c r="L63" s="116" t="n">
        <f aca="false">STDEV(L9:L57)</f>
        <v>2.28386558438234</v>
      </c>
      <c r="M63" s="116" t="n">
        <f aca="false">STDEV(M9:M57)</f>
        <v>6.16578811079932</v>
      </c>
      <c r="N63" s="116" t="n">
        <f aca="false">STDEV(N9:N57)</f>
        <v>10.0774418856498</v>
      </c>
      <c r="O63" s="116" t="n">
        <f aca="false">STDEV(O9:O57)</f>
        <v>11.0529233639743</v>
      </c>
      <c r="P63" s="116" t="n">
        <f aca="false">STDEV(P9:P57)</f>
        <v>5.52581717174052</v>
      </c>
      <c r="AH63" s="115" t="s">
        <v>145</v>
      </c>
      <c r="AI63" s="116" t="n">
        <f aca="false">STDEV(AI9:AI57)</f>
        <v>50.0223551119879</v>
      </c>
      <c r="AJ63" s="116" t="n">
        <f aca="false">STDEV(AJ9:AJ57)</f>
        <v>128.022626019787</v>
      </c>
      <c r="AK63" s="116" t="n">
        <f aca="false">STDEV(AK9:AK57)</f>
        <v>62.0732911744002</v>
      </c>
      <c r="AL63" s="116" t="n">
        <f aca="false">STDEV(AL9:AL57)</f>
        <v>32.3892219972088</v>
      </c>
      <c r="AM63" s="116" t="n">
        <f aca="false">STDEV(AM9:AM57)</f>
        <v>38.4493417090388</v>
      </c>
      <c r="AN63" s="116" t="n">
        <f aca="false">STDEV(AN9:AN57)</f>
        <v>101.789618280243</v>
      </c>
      <c r="AQ63" s="116" t="n">
        <f aca="false">STDEV(AQ9:AQ57)</f>
        <v>48.5545755291034</v>
      </c>
      <c r="AR63" s="123" t="n">
        <v>1.060033</v>
      </c>
      <c r="AV63" s="116" t="n">
        <f aca="false">STDEV(AV9:AV57)</f>
        <v>174.564597217275</v>
      </c>
      <c r="AW63" s="118"/>
      <c r="AX63" s="118"/>
      <c r="AY63" s="118"/>
      <c r="AZ63" s="116" t="n">
        <f aca="false">STDEV(AZ9:AZ57)</f>
        <v>1305.42957126718</v>
      </c>
      <c r="BA63" s="116"/>
      <c r="BB63" s="116"/>
      <c r="BC63" s="116"/>
      <c r="BD63" s="116"/>
      <c r="BE63" s="116"/>
      <c r="BF63" s="116"/>
      <c r="BG63" s="116"/>
      <c r="BH63" s="116"/>
      <c r="BI63" s="116"/>
      <c r="BJ63" s="116"/>
      <c r="BK63" s="116"/>
      <c r="BL63" s="116"/>
      <c r="BM63" s="118"/>
      <c r="BN63" s="118"/>
      <c r="BO63" s="118"/>
      <c r="BP63" s="118"/>
      <c r="BQ63" s="116" t="n">
        <f aca="false">STDEV(BQ9:BQ57)</f>
        <v>60.47138432865</v>
      </c>
      <c r="BR63" s="116" t="n">
        <f aca="false">STDEV(BR9:BR57)</f>
        <v>5.12697088343847</v>
      </c>
      <c r="BS63" s="119" t="n">
        <f aca="false">STDEV(BS9:BS57)</f>
        <v>0.0352796556030017</v>
      </c>
      <c r="BT63" s="116" t="n">
        <f aca="false">STDEV(BT9:BT57)</f>
        <v>1.94841903467757</v>
      </c>
      <c r="BU63" s="116" t="n">
        <f aca="false">STDEV(BU9:BU57)</f>
        <v>3.88215575851013</v>
      </c>
      <c r="BV63" s="116" t="n">
        <f aca="false">STDEV(BV9:BV57)</f>
        <v>0.888333440050244</v>
      </c>
      <c r="BW63" s="120" t="n">
        <f aca="false">STDEV(BW9:BW57)</f>
        <v>295.458047724327</v>
      </c>
      <c r="BX63" s="120" t="n">
        <f aca="false">STDEV(BX9:BX57)</f>
        <v>21.3573681354976</v>
      </c>
      <c r="BY63" s="120"/>
      <c r="BZ63" s="120" t="n">
        <f aca="false">STDEV(BZ9:BZ57)</f>
        <v>4.47943626304627</v>
      </c>
      <c r="CA63" s="120" t="n">
        <f aca="false">STDEV(CA9:CA57)</f>
        <v>12.3206526877865</v>
      </c>
      <c r="CB63" s="121"/>
      <c r="CC63" s="121"/>
      <c r="CD63" s="121"/>
      <c r="CE63" s="121"/>
      <c r="CF63" s="121"/>
      <c r="CG63" s="121"/>
      <c r="CH63" s="121"/>
      <c r="CI63" s="121"/>
      <c r="CJ63" s="121"/>
      <c r="CK63" s="121"/>
      <c r="CL63" s="121"/>
      <c r="CM63" s="121"/>
      <c r="CN63" s="121"/>
      <c r="CO63" s="121"/>
      <c r="CP63" s="121"/>
      <c r="CQ63" s="121"/>
      <c r="CR63" s="121"/>
      <c r="CS63" s="121"/>
      <c r="CT63" s="121"/>
      <c r="CU63" s="120" t="n">
        <f aca="false">SUM(CU58:CU62)</f>
        <v>840.010857142857</v>
      </c>
      <c r="CV63" s="120" t="n">
        <f aca="false">SUM(CV58:CV62)</f>
        <v>89.536693877551</v>
      </c>
      <c r="CW63" s="122"/>
      <c r="CX63" s="120" t="n">
        <f aca="false">SUM(CX58:CX62)</f>
        <v>33.8510204081633</v>
      </c>
      <c r="CY63" s="120" t="n">
        <f aca="false">SUM(CY58:CY62)</f>
        <v>95.3128571428571</v>
      </c>
      <c r="CZ63" s="121"/>
      <c r="DA63" s="20"/>
      <c r="DB63" s="20"/>
      <c r="DC63" s="20"/>
      <c r="DD63" s="20"/>
      <c r="DE63" s="20"/>
      <c r="DF63" s="20"/>
      <c r="DG63" s="20"/>
      <c r="DH63" s="20"/>
      <c r="DI63" s="20"/>
      <c r="DJ63" s="20"/>
      <c r="DK63" s="20"/>
      <c r="DL63" s="20"/>
      <c r="DM63" s="20"/>
      <c r="DN63" s="20"/>
      <c r="DO63" s="20"/>
      <c r="DP63" s="20"/>
      <c r="DQ63" s="20"/>
      <c r="DR63" s="20"/>
      <c r="DS63" s="20"/>
      <c r="DT63" s="20"/>
      <c r="DU63" s="20"/>
      <c r="DV63" s="20"/>
      <c r="DW63" s="20"/>
      <c r="DX63" s="20"/>
      <c r="DY63" s="20"/>
      <c r="DZ63" s="20"/>
      <c r="EA63" s="20"/>
      <c r="EB63" s="20"/>
      <c r="EC63" s="20"/>
      <c r="ED63" s="20"/>
      <c r="EE63" s="20"/>
      <c r="EF63" s="20"/>
      <c r="EG63" s="20"/>
      <c r="EH63" s="20"/>
      <c r="EI63" s="20"/>
      <c r="EJ63" s="20"/>
      <c r="EK63" s="20"/>
      <c r="EL63" s="20"/>
      <c r="EM63" s="20"/>
      <c r="EN63" s="20"/>
      <c r="EO63" s="20"/>
      <c r="EP63" s="20"/>
      <c r="EQ63" s="20"/>
      <c r="ER63" s="20"/>
      <c r="ES63" s="20"/>
      <c r="ET63" s="20"/>
      <c r="EU63" s="20"/>
      <c r="EV63" s="20"/>
      <c r="EW63" s="20"/>
      <c r="EX63" s="20"/>
      <c r="EY63" s="20"/>
      <c r="EZ63" s="20"/>
      <c r="FA63" s="20"/>
      <c r="FB63" s="20"/>
      <c r="FC63" s="20"/>
      <c r="FD63" s="20"/>
      <c r="FE63" s="20"/>
      <c r="FF63" s="20"/>
      <c r="FG63" s="20"/>
      <c r="FH63" s="20"/>
      <c r="FI63" s="20"/>
    </row>
    <row r="64" customFormat="false" ht="16.5" hidden="false" customHeight="true" outlineLevel="0" collapsed="false">
      <c r="K64" s="125" t="s">
        <v>138</v>
      </c>
      <c r="L64" s="126" t="n">
        <f aca="false">MIN(L9:L39)</f>
        <v>1.00741741787859</v>
      </c>
      <c r="M64" s="126" t="n">
        <f aca="false">MIN(M9:M39)</f>
        <v>3.4196465269215</v>
      </c>
      <c r="N64" s="126" t="n">
        <f aca="false">MIN(N9:N39)</f>
        <v>11.5855582433102</v>
      </c>
      <c r="O64" s="126" t="n">
        <f aca="false">MIN(O9:O39)</f>
        <v>16.9993696154654</v>
      </c>
      <c r="P64" s="126" t="n">
        <f aca="false">MIN(P9:P39)</f>
        <v>1.36583315822652</v>
      </c>
      <c r="AG64" s="127" t="s">
        <v>146</v>
      </c>
      <c r="AH64" s="125" t="s">
        <v>138</v>
      </c>
      <c r="AI64" s="126" t="n">
        <f aca="false">MIN(AI9:AI39)</f>
        <v>36.3700787401575</v>
      </c>
      <c r="AJ64" s="126" t="n">
        <f aca="false">MIN(AJ9:AJ39)</f>
        <v>39.523784901758</v>
      </c>
      <c r="AK64" s="126" t="n">
        <f aca="false">MIN(AK9:AK39)</f>
        <v>29.1610576923077</v>
      </c>
      <c r="AL64" s="126" t="n">
        <f aca="false">MIN(AL9:AL39)</f>
        <v>19.0734299516908</v>
      </c>
      <c r="AM64" s="126" t="n">
        <f aca="false">MIN(AM9:AM39)</f>
        <v>31.3432835820896</v>
      </c>
      <c r="AN64" s="126" t="n">
        <f aca="false">MIN(AN9:AN39)</f>
        <v>61.8295990566038</v>
      </c>
      <c r="AQ64" s="126" t="n">
        <f aca="false">MIN(AQ9:AQ39)</f>
        <v>35.0959645669291</v>
      </c>
      <c r="AV64" s="126" t="n">
        <f aca="false">MIN(AV9:AV39)</f>
        <v>97.769066690601</v>
      </c>
      <c r="AW64" s="118"/>
      <c r="AX64" s="118"/>
      <c r="AY64" s="118"/>
      <c r="AZ64" s="126" t="n">
        <f aca="false">MIN(AZ9:AZ39)</f>
        <v>511.353135041743</v>
      </c>
      <c r="BA64" s="126"/>
      <c r="BB64" s="126"/>
      <c r="BC64" s="126"/>
      <c r="BD64" s="126"/>
      <c r="BE64" s="126"/>
      <c r="BF64" s="126"/>
      <c r="BG64" s="126"/>
      <c r="BH64" s="126"/>
      <c r="BI64" s="126"/>
      <c r="BJ64" s="126"/>
      <c r="BK64" s="126"/>
      <c r="BL64" s="126"/>
      <c r="BM64" s="118"/>
      <c r="BN64" s="118"/>
      <c r="BO64" s="118"/>
      <c r="BP64" s="118"/>
      <c r="BQ64" s="126" t="n">
        <f aca="false">MIN(BQ9:BQ39)</f>
        <v>24.831</v>
      </c>
      <c r="BR64" s="126" t="n">
        <f aca="false">MIN(BR9:BR39)</f>
        <v>2.826</v>
      </c>
      <c r="BS64" s="128" t="n">
        <f aca="false">MIN(BS9:BS39)</f>
        <v>0.0343684217767566</v>
      </c>
      <c r="BT64" s="126" t="n">
        <f aca="false">MIN(BT9:BT39)</f>
        <v>4.98</v>
      </c>
      <c r="BU64" s="126" t="n">
        <f aca="false">MIN(BU9:BU39)</f>
        <v>15.53</v>
      </c>
      <c r="BV64" s="126" t="n">
        <f aca="false">MIN(BV9:BV39)</f>
        <v>2.15957446808511</v>
      </c>
      <c r="BW64" s="121"/>
      <c r="BX64" s="121"/>
      <c r="BY64" s="121"/>
      <c r="BZ64" s="121"/>
      <c r="CA64" s="121"/>
      <c r="CB64" s="121"/>
      <c r="CC64" s="121"/>
      <c r="CD64" s="121"/>
      <c r="CE64" s="121"/>
      <c r="CF64" s="121"/>
      <c r="CG64" s="121"/>
      <c r="CH64" s="121"/>
      <c r="CI64" s="121"/>
      <c r="CJ64" s="121"/>
      <c r="CK64" s="121"/>
      <c r="CL64" s="121"/>
      <c r="CM64" s="121"/>
      <c r="CN64" s="121"/>
      <c r="CO64" s="121"/>
      <c r="CP64" s="121"/>
      <c r="CQ64" s="121"/>
      <c r="CR64" s="121"/>
      <c r="CS64" s="121"/>
      <c r="CT64" s="121"/>
      <c r="CU64" s="121"/>
      <c r="CV64" s="121"/>
      <c r="CW64" s="121"/>
      <c r="CX64" s="121"/>
      <c r="CY64" s="121"/>
      <c r="CZ64" s="121"/>
      <c r="DA64" s="20"/>
      <c r="DB64" s="20"/>
      <c r="DC64" s="20"/>
      <c r="DD64" s="20"/>
      <c r="DE64" s="20"/>
      <c r="DF64" s="20"/>
      <c r="DG64" s="20"/>
      <c r="DH64" s="20"/>
      <c r="DI64" s="20"/>
      <c r="DJ64" s="20"/>
      <c r="DK64" s="20"/>
      <c r="DL64" s="20"/>
      <c r="DM64" s="20"/>
      <c r="DN64" s="20"/>
      <c r="DO64" s="20"/>
      <c r="DP64" s="20"/>
      <c r="DQ64" s="20"/>
      <c r="DR64" s="20"/>
      <c r="DS64" s="20"/>
      <c r="DT64" s="20"/>
      <c r="DU64" s="20"/>
      <c r="DV64" s="20"/>
      <c r="DW64" s="20"/>
      <c r="DX64" s="20"/>
      <c r="DY64" s="20"/>
      <c r="DZ64" s="20"/>
      <c r="EA64" s="20"/>
      <c r="EB64" s="20"/>
      <c r="EC64" s="20"/>
      <c r="ED64" s="20"/>
      <c r="EE64" s="20"/>
      <c r="EF64" s="20"/>
      <c r="EG64" s="20"/>
      <c r="EH64" s="20"/>
      <c r="EI64" s="20"/>
      <c r="EJ64" s="20"/>
      <c r="EK64" s="20"/>
      <c r="EL64" s="20"/>
      <c r="EM64" s="20"/>
      <c r="EN64" s="20"/>
      <c r="EO64" s="20"/>
      <c r="EP64" s="20"/>
      <c r="EQ64" s="20"/>
      <c r="ER64" s="20"/>
      <c r="ES64" s="20"/>
      <c r="ET64" s="20"/>
      <c r="EU64" s="20"/>
      <c r="EV64" s="20"/>
      <c r="EW64" s="20"/>
      <c r="EX64" s="20"/>
      <c r="EY64" s="20"/>
      <c r="EZ64" s="20"/>
      <c r="FA64" s="20"/>
      <c r="FB64" s="20"/>
      <c r="FC64" s="20"/>
      <c r="FD64" s="20"/>
      <c r="FE64" s="20"/>
      <c r="FF64" s="20"/>
      <c r="FG64" s="20"/>
      <c r="FH64" s="20"/>
      <c r="FI64" s="20"/>
    </row>
    <row r="65" customFormat="false" ht="16.5" hidden="false" customHeight="true" outlineLevel="0" collapsed="false">
      <c r="K65" s="125" t="s">
        <v>139</v>
      </c>
      <c r="L65" s="126" t="n">
        <f aca="false">MAX(L9:L39)</f>
        <v>12.4087591240876</v>
      </c>
      <c r="M65" s="126" t="n">
        <f aca="false">MAX(M9:M39)</f>
        <v>32.3940847322142</v>
      </c>
      <c r="N65" s="126" t="n">
        <f aca="false">MAX(N9:N39)</f>
        <v>58.0542130699727</v>
      </c>
      <c r="O65" s="126" t="n">
        <f aca="false">MAX(O9:O39)</f>
        <v>59.0756794927656</v>
      </c>
      <c r="P65" s="126" t="n">
        <f aca="false">MAX(P9:P39)</f>
        <v>29.9942457870941</v>
      </c>
      <c r="AH65" s="125" t="s">
        <v>139</v>
      </c>
      <c r="AI65" s="126" t="n">
        <f aca="false">MAX(AI9:AI39)</f>
        <v>238.82146439318</v>
      </c>
      <c r="AJ65" s="126" t="n">
        <f aca="false">MAX(AJ9:AJ39)</f>
        <v>641.196933962264</v>
      </c>
      <c r="AK65" s="126" t="n">
        <f aca="false">MAX(AK9:AK39)</f>
        <v>286.435233160622</v>
      </c>
      <c r="AL65" s="126" t="n">
        <f aca="false">MAX(AL9:AL39)</f>
        <v>149.943757030371</v>
      </c>
      <c r="AM65" s="126" t="n">
        <f aca="false">MAX(AM9:AM39)</f>
        <v>185.041567695962</v>
      </c>
      <c r="AN65" s="126" t="n">
        <f aca="false">MAX(AN9:AN39)</f>
        <v>462.277556440903</v>
      </c>
      <c r="AQ65" s="126" t="n">
        <f aca="false">MAX(AQ9:AQ39)</f>
        <v>231.810431293882</v>
      </c>
      <c r="AV65" s="126" t="n">
        <f aca="false">MAX(AV9:AV39)</f>
        <v>1150.62665368821</v>
      </c>
      <c r="AW65" s="118"/>
      <c r="AX65" s="118"/>
      <c r="AY65" s="118"/>
      <c r="AZ65" s="126" t="n">
        <f aca="false">MAX(AZ9:AZ39)</f>
        <v>5220.67480007305</v>
      </c>
      <c r="BA65" s="126"/>
      <c r="BB65" s="126"/>
      <c r="BC65" s="126"/>
      <c r="BD65" s="126"/>
      <c r="BE65" s="126"/>
      <c r="BF65" s="126"/>
      <c r="BG65" s="126"/>
      <c r="BH65" s="126"/>
      <c r="BI65" s="126"/>
      <c r="BJ65" s="126"/>
      <c r="BK65" s="126"/>
      <c r="BL65" s="126"/>
      <c r="BM65" s="118"/>
      <c r="BN65" s="118"/>
      <c r="BO65" s="118"/>
      <c r="BP65" s="118"/>
      <c r="BQ65" s="126" t="n">
        <f aca="false">MAX(BQ9:BQ39)</f>
        <v>257.068</v>
      </c>
      <c r="BR65" s="126" t="n">
        <f aca="false">MAX(BR9:BR39)</f>
        <v>19.497</v>
      </c>
      <c r="BS65" s="128" t="n">
        <f aca="false">MAX(BS9:BS39)</f>
        <v>0.160750687591005</v>
      </c>
      <c r="BT65" s="126" t="n">
        <f aca="false">MAX(BT9:BT39)</f>
        <v>11.63</v>
      </c>
      <c r="BU65" s="126" t="n">
        <f aca="false">MAX(BU9:BU39)</f>
        <v>27.85</v>
      </c>
      <c r="BV65" s="126" t="n">
        <f aca="false">MAX(BV9:BV39)</f>
        <v>4.60843373493976</v>
      </c>
      <c r="BW65" s="121"/>
      <c r="BX65" s="121"/>
      <c r="BY65" s="121"/>
      <c r="BZ65" s="121"/>
      <c r="CA65" s="121"/>
      <c r="CB65" s="121"/>
      <c r="CC65" s="121"/>
      <c r="CD65" s="121"/>
      <c r="CE65" s="121"/>
      <c r="CF65" s="121"/>
      <c r="CG65" s="121"/>
      <c r="CH65" s="121"/>
      <c r="CI65" s="121"/>
      <c r="CJ65" s="121"/>
      <c r="CK65" s="121"/>
      <c r="CL65" s="121"/>
      <c r="CM65" s="121"/>
      <c r="CN65" s="121"/>
      <c r="CO65" s="121"/>
      <c r="CP65" s="121"/>
      <c r="CQ65" s="121"/>
      <c r="CR65" s="121"/>
      <c r="CS65" s="121"/>
      <c r="CT65" s="121"/>
      <c r="CU65" s="121"/>
      <c r="CV65" s="121"/>
      <c r="CW65" s="121"/>
      <c r="CX65" s="121"/>
      <c r="CY65" s="121"/>
      <c r="CZ65" s="121"/>
      <c r="DA65" s="20"/>
      <c r="DB65" s="20"/>
      <c r="DC65" s="20"/>
      <c r="DD65" s="20"/>
      <c r="DE65" s="20"/>
      <c r="DF65" s="20"/>
      <c r="DG65" s="20"/>
      <c r="DH65" s="20"/>
      <c r="DI65" s="20"/>
      <c r="DJ65" s="20"/>
      <c r="DK65" s="20"/>
      <c r="DL65" s="20"/>
      <c r="DM65" s="20"/>
      <c r="DN65" s="20"/>
      <c r="DO65" s="20"/>
      <c r="DP65" s="20"/>
      <c r="DQ65" s="20"/>
      <c r="DR65" s="20"/>
      <c r="DS65" s="20"/>
      <c r="DT65" s="20"/>
      <c r="DU65" s="20"/>
      <c r="DV65" s="20"/>
      <c r="DW65" s="20"/>
      <c r="DX65" s="20"/>
      <c r="DY65" s="20"/>
      <c r="DZ65" s="20"/>
      <c r="EA65" s="20"/>
      <c r="EB65" s="20"/>
      <c r="EC65" s="20"/>
      <c r="ED65" s="20"/>
      <c r="EE65" s="20"/>
      <c r="EF65" s="20"/>
      <c r="EG65" s="20"/>
      <c r="EH65" s="20"/>
      <c r="EI65" s="20"/>
      <c r="EJ65" s="20"/>
      <c r="EK65" s="20"/>
      <c r="EL65" s="20"/>
      <c r="EM65" s="20"/>
      <c r="EN65" s="20"/>
      <c r="EO65" s="20"/>
      <c r="EP65" s="20"/>
      <c r="EQ65" s="20"/>
      <c r="ER65" s="20"/>
      <c r="ES65" s="20"/>
      <c r="ET65" s="20"/>
      <c r="EU65" s="20"/>
      <c r="EV65" s="20"/>
      <c r="EW65" s="20"/>
      <c r="EX65" s="20"/>
      <c r="EY65" s="20"/>
      <c r="EZ65" s="20"/>
      <c r="FA65" s="20"/>
      <c r="FB65" s="20"/>
      <c r="FC65" s="20"/>
      <c r="FD65" s="20"/>
      <c r="FE65" s="20"/>
      <c r="FF65" s="20"/>
      <c r="FG65" s="20"/>
      <c r="FH65" s="20"/>
      <c r="FI65" s="20"/>
    </row>
    <row r="66" customFormat="false" ht="16.5" hidden="false" customHeight="true" outlineLevel="0" collapsed="false">
      <c r="K66" s="125" t="s">
        <v>140</v>
      </c>
      <c r="L66" s="126" t="n">
        <f aca="false">AVERAGE(L9:L39)</f>
        <v>4.84962186025444</v>
      </c>
      <c r="M66" s="126" t="n">
        <f aca="false">AVERAGE(M9:M39)</f>
        <v>13.6118998223151</v>
      </c>
      <c r="N66" s="126" t="n">
        <f aca="false">AVERAGE(N9:N39)</f>
        <v>33.9798270134407</v>
      </c>
      <c r="O66" s="126" t="n">
        <f aca="false">AVERAGE(O9:O39)</f>
        <v>38.7335626582707</v>
      </c>
      <c r="P66" s="126" t="n">
        <f aca="false">AVERAGE(P9:P39)</f>
        <v>8.61372755526829</v>
      </c>
      <c r="AH66" s="125" t="s">
        <v>140</v>
      </c>
      <c r="AI66" s="126" t="n">
        <f aca="false">AVERAGE(AI9:AI39)</f>
        <v>100.971744624478</v>
      </c>
      <c r="AJ66" s="126" t="n">
        <f aca="false">AVERAGE(AJ9:AJ39)</f>
        <v>210.220416297057</v>
      </c>
      <c r="AK66" s="126" t="n">
        <f aca="false">AVERAGE(AK9:AK39)</f>
        <v>118.905842661185</v>
      </c>
      <c r="AL66" s="126" t="n">
        <f aca="false">AVERAGE(AL9:AL39)</f>
        <v>69.2276699262217</v>
      </c>
      <c r="AM66" s="126" t="n">
        <f aca="false">AVERAGE(AM9:AM39)</f>
        <v>78.7506641326279</v>
      </c>
      <c r="AN66" s="126" t="n">
        <f aca="false">AVERAGE(AN9:AN39)</f>
        <v>195.461105521621</v>
      </c>
      <c r="AQ66" s="126" t="n">
        <f aca="false">AVERAGE(AQ9:AQ39)</f>
        <v>98.0005479112984</v>
      </c>
      <c r="AV66" s="126" t="n">
        <f aca="false">AVERAGE(AV9:AV39)</f>
        <v>240.119211777705</v>
      </c>
      <c r="AW66" s="118"/>
      <c r="AX66" s="118"/>
      <c r="AY66" s="118"/>
      <c r="AZ66" s="126" t="n">
        <f aca="false">AVERAGE(AZ9:AZ39)</f>
        <v>1535.87162174047</v>
      </c>
      <c r="BA66" s="126"/>
      <c r="BB66" s="126"/>
      <c r="BC66" s="126"/>
      <c r="BD66" s="126"/>
      <c r="BE66" s="126"/>
      <c r="BF66" s="126"/>
      <c r="BG66" s="126"/>
      <c r="BH66" s="126"/>
      <c r="BI66" s="126"/>
      <c r="BJ66" s="126"/>
      <c r="BK66" s="126"/>
      <c r="BL66" s="126"/>
      <c r="BM66" s="118"/>
      <c r="BN66" s="118"/>
      <c r="BO66" s="118"/>
      <c r="BP66" s="118"/>
      <c r="BQ66" s="126" t="n">
        <f aca="false">AVERAGE(BQ9:BQ39)</f>
        <v>91.3084516129032</v>
      </c>
      <c r="BR66" s="126" t="n">
        <f aca="false">AVERAGE(BR9:BR39)</f>
        <v>8.49806451612903</v>
      </c>
      <c r="BS66" s="128" t="n">
        <f aca="false">AVERAGE(BS9:BS39)</f>
        <v>0.100046873297026</v>
      </c>
      <c r="BT66" s="126" t="n">
        <f aca="false">AVERAGE(BT9:BT39)</f>
        <v>8.29387096774194</v>
      </c>
      <c r="BU66" s="126" t="n">
        <f aca="false">AVERAGE(BU9:BU39)</f>
        <v>23.2170967741935</v>
      </c>
      <c r="BV66" s="126" t="n">
        <f aca="false">AVERAGE(BV9:BV39)</f>
        <v>2.869559215303</v>
      </c>
      <c r="BW66" s="121"/>
      <c r="BX66" s="121"/>
      <c r="BY66" s="121"/>
      <c r="BZ66" s="121"/>
      <c r="CA66" s="121"/>
      <c r="CB66" s="121"/>
      <c r="CC66" s="121"/>
      <c r="CD66" s="121"/>
      <c r="CE66" s="121"/>
      <c r="CF66" s="121"/>
      <c r="CG66" s="121"/>
      <c r="CH66" s="121"/>
      <c r="CI66" s="121"/>
      <c r="CJ66" s="121"/>
      <c r="CK66" s="121"/>
      <c r="CL66" s="121"/>
      <c r="CM66" s="121"/>
      <c r="CN66" s="121"/>
      <c r="CO66" s="121"/>
      <c r="CP66" s="121"/>
      <c r="CQ66" s="121"/>
      <c r="CR66" s="121"/>
      <c r="CS66" s="121"/>
      <c r="CT66" s="121"/>
      <c r="CU66" s="121"/>
      <c r="CV66" s="121"/>
      <c r="CW66" s="121"/>
      <c r="CX66" s="121"/>
      <c r="CY66" s="121"/>
      <c r="CZ66" s="121"/>
      <c r="DA66" s="20"/>
      <c r="DB66" s="20"/>
      <c r="DC66" s="20"/>
      <c r="DD66" s="20"/>
      <c r="DE66" s="20"/>
      <c r="DF66" s="20"/>
      <c r="DG66" s="20"/>
      <c r="DH66" s="20"/>
      <c r="DI66" s="20"/>
      <c r="DJ66" s="20"/>
      <c r="DK66" s="20"/>
      <c r="DL66" s="20"/>
      <c r="DM66" s="20"/>
      <c r="DN66" s="20"/>
      <c r="DO66" s="20"/>
      <c r="DP66" s="20"/>
      <c r="DQ66" s="20"/>
      <c r="DR66" s="20"/>
      <c r="DS66" s="20"/>
      <c r="DT66" s="20"/>
      <c r="DU66" s="20"/>
      <c r="DV66" s="20"/>
      <c r="DW66" s="20"/>
      <c r="DX66" s="20"/>
      <c r="DY66" s="20"/>
      <c r="DZ66" s="20"/>
      <c r="EA66" s="20"/>
      <c r="EB66" s="20"/>
      <c r="EC66" s="20"/>
      <c r="ED66" s="20"/>
      <c r="EE66" s="20"/>
      <c r="EF66" s="20"/>
      <c r="EG66" s="20"/>
      <c r="EH66" s="20"/>
      <c r="EI66" s="20"/>
      <c r="EJ66" s="20"/>
      <c r="EK66" s="20"/>
      <c r="EL66" s="20"/>
      <c r="EM66" s="20"/>
      <c r="EN66" s="20"/>
      <c r="EO66" s="20"/>
      <c r="EP66" s="20"/>
      <c r="EQ66" s="20"/>
      <c r="ER66" s="20"/>
      <c r="ES66" s="20"/>
      <c r="ET66" s="20"/>
      <c r="EU66" s="20"/>
      <c r="EV66" s="20"/>
      <c r="EW66" s="20"/>
      <c r="EX66" s="20"/>
      <c r="EY66" s="20"/>
      <c r="EZ66" s="20"/>
      <c r="FA66" s="20"/>
      <c r="FB66" s="20"/>
      <c r="FC66" s="20"/>
      <c r="FD66" s="20"/>
      <c r="FE66" s="20"/>
      <c r="FF66" s="20"/>
      <c r="FG66" s="20"/>
      <c r="FH66" s="20"/>
      <c r="FI66" s="20"/>
    </row>
    <row r="67" customFormat="false" ht="16.5" hidden="false" customHeight="true" outlineLevel="0" collapsed="false">
      <c r="K67" s="125" t="s">
        <v>142</v>
      </c>
      <c r="L67" s="126" t="n">
        <f aca="false">MEDIAN(L9:L39)</f>
        <v>4.70044962935958</v>
      </c>
      <c r="M67" s="126" t="n">
        <f aca="false">MEDIAN(M9:M39)</f>
        <v>13.3179557958821</v>
      </c>
      <c r="N67" s="126" t="n">
        <f aca="false">MEDIAN(N9:N39)</f>
        <v>37.2821404576532</v>
      </c>
      <c r="O67" s="126" t="n">
        <f aca="false">MEDIAN(O9:O39)</f>
        <v>39.0085269705621</v>
      </c>
      <c r="P67" s="126" t="n">
        <f aca="false">MEDIAN(P9:P39)</f>
        <v>6.61548787649971</v>
      </c>
      <c r="AH67" s="125" t="s">
        <v>142</v>
      </c>
      <c r="AI67" s="126" t="n">
        <f aca="false">MEDIAN(AI9:AI39)</f>
        <v>82.7475961538462</v>
      </c>
      <c r="AJ67" s="126" t="n">
        <f aca="false">MEDIAN(AJ9:AJ39)</f>
        <v>160.492063492064</v>
      </c>
      <c r="AK67" s="126" t="n">
        <f aca="false">MEDIAN(AK9:AK39)</f>
        <v>100.051767676768</v>
      </c>
      <c r="AL67" s="126" t="n">
        <f aca="false">MEDIAN(AL9:AL39)</f>
        <v>66.2942942942943</v>
      </c>
      <c r="AM67" s="126" t="n">
        <f aca="false">MEDIAN(AM9:AM39)</f>
        <v>72.1554712892741</v>
      </c>
      <c r="AN67" s="126" t="n">
        <f aca="false">MEDIAN(AN9:AN39)</f>
        <v>159.987908101572</v>
      </c>
      <c r="AQ67" s="126" t="n">
        <f aca="false">MEDIAN(AQ9:AQ39)</f>
        <v>80.2781329923274</v>
      </c>
      <c r="AV67" s="126" t="n">
        <f aca="false">MEDIAN(AV9:AV39)</f>
        <v>209.095871123014</v>
      </c>
      <c r="AW67" s="118"/>
      <c r="AX67" s="118"/>
      <c r="AY67" s="118"/>
      <c r="AZ67" s="126" t="n">
        <f aca="false">MEDIAN(AZ9:AZ39)</f>
        <v>927.223892459252</v>
      </c>
      <c r="BA67" s="126"/>
      <c r="BB67" s="126"/>
      <c r="BC67" s="126"/>
      <c r="BD67" s="126"/>
      <c r="BE67" s="126"/>
      <c r="BF67" s="126"/>
      <c r="BG67" s="126"/>
      <c r="BH67" s="126"/>
      <c r="BI67" s="126"/>
      <c r="BJ67" s="126"/>
      <c r="BK67" s="126"/>
      <c r="BL67" s="126"/>
      <c r="BM67" s="118"/>
      <c r="BN67" s="118"/>
      <c r="BO67" s="118"/>
      <c r="BP67" s="118"/>
      <c r="BQ67" s="126" t="n">
        <f aca="false">MEDIAN(BQ9:BQ39)</f>
        <v>67.48</v>
      </c>
      <c r="BR67" s="126" t="n">
        <f aca="false">MEDIAN(BR9:BR39)</f>
        <v>6.028</v>
      </c>
      <c r="BS67" s="128" t="n">
        <f aca="false">MEDIAN(BS9:BS39)</f>
        <v>0.102994121132024</v>
      </c>
      <c r="BT67" s="126" t="n">
        <f aca="false">MEDIAN(BT9:BT39)</f>
        <v>8.44</v>
      </c>
      <c r="BU67" s="126" t="n">
        <f aca="false">MEDIAN(BU9:BU39)</f>
        <v>23.33</v>
      </c>
      <c r="BV67" s="126" t="n">
        <f aca="false">MEDIAN(BV9:BV39)</f>
        <v>2.82230392156863</v>
      </c>
      <c r="BW67" s="121"/>
      <c r="BX67" s="121"/>
      <c r="BY67" s="121"/>
      <c r="BZ67" s="121"/>
      <c r="CA67" s="121"/>
      <c r="CB67" s="121"/>
      <c r="CC67" s="121"/>
      <c r="CD67" s="121"/>
      <c r="CE67" s="121"/>
      <c r="CF67" s="121"/>
      <c r="CG67" s="121"/>
      <c r="CH67" s="121"/>
      <c r="CI67" s="121"/>
      <c r="CJ67" s="121"/>
      <c r="CK67" s="121"/>
      <c r="CL67" s="121"/>
      <c r="CM67" s="121"/>
      <c r="CN67" s="121"/>
      <c r="CO67" s="121"/>
      <c r="CP67" s="121"/>
      <c r="CQ67" s="121"/>
      <c r="CR67" s="121"/>
      <c r="CS67" s="121"/>
      <c r="CT67" s="121"/>
      <c r="CU67" s="121"/>
      <c r="CV67" s="121"/>
      <c r="CW67" s="121"/>
      <c r="CX67" s="121"/>
      <c r="CY67" s="121"/>
      <c r="CZ67" s="121"/>
      <c r="DA67" s="20"/>
      <c r="DB67" s="20"/>
      <c r="DC67" s="20"/>
      <c r="DD67" s="20"/>
      <c r="DE67" s="20"/>
      <c r="DF67" s="20"/>
      <c r="DG67" s="20"/>
      <c r="DH67" s="20"/>
      <c r="DI67" s="20"/>
      <c r="DJ67" s="20"/>
      <c r="DK67" s="20"/>
      <c r="DL67" s="20"/>
      <c r="DM67" s="20"/>
      <c r="DN67" s="20"/>
      <c r="DO67" s="20"/>
      <c r="DP67" s="20"/>
      <c r="DQ67" s="20"/>
      <c r="DR67" s="20"/>
      <c r="DS67" s="20"/>
      <c r="DT67" s="20"/>
      <c r="DU67" s="20"/>
      <c r="DV67" s="20"/>
      <c r="DW67" s="20"/>
      <c r="DX67" s="20"/>
      <c r="DY67" s="20"/>
      <c r="DZ67" s="20"/>
      <c r="EA67" s="20"/>
      <c r="EB67" s="20"/>
      <c r="EC67" s="20"/>
      <c r="ED67" s="20"/>
      <c r="EE67" s="20"/>
      <c r="EF67" s="20"/>
      <c r="EG67" s="20"/>
      <c r="EH67" s="20"/>
      <c r="EI67" s="20"/>
      <c r="EJ67" s="20"/>
      <c r="EK67" s="20"/>
      <c r="EL67" s="20"/>
      <c r="EM67" s="20"/>
      <c r="EN67" s="20"/>
      <c r="EO67" s="20"/>
      <c r="EP67" s="20"/>
      <c r="EQ67" s="20"/>
      <c r="ER67" s="20"/>
      <c r="ES67" s="20"/>
      <c r="ET67" s="20"/>
      <c r="EU67" s="20"/>
      <c r="EV67" s="20"/>
      <c r="EW67" s="20"/>
      <c r="EX67" s="20"/>
      <c r="EY67" s="20"/>
      <c r="EZ67" s="20"/>
      <c r="FA67" s="20"/>
      <c r="FB67" s="20"/>
      <c r="FC67" s="20"/>
      <c r="FD67" s="20"/>
      <c r="FE67" s="20"/>
      <c r="FF67" s="20"/>
      <c r="FG67" s="20"/>
      <c r="FH67" s="20"/>
      <c r="FI67" s="20"/>
    </row>
    <row r="68" customFormat="false" ht="16.5" hidden="false" customHeight="true" outlineLevel="0" collapsed="false">
      <c r="K68" s="125"/>
      <c r="L68" s="126"/>
      <c r="M68" s="126"/>
      <c r="N68" s="126"/>
      <c r="O68" s="126"/>
      <c r="P68" s="126"/>
      <c r="AH68" s="125" t="s">
        <v>144</v>
      </c>
      <c r="AI68" s="126" t="n">
        <f aca="false">QUARTILE(AI9:AI39,3)</f>
        <v>138.967823204092</v>
      </c>
      <c r="AJ68" s="126" t="n">
        <f aca="false">QUARTILE(AJ9:AJ39,3)</f>
        <v>268.387977146743</v>
      </c>
      <c r="AK68" s="126" t="n">
        <f aca="false">QUARTILE(AK9:AK39,3)</f>
        <v>134.960607653401</v>
      </c>
      <c r="AL68" s="126" t="n">
        <f aca="false">QUARTILE(AL9:AL39,3)</f>
        <v>90.2954807810507</v>
      </c>
      <c r="AM68" s="126" t="n">
        <f aca="false">QUARTILE(AM9:AM39,3)</f>
        <v>96.8845035380142</v>
      </c>
      <c r="AN68" s="126" t="n">
        <f aca="false">QUARTILE(AN9:AN39,3)</f>
        <v>267.934236947791</v>
      </c>
      <c r="AQ68" s="126" t="n">
        <f aca="false">QUARTILE(AQ9:AQ39,3)</f>
        <v>133.862813273048</v>
      </c>
      <c r="AV68" s="126" t="n">
        <f aca="false">QUARTILE(AV9:AV39,3)</f>
        <v>261.503559271404</v>
      </c>
      <c r="AW68" s="118"/>
      <c r="AX68" s="118"/>
      <c r="AY68" s="118"/>
      <c r="AZ68" s="126" t="n">
        <f aca="false">QUARTILE(AZ9:AZ39,3)</f>
        <v>1782.55210517763</v>
      </c>
      <c r="BA68" s="126"/>
      <c r="BB68" s="126"/>
      <c r="BC68" s="126"/>
      <c r="BD68" s="126"/>
      <c r="BE68" s="126"/>
      <c r="BF68" s="126"/>
      <c r="BG68" s="126"/>
      <c r="BH68" s="126"/>
      <c r="BI68" s="126"/>
      <c r="BJ68" s="126"/>
      <c r="BK68" s="126"/>
      <c r="BL68" s="126"/>
      <c r="BM68" s="118"/>
      <c r="BN68" s="118"/>
      <c r="BO68" s="118"/>
      <c r="BP68" s="118"/>
      <c r="BQ68" s="126" t="n">
        <f aca="false">QUARTILE(BQ9:BQ39,3)</f>
        <v>135.8775</v>
      </c>
      <c r="BR68" s="126" t="n">
        <f aca="false">QUARTILE(BR9:BR39,3)</f>
        <v>11.4165</v>
      </c>
      <c r="BS68" s="128" t="n">
        <f aca="false">QUARTILE(BS9:BS39,3)</f>
        <v>0.11599405472022</v>
      </c>
      <c r="BT68" s="126" t="n">
        <f aca="false">QUARTILE(BT9:BT39,3)</f>
        <v>9.385</v>
      </c>
      <c r="BU68" s="126" t="n">
        <f aca="false">QUARTILE(BU9:BU39,3)</f>
        <v>24.79</v>
      </c>
      <c r="BV68" s="126" t="n">
        <f aca="false">QUARTILE(BV9:BV39,3)</f>
        <v>3.11304249112475</v>
      </c>
      <c r="BW68" s="121"/>
      <c r="BX68" s="121"/>
      <c r="BY68" s="121"/>
      <c r="BZ68" s="121"/>
      <c r="CA68" s="121"/>
      <c r="CB68" s="121"/>
      <c r="CC68" s="121"/>
      <c r="CD68" s="121"/>
      <c r="CE68" s="121"/>
      <c r="CF68" s="121"/>
      <c r="CG68" s="121"/>
      <c r="CH68" s="121"/>
      <c r="CI68" s="121"/>
      <c r="CJ68" s="121"/>
      <c r="CK68" s="121"/>
      <c r="CL68" s="121"/>
      <c r="CM68" s="121"/>
      <c r="CN68" s="121"/>
      <c r="CO68" s="121"/>
      <c r="CP68" s="121"/>
      <c r="CQ68" s="121"/>
      <c r="CR68" s="121"/>
      <c r="CS68" s="121"/>
      <c r="CT68" s="121"/>
      <c r="CU68" s="121"/>
      <c r="CV68" s="121"/>
      <c r="CW68" s="121"/>
      <c r="CX68" s="121"/>
      <c r="CY68" s="121"/>
      <c r="CZ68" s="121"/>
      <c r="DA68" s="20"/>
      <c r="DB68" s="20"/>
      <c r="DC68" s="20"/>
      <c r="DD68" s="20"/>
      <c r="DE68" s="20"/>
      <c r="DF68" s="20"/>
      <c r="DG68" s="20"/>
      <c r="DH68" s="20"/>
      <c r="DI68" s="20"/>
      <c r="DJ68" s="20"/>
      <c r="DK68" s="20"/>
      <c r="DL68" s="20"/>
      <c r="DM68" s="20"/>
      <c r="DN68" s="20"/>
      <c r="DO68" s="20"/>
      <c r="DP68" s="20"/>
      <c r="DQ68" s="20"/>
      <c r="DR68" s="20"/>
      <c r="DS68" s="20"/>
      <c r="DT68" s="20"/>
      <c r="DU68" s="20"/>
      <c r="DV68" s="20"/>
      <c r="DW68" s="20"/>
      <c r="DX68" s="20"/>
      <c r="DY68" s="20"/>
      <c r="DZ68" s="20"/>
      <c r="EA68" s="20"/>
      <c r="EB68" s="20"/>
      <c r="EC68" s="20"/>
      <c r="ED68" s="20"/>
      <c r="EE68" s="20"/>
      <c r="EF68" s="20"/>
      <c r="EG68" s="20"/>
      <c r="EH68" s="20"/>
      <c r="EI68" s="20"/>
      <c r="EJ68" s="20"/>
      <c r="EK68" s="20"/>
      <c r="EL68" s="20"/>
      <c r="EM68" s="20"/>
      <c r="EN68" s="20"/>
      <c r="EO68" s="20"/>
      <c r="EP68" s="20"/>
      <c r="EQ68" s="20"/>
      <c r="ER68" s="20"/>
      <c r="ES68" s="20"/>
      <c r="ET68" s="20"/>
      <c r="EU68" s="20"/>
      <c r="EV68" s="20"/>
      <c r="EW68" s="20"/>
      <c r="EX68" s="20"/>
      <c r="EY68" s="20"/>
      <c r="EZ68" s="20"/>
      <c r="FA68" s="20"/>
      <c r="FB68" s="20"/>
      <c r="FC68" s="20"/>
      <c r="FD68" s="20"/>
      <c r="FE68" s="20"/>
      <c r="FF68" s="20"/>
      <c r="FG68" s="20"/>
      <c r="FH68" s="20"/>
      <c r="FI68" s="20"/>
    </row>
    <row r="69" customFormat="false" ht="16.5" hidden="false" customHeight="true" outlineLevel="0" collapsed="false">
      <c r="K69" s="125" t="s">
        <v>145</v>
      </c>
      <c r="L69" s="126" t="n">
        <f aca="false">STDEV(L9:L39)</f>
        <v>2.43747888796854</v>
      </c>
      <c r="M69" s="126" t="n">
        <f aca="false">STDEV(M9:M39)</f>
        <v>7.08604067892355</v>
      </c>
      <c r="N69" s="126" t="n">
        <f aca="false">STDEV(N9:N39)</f>
        <v>11.7248017689599</v>
      </c>
      <c r="O69" s="126" t="n">
        <f aca="false">STDEV(O9:O39)</f>
        <v>12.4165872174724</v>
      </c>
      <c r="P69" s="126" t="n">
        <f aca="false">STDEV(P9:P39)</f>
        <v>6.54087099529316</v>
      </c>
      <c r="AH69" s="125" t="s">
        <v>145</v>
      </c>
      <c r="AI69" s="126" t="n">
        <f aca="false">STDEV(AI9:AI39)</f>
        <v>51.6577114763838</v>
      </c>
      <c r="AJ69" s="126" t="n">
        <f aca="false">STDEV(AJ9:AJ39)</f>
        <v>135.703486918829</v>
      </c>
      <c r="AK69" s="126" t="n">
        <f aca="false">STDEV(AK9:AK39)</f>
        <v>66.7529982893787</v>
      </c>
      <c r="AL69" s="126" t="n">
        <f aca="false">STDEV(AL9:AL39)</f>
        <v>32.6182447384407</v>
      </c>
      <c r="AM69" s="126" t="n">
        <f aca="false">STDEV(AM9:AM39)</f>
        <v>37.9642212765054</v>
      </c>
      <c r="AN69" s="126" t="n">
        <f aca="false">STDEV(AN9:AN39)</f>
        <v>110.485749062589</v>
      </c>
      <c r="AQ69" s="126" t="n">
        <f aca="false">STDEV(AQ9:AQ39)</f>
        <v>50.111932317817</v>
      </c>
      <c r="AV69" s="126" t="n">
        <f aca="false">STDEV(AV9:AV39)</f>
        <v>198.29141329391</v>
      </c>
      <c r="AW69" s="118"/>
      <c r="AX69" s="118"/>
      <c r="AY69" s="118"/>
      <c r="AZ69" s="126" t="n">
        <f aca="false">STDEV(AZ9:AZ39)</f>
        <v>1576.07217466667</v>
      </c>
      <c r="BA69" s="126"/>
      <c r="BB69" s="126"/>
      <c r="BC69" s="126"/>
      <c r="BD69" s="126"/>
      <c r="BE69" s="126"/>
      <c r="BF69" s="126"/>
      <c r="BG69" s="126"/>
      <c r="BH69" s="126"/>
      <c r="BI69" s="126"/>
      <c r="BJ69" s="126"/>
      <c r="BK69" s="126"/>
      <c r="BL69" s="126"/>
      <c r="BM69" s="118"/>
      <c r="BN69" s="118"/>
      <c r="BO69" s="118"/>
      <c r="BP69" s="118"/>
      <c r="BQ69" s="126" t="n">
        <f aca="false">STDEV(BQ9:BQ39)</f>
        <v>60.2282158570431</v>
      </c>
      <c r="BR69" s="126" t="n">
        <f aca="false">STDEV(BR9:BR39)</f>
        <v>5.43663339414804</v>
      </c>
      <c r="BS69" s="128" t="n">
        <f aca="false">STDEV(BS9:BS39)</f>
        <v>0.0287867754602449</v>
      </c>
      <c r="BT69" s="126" t="n">
        <f aca="false">STDEV(BT9:BT39)</f>
        <v>1.53175645892628</v>
      </c>
      <c r="BU69" s="126" t="n">
        <f aca="false">STDEV(BU9:BU39)</f>
        <v>2.47331787086144</v>
      </c>
      <c r="BV69" s="126" t="n">
        <f aca="false">STDEV(BV9:BV39)</f>
        <v>0.498721353006356</v>
      </c>
      <c r="BW69" s="121"/>
      <c r="BX69" s="121"/>
      <c r="BY69" s="121"/>
      <c r="BZ69" s="121"/>
      <c r="CA69" s="121"/>
      <c r="CB69" s="121"/>
      <c r="CC69" s="121"/>
      <c r="CD69" s="121"/>
      <c r="CE69" s="121"/>
      <c r="CF69" s="121"/>
      <c r="CG69" s="121"/>
      <c r="CH69" s="121"/>
      <c r="CI69" s="121"/>
      <c r="CJ69" s="121"/>
      <c r="CK69" s="121"/>
      <c r="CL69" s="121"/>
      <c r="CM69" s="121"/>
      <c r="CN69" s="121"/>
      <c r="CO69" s="121"/>
      <c r="CP69" s="121"/>
      <c r="CQ69" s="121"/>
      <c r="CR69" s="121"/>
      <c r="CS69" s="121"/>
      <c r="CT69" s="121"/>
      <c r="CU69" s="121"/>
      <c r="CV69" s="121"/>
      <c r="CW69" s="121"/>
      <c r="CX69" s="121"/>
      <c r="CY69" s="121"/>
      <c r="CZ69" s="121"/>
      <c r="DA69" s="20"/>
      <c r="DB69" s="20"/>
      <c r="DC69" s="20"/>
      <c r="DD69" s="20"/>
      <c r="DE69" s="20"/>
      <c r="DF69" s="20"/>
      <c r="DG69" s="20"/>
      <c r="DH69" s="20"/>
      <c r="DI69" s="20"/>
      <c r="DJ69" s="20"/>
      <c r="DK69" s="20"/>
      <c r="DL69" s="20"/>
      <c r="DM69" s="20"/>
      <c r="DN69" s="20"/>
      <c r="DO69" s="20"/>
      <c r="DP69" s="20"/>
      <c r="DQ69" s="20"/>
      <c r="DR69" s="20"/>
      <c r="DS69" s="20"/>
      <c r="DT69" s="20"/>
      <c r="DU69" s="20"/>
      <c r="DV69" s="20"/>
      <c r="DW69" s="20"/>
      <c r="DX69" s="20"/>
      <c r="DY69" s="20"/>
      <c r="DZ69" s="20"/>
      <c r="EA69" s="20"/>
      <c r="EB69" s="20"/>
      <c r="EC69" s="20"/>
      <c r="ED69" s="20"/>
      <c r="EE69" s="20"/>
      <c r="EF69" s="20"/>
      <c r="EG69" s="20"/>
      <c r="EH69" s="20"/>
      <c r="EI69" s="20"/>
      <c r="EJ69" s="20"/>
      <c r="EK69" s="20"/>
      <c r="EL69" s="20"/>
      <c r="EM69" s="20"/>
      <c r="EN69" s="20"/>
      <c r="EO69" s="20"/>
      <c r="EP69" s="20"/>
      <c r="EQ69" s="20"/>
      <c r="ER69" s="20"/>
      <c r="ES69" s="20"/>
      <c r="ET69" s="20"/>
      <c r="EU69" s="20"/>
      <c r="EV69" s="20"/>
      <c r="EW69" s="20"/>
      <c r="EX69" s="20"/>
      <c r="EY69" s="20"/>
      <c r="EZ69" s="20"/>
      <c r="FA69" s="20"/>
      <c r="FB69" s="20"/>
      <c r="FC69" s="20"/>
      <c r="FD69" s="20"/>
      <c r="FE69" s="20"/>
      <c r="FF69" s="20"/>
      <c r="FG69" s="20"/>
      <c r="FH69" s="20"/>
      <c r="FI69" s="20"/>
    </row>
    <row r="70" customFormat="false" ht="16.5" hidden="false" customHeight="true" outlineLevel="0" collapsed="false">
      <c r="K70" s="129" t="s">
        <v>138</v>
      </c>
      <c r="L70" s="130" t="n">
        <f aca="false">MIN(L40:L57)</f>
        <v>2.22731504690969</v>
      </c>
      <c r="M70" s="130" t="n">
        <f aca="false">MIN(M40:M57)</f>
        <v>5.95430781350713</v>
      </c>
      <c r="N70" s="130" t="n">
        <f aca="false">MIN(N40:N57)</f>
        <v>27.7123752119043</v>
      </c>
      <c r="O70" s="130" t="n">
        <f aca="false">MIN(O40:O57)</f>
        <v>24.9309286262471</v>
      </c>
      <c r="P70" s="130" t="n">
        <f aca="false">MIN(P40:P57)</f>
        <v>2.83838547576593</v>
      </c>
      <c r="AG70" s="131" t="s">
        <v>147</v>
      </c>
      <c r="AH70" s="129" t="s">
        <v>138</v>
      </c>
      <c r="AI70" s="130" t="n">
        <f aca="false">MIN(AI40:AI57)</f>
        <v>20.4304029304029</v>
      </c>
      <c r="AJ70" s="130" t="n">
        <f aca="false">MIN(AJ40:AJ57)</f>
        <v>34.0893371757925</v>
      </c>
      <c r="AK70" s="130" t="n">
        <f aca="false">MIN(AK40:AK57)</f>
        <v>18.1760435571688</v>
      </c>
      <c r="AL70" s="130" t="n">
        <f aca="false">MIN(AL40:AL57)</f>
        <v>12.8825654923216</v>
      </c>
      <c r="AM70" s="130" t="n">
        <f aca="false">MIN(AM40:AM57)</f>
        <v>14.2985280588776</v>
      </c>
      <c r="AN70" s="130" t="n">
        <f aca="false">MIN(AN40:AN57)</f>
        <v>39.8679458239278</v>
      </c>
      <c r="AQ70" s="130" t="n">
        <f aca="false">MIN(AQ40:AQ57)</f>
        <v>19.8611623616236</v>
      </c>
      <c r="AV70" s="130" t="n">
        <f aca="false">MIN(AV40:AV57)</f>
        <v>26.7830967714393</v>
      </c>
      <c r="AW70" s="118"/>
      <c r="AX70" s="118"/>
      <c r="AY70" s="118"/>
      <c r="AZ70" s="130" t="n">
        <f aca="false">MIN(AZ40:AZ57)</f>
        <v>36.206442331198</v>
      </c>
      <c r="BA70" s="130"/>
      <c r="BB70" s="130"/>
      <c r="BC70" s="130"/>
      <c r="BD70" s="130"/>
      <c r="BE70" s="130"/>
      <c r="BF70" s="130"/>
      <c r="BG70" s="130"/>
      <c r="BH70" s="130"/>
      <c r="BI70" s="130"/>
      <c r="BJ70" s="130"/>
      <c r="BK70" s="130"/>
      <c r="BL70" s="130"/>
      <c r="BM70" s="118"/>
      <c r="BN70" s="118"/>
      <c r="BO70" s="118"/>
      <c r="BP70" s="118"/>
      <c r="BQ70" s="130" t="n">
        <f aca="false">MIN(BQ40:BQ57)</f>
        <v>4.716</v>
      </c>
      <c r="BR70" s="130" t="n">
        <f aca="false">MIN(BR40:BR57)</f>
        <v>0.821</v>
      </c>
      <c r="BS70" s="132" t="n">
        <f aca="false">MIN(BS40:BS57)</f>
        <v>0.0165740479909857</v>
      </c>
      <c r="BT70" s="130" t="n">
        <f aca="false">MIN(BT40:BT57)</f>
        <v>1.24</v>
      </c>
      <c r="BU70" s="130" t="n">
        <f aca="false">MIN(BU40:BU57)</f>
        <v>9.55</v>
      </c>
      <c r="BV70" s="130" t="n">
        <f aca="false">MIN(BV40:BV57)</f>
        <v>1.71691176470588</v>
      </c>
      <c r="BW70" s="121"/>
      <c r="BX70" s="121"/>
      <c r="BY70" s="121"/>
      <c r="BZ70" s="121"/>
      <c r="CA70" s="121"/>
      <c r="CB70" s="121"/>
      <c r="CC70" s="121"/>
      <c r="CD70" s="121"/>
      <c r="CE70" s="121"/>
      <c r="CF70" s="121"/>
      <c r="CG70" s="121"/>
      <c r="CH70" s="121"/>
      <c r="CI70" s="121"/>
      <c r="CJ70" s="121"/>
      <c r="CK70" s="121"/>
      <c r="CL70" s="121"/>
      <c r="CM70" s="121"/>
      <c r="CN70" s="121"/>
      <c r="CO70" s="121"/>
      <c r="CP70" s="121"/>
      <c r="CQ70" s="121"/>
      <c r="CR70" s="121"/>
      <c r="CS70" s="121"/>
      <c r="CT70" s="121"/>
      <c r="CU70" s="121"/>
      <c r="CV70" s="121"/>
      <c r="CW70" s="121"/>
      <c r="CX70" s="121"/>
      <c r="CY70" s="121"/>
      <c r="CZ70" s="121"/>
      <c r="DA70" s="20"/>
      <c r="DB70" s="20"/>
      <c r="DC70" s="20"/>
      <c r="DD70" s="20"/>
      <c r="DE70" s="20"/>
      <c r="DF70" s="20"/>
      <c r="DG70" s="20"/>
      <c r="DH70" s="20"/>
      <c r="DI70" s="20"/>
      <c r="DJ70" s="20"/>
      <c r="DK70" s="20"/>
      <c r="DL70" s="20"/>
      <c r="DM70" s="20"/>
      <c r="DN70" s="20"/>
      <c r="DO70" s="20"/>
      <c r="DP70" s="20"/>
      <c r="DQ70" s="20"/>
      <c r="DR70" s="20"/>
      <c r="DS70" s="20"/>
      <c r="DT70" s="20"/>
      <c r="DU70" s="20"/>
      <c r="DV70" s="20"/>
      <c r="DW70" s="20"/>
      <c r="DX70" s="20"/>
      <c r="DY70" s="20"/>
      <c r="DZ70" s="20"/>
      <c r="EA70" s="20"/>
      <c r="EB70" s="20"/>
      <c r="EC70" s="20"/>
      <c r="ED70" s="20"/>
      <c r="EE70" s="20"/>
      <c r="EF70" s="20"/>
      <c r="EG70" s="20"/>
      <c r="EH70" s="20"/>
      <c r="EI70" s="20"/>
      <c r="EJ70" s="20"/>
      <c r="EK70" s="20"/>
      <c r="EL70" s="20"/>
      <c r="EM70" s="20"/>
      <c r="EN70" s="20"/>
      <c r="EO70" s="20"/>
      <c r="EP70" s="20"/>
      <c r="EQ70" s="20"/>
      <c r="ER70" s="20"/>
      <c r="ES70" s="20"/>
      <c r="ET70" s="20"/>
      <c r="EU70" s="20"/>
      <c r="EV70" s="20"/>
      <c r="EW70" s="20"/>
      <c r="EX70" s="20"/>
      <c r="EY70" s="20"/>
      <c r="EZ70" s="20"/>
      <c r="FA70" s="20"/>
      <c r="FB70" s="20"/>
      <c r="FC70" s="20"/>
      <c r="FD70" s="20"/>
      <c r="FE70" s="20"/>
      <c r="FF70" s="20"/>
      <c r="FG70" s="20"/>
      <c r="FH70" s="20"/>
      <c r="FI70" s="20"/>
    </row>
    <row r="71" customFormat="false" ht="16.5" hidden="false" customHeight="true" outlineLevel="0" collapsed="false">
      <c r="K71" s="129" t="s">
        <v>139</v>
      </c>
      <c r="L71" s="130" t="n">
        <f aca="false">MAX(L40:L57)</f>
        <v>9.04674369747899</v>
      </c>
      <c r="M71" s="130" t="n">
        <f aca="false">MAX(M40:M57)</f>
        <v>20.9462140615418</v>
      </c>
      <c r="N71" s="130" t="n">
        <f aca="false">MAX(N40:N57)</f>
        <v>47.2705309378176</v>
      </c>
      <c r="O71" s="130" t="n">
        <f aca="false">MAX(O40:O57)</f>
        <v>52.3718461568482</v>
      </c>
      <c r="P71" s="130" t="n">
        <f aca="false">MAX(P40:P57)</f>
        <v>11.1670090171639</v>
      </c>
      <c r="AH71" s="129" t="s">
        <v>139</v>
      </c>
      <c r="AI71" s="130" t="n">
        <f aca="false">MAX(AI40:AI57)</f>
        <v>141.897253306206</v>
      </c>
      <c r="AJ71" s="130" t="n">
        <f aca="false">MAX(AJ40:AJ57)</f>
        <v>417.976804123711</v>
      </c>
      <c r="AK71" s="130" t="n">
        <f aca="false">MAX(AK40:AK57)</f>
        <v>191.251246261216</v>
      </c>
      <c r="AL71" s="130" t="n">
        <f aca="false">MAX(AL40:AL57)</f>
        <v>102.275510204082</v>
      </c>
      <c r="AM71" s="130" t="n">
        <f aca="false">MAX(AM40:AM57)</f>
        <v>117.211740041929</v>
      </c>
      <c r="AN71" s="130" t="n">
        <f aca="false">MAX(AN40:AN57)</f>
        <v>251.265984654731</v>
      </c>
      <c r="AQ71" s="130" t="n">
        <f aca="false">MAX(AQ40:AQ57)</f>
        <v>138.138351983723</v>
      </c>
      <c r="AV71" s="130" t="n">
        <f aca="false">MAX(AV40:AV57)</f>
        <v>435.148174472711</v>
      </c>
      <c r="AW71" s="118"/>
      <c r="AX71" s="118"/>
      <c r="AY71" s="118"/>
      <c r="AZ71" s="130" t="n">
        <f aca="false">MAX(AZ40:AZ57)</f>
        <v>952.505958257078</v>
      </c>
      <c r="BA71" s="130"/>
      <c r="BB71" s="130"/>
      <c r="BC71" s="130"/>
      <c r="BD71" s="130"/>
      <c r="BE71" s="130"/>
      <c r="BF71" s="130"/>
      <c r="BG71" s="130"/>
      <c r="BH71" s="130"/>
      <c r="BI71" s="130"/>
      <c r="BJ71" s="130"/>
      <c r="BK71" s="130"/>
      <c r="BL71" s="130"/>
      <c r="BM71" s="118"/>
      <c r="BN71" s="118"/>
      <c r="BO71" s="118"/>
      <c r="BP71" s="118"/>
      <c r="BQ71" s="130" t="n">
        <f aca="false">MAX(BQ40:BQ57)</f>
        <v>195.245</v>
      </c>
      <c r="BR71" s="130" t="n">
        <f aca="false">MAX(BR40:BR57)</f>
        <v>14.032</v>
      </c>
      <c r="BS71" s="132" t="n">
        <f aca="false">MAX(BS40:BS57)</f>
        <v>0.184735576923077</v>
      </c>
      <c r="BT71" s="130" t="n">
        <f aca="false">MAX(BT40:BT57)</f>
        <v>12.53</v>
      </c>
      <c r="BU71" s="130" t="n">
        <f aca="false">MAX(BU40:BU57)</f>
        <v>29.88</v>
      </c>
      <c r="BV71" s="130" t="n">
        <f aca="false">MAX(BV40:BV57)</f>
        <v>7.70161290322581</v>
      </c>
      <c r="BW71" s="121"/>
      <c r="BX71" s="121"/>
      <c r="BY71" s="121"/>
      <c r="BZ71" s="121"/>
      <c r="CA71" s="121"/>
      <c r="CB71" s="121"/>
      <c r="CC71" s="121"/>
      <c r="CD71" s="121"/>
      <c r="CE71" s="121"/>
      <c r="CF71" s="121"/>
      <c r="CG71" s="121"/>
      <c r="CH71" s="121"/>
      <c r="CI71" s="121"/>
      <c r="CJ71" s="121"/>
      <c r="CK71" s="121"/>
      <c r="CL71" s="121"/>
      <c r="CM71" s="121"/>
      <c r="CN71" s="121"/>
      <c r="CO71" s="121"/>
      <c r="CP71" s="121"/>
      <c r="CQ71" s="121"/>
      <c r="CR71" s="121"/>
      <c r="CS71" s="121"/>
      <c r="CT71" s="121"/>
      <c r="CU71" s="121"/>
      <c r="CV71" s="121"/>
      <c r="CW71" s="121"/>
      <c r="CX71" s="121"/>
      <c r="CY71" s="121"/>
      <c r="CZ71" s="121"/>
      <c r="DA71" s="20"/>
      <c r="DB71" s="20"/>
      <c r="DC71" s="20"/>
      <c r="DD71" s="20"/>
      <c r="DE71" s="20"/>
      <c r="DF71" s="20"/>
      <c r="DG71" s="20"/>
      <c r="DH71" s="20"/>
      <c r="DI71" s="20"/>
      <c r="DJ71" s="20"/>
      <c r="DK71" s="20"/>
      <c r="DL71" s="20"/>
      <c r="DM71" s="20"/>
      <c r="DN71" s="20"/>
      <c r="DO71" s="20"/>
      <c r="DP71" s="20"/>
      <c r="DQ71" s="20"/>
      <c r="DR71" s="20"/>
      <c r="DS71" s="20"/>
      <c r="DT71" s="20"/>
      <c r="DU71" s="20"/>
      <c r="DV71" s="20"/>
      <c r="DW71" s="20"/>
      <c r="DX71" s="20"/>
      <c r="DY71" s="20"/>
      <c r="DZ71" s="20"/>
      <c r="EA71" s="20"/>
      <c r="EB71" s="20"/>
      <c r="EC71" s="20"/>
      <c r="ED71" s="20"/>
      <c r="EE71" s="20"/>
      <c r="EF71" s="20"/>
      <c r="EG71" s="20"/>
      <c r="EH71" s="20"/>
      <c r="EI71" s="20"/>
      <c r="EJ71" s="20"/>
      <c r="EK71" s="20"/>
      <c r="EL71" s="20"/>
      <c r="EM71" s="20"/>
      <c r="EN71" s="20"/>
      <c r="EO71" s="20"/>
      <c r="EP71" s="20"/>
      <c r="EQ71" s="20"/>
      <c r="ER71" s="20"/>
      <c r="ES71" s="20"/>
      <c r="ET71" s="20"/>
      <c r="EU71" s="20"/>
      <c r="EV71" s="20"/>
      <c r="EW71" s="20"/>
      <c r="EX71" s="20"/>
      <c r="EY71" s="20"/>
      <c r="EZ71" s="20"/>
      <c r="FA71" s="20"/>
      <c r="FB71" s="20"/>
      <c r="FC71" s="20"/>
      <c r="FD71" s="20"/>
      <c r="FE71" s="20"/>
      <c r="FF71" s="20"/>
      <c r="FG71" s="20"/>
      <c r="FH71" s="20"/>
      <c r="FI71" s="20"/>
    </row>
    <row r="72" customFormat="false" ht="16.5" hidden="false" customHeight="true" outlineLevel="0" collapsed="false">
      <c r="K72" s="129" t="s">
        <v>140</v>
      </c>
      <c r="L72" s="130" t="n">
        <f aca="false">AVERAGE(L40:L57)</f>
        <v>5.14959915836937</v>
      </c>
      <c r="M72" s="130" t="n">
        <f aca="false">AVERAGE(M40:M57)</f>
        <v>13.7799455678564</v>
      </c>
      <c r="N72" s="130" t="n">
        <f aca="false">AVERAGE(N40:N57)</f>
        <v>37.5101207490643</v>
      </c>
      <c r="O72" s="130" t="n">
        <f aca="false">AVERAGE(O40:O57)</f>
        <v>37.7979378109022</v>
      </c>
      <c r="P72" s="130" t="n">
        <f aca="false">AVERAGE(P40:P57)</f>
        <v>5.61109810186367</v>
      </c>
      <c r="AH72" s="129" t="s">
        <v>140</v>
      </c>
      <c r="AI72" s="130" t="n">
        <f aca="false">AVERAGE(AI40:AI57)</f>
        <v>57.5538148380436</v>
      </c>
      <c r="AJ72" s="130" t="n">
        <f aca="false">AVERAGE(AJ40:AJ57)</f>
        <v>168.849256251206</v>
      </c>
      <c r="AK72" s="130" t="n">
        <f aca="false">AVERAGE(AK40:AK57)</f>
        <v>81.7350054788919</v>
      </c>
      <c r="AL72" s="130" t="n">
        <f aca="false">AVERAGE(AL40:AL57)</f>
        <v>42.228603794179</v>
      </c>
      <c r="AM72" s="130" t="n">
        <f aca="false">AVERAGE(AM40:AM57)</f>
        <v>42.6238884707761</v>
      </c>
      <c r="AN72" s="130" t="n">
        <f aca="false">AVERAGE(AN40:AN57)</f>
        <v>116.337130860531</v>
      </c>
      <c r="AQ72" s="130" t="n">
        <f aca="false">AVERAGE(AQ40:AQ57)</f>
        <v>55.8985829016144</v>
      </c>
      <c r="AV72" s="130" t="n">
        <f aca="false">AVERAGE(AV40:AV57)</f>
        <v>132.260972368643</v>
      </c>
      <c r="AW72" s="118"/>
      <c r="AX72" s="118"/>
      <c r="AY72" s="118"/>
      <c r="AZ72" s="130" t="n">
        <f aca="false">AVERAGE(AZ40:AZ57)</f>
        <v>629.264949181943</v>
      </c>
      <c r="BA72" s="130"/>
      <c r="BB72" s="130"/>
      <c r="BC72" s="130"/>
      <c r="BD72" s="130"/>
      <c r="BE72" s="130"/>
      <c r="BF72" s="130"/>
      <c r="BG72" s="130"/>
      <c r="BH72" s="130"/>
      <c r="BI72" s="130"/>
      <c r="BJ72" s="130"/>
      <c r="BK72" s="130"/>
      <c r="BL72" s="130"/>
      <c r="BM72" s="118"/>
      <c r="BN72" s="118"/>
      <c r="BO72" s="118"/>
      <c r="BP72" s="118"/>
      <c r="BQ72" s="130" t="n">
        <f aca="false">AVERAGE(BQ40:BQ57)</f>
        <v>55.1696111111111</v>
      </c>
      <c r="BR72" s="130" t="n">
        <f aca="false">AVERAGE(BR40:BR57)</f>
        <v>4.86822222222222</v>
      </c>
      <c r="BS72" s="132" t="n">
        <f aca="false">AVERAGE(BS40:BS57)</f>
        <v>0.119699949165788</v>
      </c>
      <c r="BT72" s="130" t="n">
        <f aca="false">AVERAGE(BT40:BT57)</f>
        <v>8.73555555555556</v>
      </c>
      <c r="BU72" s="130" t="n">
        <f aca="false">AVERAGE(BU40:BU57)</f>
        <v>21.5994444444444</v>
      </c>
      <c r="BV72" s="130" t="n">
        <f aca="false">AVERAGE(BV40:BV57)</f>
        <v>2.75576107451951</v>
      </c>
      <c r="BW72" s="121"/>
      <c r="BX72" s="121"/>
      <c r="BY72" s="121"/>
      <c r="BZ72" s="121"/>
      <c r="CA72" s="121"/>
      <c r="CB72" s="121"/>
      <c r="CC72" s="121"/>
      <c r="CD72" s="121"/>
      <c r="CE72" s="121"/>
      <c r="CF72" s="121"/>
      <c r="CG72" s="121"/>
      <c r="CH72" s="121"/>
      <c r="CI72" s="121"/>
      <c r="CJ72" s="121"/>
      <c r="CK72" s="121"/>
      <c r="CL72" s="121"/>
      <c r="CM72" s="121"/>
      <c r="CN72" s="121"/>
      <c r="CO72" s="121"/>
      <c r="CP72" s="121"/>
      <c r="CQ72" s="121"/>
      <c r="CR72" s="121"/>
      <c r="CS72" s="121"/>
      <c r="CT72" s="121"/>
      <c r="CU72" s="121"/>
      <c r="CV72" s="121"/>
      <c r="CW72" s="121"/>
      <c r="CX72" s="121"/>
      <c r="CY72" s="121"/>
      <c r="CZ72" s="121"/>
      <c r="DA72" s="20"/>
      <c r="DB72" s="20"/>
      <c r="DC72" s="20"/>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20"/>
      <c r="EC72" s="20"/>
      <c r="ED72" s="20"/>
      <c r="EE72" s="20"/>
      <c r="EF72" s="20"/>
      <c r="EG72" s="20"/>
      <c r="EH72" s="20"/>
      <c r="EI72" s="20"/>
      <c r="EJ72" s="20"/>
      <c r="EK72" s="20"/>
      <c r="EL72" s="20"/>
      <c r="EM72" s="20"/>
      <c r="EN72" s="20"/>
      <c r="EO72" s="20"/>
      <c r="EP72" s="20"/>
      <c r="EQ72" s="20"/>
      <c r="ER72" s="20"/>
      <c r="ES72" s="20"/>
      <c r="ET72" s="20"/>
      <c r="EU72" s="20"/>
      <c r="EV72" s="20"/>
      <c r="EW72" s="20"/>
      <c r="EX72" s="20"/>
      <c r="EY72" s="20"/>
      <c r="EZ72" s="20"/>
      <c r="FA72" s="20"/>
      <c r="FB72" s="20"/>
      <c r="FC72" s="20"/>
      <c r="FD72" s="20"/>
      <c r="FE72" s="20"/>
      <c r="FF72" s="20"/>
      <c r="FG72" s="20"/>
      <c r="FH72" s="20"/>
      <c r="FI72" s="20"/>
    </row>
    <row r="73" customFormat="false" ht="16.5" hidden="false" customHeight="true" outlineLevel="0" collapsed="false">
      <c r="K73" s="129" t="s">
        <v>142</v>
      </c>
      <c r="L73" s="130" t="n">
        <f aca="false">MEDIAN(L40:L57)</f>
        <v>4.91608851684448</v>
      </c>
      <c r="M73" s="130" t="n">
        <f aca="false">MEDIAN(M40:M57)</f>
        <v>13.3591812802528</v>
      </c>
      <c r="N73" s="130" t="n">
        <f aca="false">MEDIAN(N40:N57)</f>
        <v>37.354872506303</v>
      </c>
      <c r="O73" s="130" t="n">
        <f aca="false">MEDIAN(O40:O57)</f>
        <v>37.6251083230915</v>
      </c>
      <c r="P73" s="130" t="n">
        <f aca="false">MEDIAN(P40:P57)</f>
        <v>5.09630754885787</v>
      </c>
      <c r="AH73" s="129" t="s">
        <v>142</v>
      </c>
      <c r="AI73" s="130" t="n">
        <f aca="false">MEDIAN(AI40:AI57)</f>
        <v>44.3426529107636</v>
      </c>
      <c r="AJ73" s="130" t="n">
        <f aca="false">MEDIAN(AJ40:AJ57)</f>
        <v>141.335275401183</v>
      </c>
      <c r="AK73" s="130" t="n">
        <f aca="false">MEDIAN(AK40:AK57)</f>
        <v>69.3566176470588</v>
      </c>
      <c r="AL73" s="130" t="n">
        <f aca="false">MEDIAN(AL40:AL57)</f>
        <v>34.6617330729167</v>
      </c>
      <c r="AM73" s="130" t="n">
        <f aca="false">MEDIAN(AM40:AM57)</f>
        <v>36.8829689977993</v>
      </c>
      <c r="AN73" s="130" t="n">
        <f aca="false">MEDIAN(AN40:AN57)</f>
        <v>108.079538083834</v>
      </c>
      <c r="AQ73" s="130" t="n">
        <f aca="false">MEDIAN(AQ40:AQ57)</f>
        <v>43.1555061896759</v>
      </c>
      <c r="AV73" s="130" t="n">
        <f aca="false">MEDIAN(AV40:AV57)</f>
        <v>118.86396326237</v>
      </c>
      <c r="AW73" s="118"/>
      <c r="AX73" s="118"/>
      <c r="AY73" s="118"/>
      <c r="AZ73" s="130" t="n">
        <f aca="false">MEDIAN(AZ40:AZ57)</f>
        <v>664.803734899906</v>
      </c>
      <c r="BA73" s="130"/>
      <c r="BB73" s="130"/>
      <c r="BC73" s="130"/>
      <c r="BD73" s="130"/>
      <c r="BE73" s="130"/>
      <c r="BF73" s="130"/>
      <c r="BG73" s="130"/>
      <c r="BH73" s="130"/>
      <c r="BI73" s="130"/>
      <c r="BJ73" s="130"/>
      <c r="BK73" s="130"/>
      <c r="BL73" s="130"/>
      <c r="BM73" s="118"/>
      <c r="BN73" s="118"/>
      <c r="BO73" s="118"/>
      <c r="BP73" s="118"/>
      <c r="BQ73" s="130" t="n">
        <f aca="false">MEDIAN(BQ40:BQ57)</f>
        <v>36.218</v>
      </c>
      <c r="BR73" s="130" t="n">
        <f aca="false">MEDIAN(BR40:BR57)</f>
        <v>4.199</v>
      </c>
      <c r="BS73" s="132" t="n">
        <f aca="false">MEDIAN(BS40:BS57)</f>
        <v>0.120218945697255</v>
      </c>
      <c r="BT73" s="130" t="n">
        <f aca="false">MEDIAN(BT40:BT57)</f>
        <v>8.64</v>
      </c>
      <c r="BU73" s="130" t="n">
        <f aca="false">MEDIAN(BU40:BU57)</f>
        <v>24.03</v>
      </c>
      <c r="BV73" s="130" t="n">
        <f aca="false">MEDIAN(BV40:BV57)</f>
        <v>2.43492980185204</v>
      </c>
      <c r="BW73" s="121"/>
      <c r="BX73" s="121"/>
      <c r="BY73" s="121"/>
      <c r="BZ73" s="121"/>
      <c r="CA73" s="121"/>
      <c r="CB73" s="121"/>
      <c r="CC73" s="121"/>
      <c r="CD73" s="121"/>
      <c r="CE73" s="121"/>
      <c r="CF73" s="121"/>
      <c r="CG73" s="121"/>
      <c r="CH73" s="121"/>
      <c r="CI73" s="121"/>
      <c r="CJ73" s="121"/>
      <c r="CK73" s="121"/>
      <c r="CL73" s="121"/>
      <c r="CM73" s="121"/>
      <c r="CN73" s="121"/>
      <c r="CO73" s="121"/>
      <c r="CP73" s="121"/>
      <c r="CQ73" s="121"/>
      <c r="CR73" s="121"/>
      <c r="CS73" s="121"/>
      <c r="CT73" s="121"/>
      <c r="CU73" s="121"/>
      <c r="CV73" s="121"/>
      <c r="CW73" s="121"/>
      <c r="CX73" s="121"/>
      <c r="CY73" s="121"/>
      <c r="CZ73" s="121"/>
      <c r="DA73" s="20"/>
      <c r="DB73" s="20"/>
      <c r="DC73" s="20"/>
      <c r="DD73" s="20"/>
      <c r="DE73" s="20"/>
      <c r="DF73" s="20"/>
      <c r="DG73" s="20"/>
      <c r="DH73" s="20"/>
      <c r="DI73" s="20"/>
      <c r="DJ73" s="20"/>
      <c r="DK73" s="20"/>
      <c r="DL73" s="20"/>
      <c r="DM73" s="20"/>
      <c r="DN73" s="20"/>
      <c r="DO73" s="20"/>
      <c r="DP73" s="20"/>
      <c r="DQ73" s="20"/>
      <c r="DR73" s="20"/>
      <c r="DS73" s="20"/>
      <c r="DT73" s="20"/>
      <c r="DU73" s="20"/>
      <c r="DV73" s="20"/>
      <c r="DW73" s="20"/>
      <c r="DX73" s="20"/>
      <c r="DY73" s="20"/>
      <c r="DZ73" s="20"/>
      <c r="EA73" s="20"/>
      <c r="EB73" s="20"/>
      <c r="EC73" s="20"/>
      <c r="ED73" s="20"/>
      <c r="EE73" s="20"/>
      <c r="EF73" s="20"/>
      <c r="EG73" s="20"/>
      <c r="EH73" s="20"/>
      <c r="EI73" s="20"/>
      <c r="EJ73" s="20"/>
      <c r="EK73" s="20"/>
      <c r="EL73" s="20"/>
      <c r="EM73" s="20"/>
      <c r="EN73" s="20"/>
      <c r="EO73" s="20"/>
      <c r="EP73" s="20"/>
      <c r="EQ73" s="20"/>
      <c r="ER73" s="20"/>
      <c r="ES73" s="20"/>
      <c r="ET73" s="20"/>
      <c r="EU73" s="20"/>
      <c r="EV73" s="20"/>
      <c r="EW73" s="20"/>
      <c r="EX73" s="20"/>
      <c r="EY73" s="20"/>
      <c r="EZ73" s="20"/>
      <c r="FA73" s="20"/>
      <c r="FB73" s="20"/>
      <c r="FC73" s="20"/>
      <c r="FD73" s="20"/>
      <c r="FE73" s="20"/>
      <c r="FF73" s="20"/>
      <c r="FG73" s="20"/>
      <c r="FH73" s="20"/>
      <c r="FI73" s="20"/>
    </row>
    <row r="74" customFormat="false" ht="16.5" hidden="false" customHeight="true" outlineLevel="0" collapsed="false">
      <c r="K74" s="129"/>
      <c r="L74" s="130"/>
      <c r="M74" s="130"/>
      <c r="N74" s="130"/>
      <c r="O74" s="130"/>
      <c r="P74" s="130"/>
      <c r="AH74" s="129" t="s">
        <v>144</v>
      </c>
      <c r="AI74" s="130" t="n">
        <f aca="false">QUARTILE(AI40:AI57,3)</f>
        <v>69.6022938158169</v>
      </c>
      <c r="AJ74" s="130" t="n">
        <f aca="false">QUARTILE(AJ40:AJ57,3)</f>
        <v>228.136804435392</v>
      </c>
      <c r="AK74" s="130" t="n">
        <f aca="false">QUARTILE(AK40:AK57,3)</f>
        <v>95.0198861049996</v>
      </c>
      <c r="AL74" s="130" t="n">
        <f aca="false">QUARTILE(AL40:AL57,3)</f>
        <v>44.840394973504</v>
      </c>
      <c r="AM74" s="130" t="n">
        <f aca="false">QUARTILE(AM40:AM57,3)</f>
        <v>45.7738799066924</v>
      </c>
      <c r="AN74" s="130" t="n">
        <f aca="false">QUARTILE(AN40:AN57,3)</f>
        <v>160.971247769325</v>
      </c>
      <c r="AQ74" s="130" t="n">
        <f aca="false">QUARTILE(AQ40:AQ57,3)</f>
        <v>68.2167021063125</v>
      </c>
      <c r="AV74" s="130" t="n">
        <f aca="false">QUARTILE(AV40:AV57,3)</f>
        <v>162.449112406357</v>
      </c>
      <c r="AW74" s="118"/>
      <c r="AX74" s="118"/>
      <c r="AY74" s="118"/>
      <c r="AZ74" s="130" t="n">
        <f aca="false">QUARTILE(AZ40:AZ57,3)</f>
        <v>900.983875049451</v>
      </c>
      <c r="BA74" s="130"/>
      <c r="BB74" s="130"/>
      <c r="BC74" s="130"/>
      <c r="BD74" s="130"/>
      <c r="BE74" s="130"/>
      <c r="BF74" s="130"/>
      <c r="BG74" s="130"/>
      <c r="BH74" s="130"/>
      <c r="BI74" s="130"/>
      <c r="BJ74" s="130"/>
      <c r="BK74" s="130"/>
      <c r="BL74" s="130"/>
      <c r="BM74" s="118"/>
      <c r="BN74" s="118"/>
      <c r="BO74" s="118"/>
      <c r="BP74" s="118"/>
      <c r="BQ74" s="130" t="n">
        <f aca="false">QUARTILE(BQ40:BQ57,3)</f>
        <v>52.5145</v>
      </c>
      <c r="BR74" s="130" t="n">
        <f aca="false">QUARTILE(BR40:BR57,3)</f>
        <v>5.39225</v>
      </c>
      <c r="BS74" s="132" t="n">
        <f aca="false">QUARTILE(BS40:BS57,3)</f>
        <v>0.144698084451346</v>
      </c>
      <c r="BT74" s="130" t="n">
        <f aca="false">QUARTILE(BT40:BT57,3)</f>
        <v>10.7275</v>
      </c>
      <c r="BU74" s="130" t="n">
        <f aca="false">QUARTILE(BU40:BU57,3)</f>
        <v>25.175</v>
      </c>
      <c r="BV74" s="130" t="n">
        <f aca="false">QUARTILE(BV40:BV57,3)</f>
        <v>2.76586794462194</v>
      </c>
      <c r="BW74" s="121"/>
      <c r="BX74" s="121"/>
      <c r="BY74" s="121"/>
      <c r="BZ74" s="121"/>
      <c r="CA74" s="121"/>
      <c r="CB74" s="121"/>
      <c r="CC74" s="121"/>
      <c r="CD74" s="121"/>
      <c r="CE74" s="121"/>
      <c r="CF74" s="121"/>
      <c r="CG74" s="121"/>
      <c r="CH74" s="121"/>
      <c r="CI74" s="121"/>
      <c r="CJ74" s="121"/>
      <c r="CK74" s="121"/>
      <c r="CL74" s="121"/>
      <c r="CM74" s="121"/>
      <c r="CN74" s="121"/>
      <c r="CO74" s="121"/>
      <c r="CP74" s="121"/>
      <c r="CQ74" s="121"/>
      <c r="CR74" s="121"/>
      <c r="CS74" s="121"/>
      <c r="CT74" s="121"/>
      <c r="CU74" s="121"/>
      <c r="CV74" s="121"/>
      <c r="CW74" s="121"/>
      <c r="CX74" s="121"/>
      <c r="CY74" s="121"/>
      <c r="CZ74" s="121"/>
      <c r="DA74" s="20"/>
      <c r="DB74" s="20"/>
      <c r="DC74" s="20"/>
      <c r="DD74" s="20"/>
      <c r="DE74" s="20"/>
      <c r="DF74" s="20"/>
      <c r="DG74" s="20"/>
      <c r="DH74" s="20"/>
      <c r="DI74" s="20"/>
      <c r="DJ74" s="20"/>
      <c r="DK74" s="20"/>
      <c r="DL74" s="20"/>
      <c r="DM74" s="20"/>
      <c r="DN74" s="20"/>
      <c r="DO74" s="20"/>
      <c r="DP74" s="20"/>
      <c r="DQ74" s="20"/>
      <c r="DR74" s="20"/>
      <c r="DS74" s="20"/>
      <c r="DT74" s="20"/>
      <c r="DU74" s="20"/>
      <c r="DV74" s="20"/>
      <c r="DW74" s="20"/>
      <c r="DX74" s="20"/>
      <c r="DY74" s="20"/>
      <c r="DZ74" s="20"/>
      <c r="EA74" s="20"/>
      <c r="EB74" s="20"/>
      <c r="EC74" s="20"/>
      <c r="ED74" s="20"/>
      <c r="EE74" s="20"/>
      <c r="EF74" s="20"/>
      <c r="EG74" s="20"/>
      <c r="EH74" s="20"/>
      <c r="EI74" s="20"/>
      <c r="EJ74" s="20"/>
      <c r="EK74" s="20"/>
      <c r="EL74" s="20"/>
      <c r="EM74" s="20"/>
      <c r="EN74" s="20"/>
      <c r="EO74" s="20"/>
      <c r="EP74" s="20"/>
      <c r="EQ74" s="20"/>
      <c r="ER74" s="20"/>
      <c r="ES74" s="20"/>
      <c r="ET74" s="20"/>
      <c r="EU74" s="20"/>
      <c r="EV74" s="20"/>
      <c r="EW74" s="20"/>
      <c r="EX74" s="20"/>
      <c r="EY74" s="20"/>
      <c r="EZ74" s="20"/>
      <c r="FA74" s="20"/>
      <c r="FB74" s="20"/>
      <c r="FC74" s="20"/>
      <c r="FD74" s="20"/>
      <c r="FE74" s="20"/>
      <c r="FF74" s="20"/>
      <c r="FG74" s="20"/>
      <c r="FH74" s="20"/>
      <c r="FI74" s="20"/>
    </row>
    <row r="75" customFormat="false" ht="16.5" hidden="false" customHeight="true" outlineLevel="0" collapsed="false">
      <c r="K75" s="129" t="s">
        <v>145</v>
      </c>
      <c r="L75" s="130" t="n">
        <f aca="false">STDEV(L40:L57)</f>
        <v>2.04516896514017</v>
      </c>
      <c r="M75" s="130" t="n">
        <f aca="false">STDEV(M40:M57)</f>
        <v>4.32593075431408</v>
      </c>
      <c r="N75" s="130" t="n">
        <f aca="false">STDEV(N40:N57)</f>
        <v>5.98319945993195</v>
      </c>
      <c r="O75" s="130" t="n">
        <f aca="false">STDEV(O40:O57)</f>
        <v>8.50226129091548</v>
      </c>
      <c r="P75" s="130" t="n">
        <f aca="false">STDEV(P40:P57)</f>
        <v>2.16257094477241</v>
      </c>
      <c r="AH75" s="129" t="s">
        <v>145</v>
      </c>
      <c r="AI75" s="130" t="n">
        <f aca="false">STDEV(AI40:AI57)</f>
        <v>33.0636706530408</v>
      </c>
      <c r="AJ75" s="130" t="n">
        <f aca="false">STDEV(AJ40:AJ57)</f>
        <v>112.395307995329</v>
      </c>
      <c r="AK75" s="130" t="n">
        <f aca="false">STDEV(AK40:AK57)</f>
        <v>45.720037408114</v>
      </c>
      <c r="AL75" s="130" t="n">
        <f aca="false">STDEV(AL40:AL57)</f>
        <v>24.4171658203202</v>
      </c>
      <c r="AM75" s="130" t="n">
        <f aca="false">STDEV(AM40:AM57)</f>
        <v>27.5037621945796</v>
      </c>
      <c r="AN75" s="130" t="n">
        <f aca="false">STDEV(AN40:AN57)</f>
        <v>59.3230569201748</v>
      </c>
      <c r="AQ75" s="130" t="n">
        <f aca="false">STDEV(AQ40:AQ57)</f>
        <v>32.2129117337915</v>
      </c>
      <c r="AV75" s="130" t="n">
        <f aca="false">STDEV(AV40:AV57)</f>
        <v>94.1311623317922</v>
      </c>
      <c r="AW75" s="118"/>
      <c r="AX75" s="118"/>
      <c r="AY75" s="118"/>
      <c r="AZ75" s="130" t="n">
        <f aca="false">STDEV(AZ40:AZ57)</f>
        <v>364.93118942856</v>
      </c>
      <c r="BA75" s="130"/>
      <c r="BB75" s="130"/>
      <c r="BC75" s="130"/>
      <c r="BD75" s="130"/>
      <c r="BE75" s="130"/>
      <c r="BF75" s="130"/>
      <c r="BG75" s="130"/>
      <c r="BH75" s="130"/>
      <c r="BI75" s="130"/>
      <c r="BJ75" s="130"/>
      <c r="BK75" s="130"/>
      <c r="BL75" s="130"/>
      <c r="BM75" s="118"/>
      <c r="BN75" s="118"/>
      <c r="BO75" s="118"/>
      <c r="BP75" s="118"/>
      <c r="BQ75" s="130" t="n">
        <f aca="false">STDEV(BQ40:BQ57)</f>
        <v>55.216212409399</v>
      </c>
      <c r="BR75" s="130" t="n">
        <f aca="false">STDEV(BR40:BR57)</f>
        <v>3.63777654385293</v>
      </c>
      <c r="BS75" s="132" t="n">
        <f aca="false">STDEV(BS40:BS57)</f>
        <v>0.0423463300616718</v>
      </c>
      <c r="BT75" s="130" t="n">
        <f aca="false">STDEV(BT40:BT57)</f>
        <v>2.5392709055999</v>
      </c>
      <c r="BU75" s="130" t="n">
        <f aca="false">STDEV(BU40:BU57)</f>
        <v>5.47774048761651</v>
      </c>
      <c r="BV75" s="130" t="n">
        <f aca="false">STDEV(BV40:BV57)</f>
        <v>1.33437319886442</v>
      </c>
      <c r="BW75" s="121"/>
      <c r="BX75" s="121"/>
      <c r="BY75" s="121"/>
      <c r="BZ75" s="121"/>
      <c r="CA75" s="121"/>
      <c r="CB75" s="121"/>
      <c r="CC75" s="121"/>
      <c r="CD75" s="121"/>
      <c r="CE75" s="121"/>
      <c r="CF75" s="121"/>
      <c r="CG75" s="121"/>
      <c r="CH75" s="121"/>
      <c r="CI75" s="121"/>
      <c r="CJ75" s="121"/>
      <c r="CK75" s="121"/>
      <c r="CL75" s="121"/>
      <c r="CM75" s="121"/>
      <c r="CN75" s="121"/>
      <c r="CO75" s="121"/>
      <c r="CP75" s="121"/>
      <c r="CQ75" s="121"/>
      <c r="CR75" s="121"/>
      <c r="CS75" s="121"/>
      <c r="CT75" s="121"/>
      <c r="CU75" s="121"/>
      <c r="CV75" s="121"/>
      <c r="CW75" s="121"/>
      <c r="CX75" s="121"/>
      <c r="CY75" s="121"/>
      <c r="CZ75" s="121"/>
      <c r="DA75" s="20"/>
      <c r="DB75" s="20"/>
      <c r="DC75" s="20"/>
      <c r="DD75" s="20"/>
      <c r="DE75" s="20"/>
      <c r="DF75" s="20"/>
      <c r="DG75" s="20"/>
      <c r="DH75" s="20"/>
      <c r="DI75" s="20"/>
      <c r="DJ75" s="20"/>
      <c r="DK75" s="20"/>
      <c r="DL75" s="20"/>
      <c r="DM75" s="20"/>
      <c r="DN75" s="20"/>
      <c r="DO75" s="20"/>
      <c r="DP75" s="20"/>
      <c r="DQ75" s="20"/>
      <c r="DR75" s="20"/>
      <c r="DS75" s="20"/>
      <c r="DT75" s="20"/>
      <c r="DU75" s="20"/>
      <c r="DV75" s="20"/>
      <c r="DW75" s="20"/>
      <c r="DX75" s="20"/>
      <c r="DY75" s="20"/>
      <c r="DZ75" s="20"/>
      <c r="EA75" s="20"/>
      <c r="EB75" s="20"/>
      <c r="EC75" s="20"/>
      <c r="ED75" s="20"/>
      <c r="EE75" s="20"/>
      <c r="EF75" s="20"/>
      <c r="EG75" s="20"/>
      <c r="EH75" s="20"/>
      <c r="EI75" s="20"/>
      <c r="EJ75" s="20"/>
      <c r="EK75" s="20"/>
      <c r="EL75" s="20"/>
      <c r="EM75" s="20"/>
      <c r="EN75" s="20"/>
      <c r="EO75" s="20"/>
      <c r="EP75" s="20"/>
      <c r="EQ75" s="20"/>
      <c r="ER75" s="20"/>
      <c r="ES75" s="20"/>
      <c r="ET75" s="20"/>
      <c r="EU75" s="20"/>
      <c r="EV75" s="20"/>
      <c r="EW75" s="20"/>
      <c r="EX75" s="20"/>
      <c r="EY75" s="20"/>
      <c r="EZ75" s="20"/>
      <c r="FA75" s="20"/>
      <c r="FB75" s="20"/>
      <c r="FC75" s="20"/>
      <c r="FD75" s="20"/>
      <c r="FE75" s="20"/>
      <c r="FF75" s="20"/>
      <c r="FG75" s="20"/>
      <c r="FH75" s="20"/>
      <c r="FI75" s="20"/>
    </row>
    <row r="76" customFormat="false" ht="16.5" hidden="false" customHeight="true" outlineLevel="0" collapsed="false">
      <c r="BQ76" s="121"/>
      <c r="BR76" s="121"/>
      <c r="BS76" s="121"/>
      <c r="BT76" s="121"/>
      <c r="BU76" s="121"/>
      <c r="BV76" s="121"/>
      <c r="BW76" s="121"/>
      <c r="BX76" s="121"/>
      <c r="BY76" s="121"/>
      <c r="BZ76" s="121"/>
      <c r="CA76" s="121"/>
      <c r="CB76" s="121"/>
      <c r="CC76" s="121"/>
      <c r="CD76" s="121"/>
      <c r="CE76" s="121"/>
      <c r="CF76" s="121"/>
      <c r="CG76" s="121"/>
      <c r="CH76" s="121"/>
      <c r="CI76" s="121"/>
      <c r="CJ76" s="121"/>
      <c r="CK76" s="121"/>
      <c r="CL76" s="121"/>
      <c r="CM76" s="121"/>
      <c r="CN76" s="121"/>
      <c r="CO76" s="121"/>
      <c r="CP76" s="121"/>
      <c r="CQ76" s="121"/>
      <c r="CR76" s="121"/>
      <c r="CS76" s="121"/>
      <c r="CT76" s="121"/>
      <c r="CU76" s="121"/>
      <c r="CV76" s="121"/>
      <c r="CW76" s="121"/>
      <c r="CX76" s="121"/>
      <c r="CY76" s="121"/>
      <c r="CZ76" s="121"/>
      <c r="DA76" s="20"/>
      <c r="DB76" s="20"/>
      <c r="DC76" s="20"/>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c r="EE76" s="20"/>
      <c r="EF76" s="20"/>
      <c r="EG76" s="20"/>
      <c r="EH76" s="20"/>
      <c r="EI76" s="20"/>
      <c r="EJ76" s="20"/>
      <c r="EK76" s="20"/>
      <c r="EL76" s="20"/>
      <c r="EM76" s="20"/>
      <c r="EN76" s="20"/>
      <c r="EO76" s="20"/>
      <c r="EP76" s="20"/>
      <c r="EQ76" s="20"/>
      <c r="ER76" s="20"/>
      <c r="ES76" s="20"/>
      <c r="ET76" s="20"/>
      <c r="EU76" s="20"/>
      <c r="EV76" s="20"/>
      <c r="EW76" s="20"/>
      <c r="EX76" s="20"/>
      <c r="EY76" s="20"/>
      <c r="EZ76" s="20"/>
      <c r="FA76" s="20"/>
      <c r="FB76" s="20"/>
      <c r="FC76" s="20"/>
      <c r="FD76" s="20"/>
      <c r="FE76" s="20"/>
      <c r="FF76" s="20"/>
      <c r="FG76" s="20"/>
      <c r="FH76" s="20"/>
      <c r="FI76" s="20"/>
    </row>
    <row r="77" customFormat="false" ht="16.5" hidden="false" customHeight="true" outlineLevel="0" collapsed="false">
      <c r="BQ77" s="121"/>
      <c r="BR77" s="121"/>
      <c r="BS77" s="121"/>
      <c r="BT77" s="121"/>
      <c r="BU77" s="121"/>
      <c r="BV77" s="121"/>
      <c r="BW77" s="121"/>
      <c r="BX77" s="121"/>
      <c r="BY77" s="121"/>
      <c r="BZ77" s="121"/>
      <c r="CA77" s="121"/>
      <c r="CB77" s="121"/>
      <c r="CC77" s="121"/>
      <c r="CD77" s="121"/>
      <c r="CE77" s="121"/>
      <c r="CF77" s="121"/>
      <c r="CG77" s="121"/>
      <c r="CH77" s="121"/>
      <c r="CI77" s="121"/>
      <c r="CJ77" s="121"/>
      <c r="CK77" s="121"/>
      <c r="CL77" s="121"/>
      <c r="CM77" s="121"/>
      <c r="CN77" s="121"/>
      <c r="CO77" s="121"/>
      <c r="CP77" s="121"/>
      <c r="CQ77" s="121"/>
      <c r="CR77" s="121"/>
      <c r="CS77" s="121"/>
      <c r="CT77" s="121"/>
      <c r="CU77" s="121"/>
      <c r="CV77" s="121"/>
      <c r="CW77" s="121"/>
      <c r="CX77" s="121"/>
      <c r="CY77" s="121"/>
      <c r="CZ77" s="121"/>
      <c r="DA77" s="20"/>
      <c r="DB77" s="20"/>
      <c r="DC77" s="20"/>
      <c r="DD77" s="20"/>
      <c r="DE77" s="20"/>
      <c r="DF77" s="20"/>
      <c r="DG77" s="20"/>
      <c r="DH77" s="20"/>
      <c r="DI77" s="20"/>
      <c r="DJ77" s="20"/>
      <c r="DK77" s="20"/>
      <c r="DL77" s="20"/>
      <c r="DM77" s="20"/>
      <c r="DN77" s="20"/>
      <c r="DO77" s="20"/>
      <c r="DP77" s="20"/>
      <c r="DQ77" s="20"/>
      <c r="DR77" s="20"/>
      <c r="DS77" s="20"/>
      <c r="DT77" s="20"/>
      <c r="DU77" s="20"/>
      <c r="DV77" s="20"/>
      <c r="DW77" s="20"/>
      <c r="DX77" s="20"/>
      <c r="DY77" s="20"/>
      <c r="DZ77" s="20"/>
      <c r="EA77" s="20"/>
      <c r="EB77" s="20"/>
      <c r="EC77" s="20"/>
      <c r="ED77" s="20"/>
      <c r="EE77" s="20"/>
      <c r="EF77" s="20"/>
      <c r="EG77" s="20"/>
      <c r="EH77" s="20"/>
      <c r="EI77" s="20"/>
      <c r="EJ77" s="20"/>
      <c r="EK77" s="20"/>
      <c r="EL77" s="20"/>
      <c r="EM77" s="20"/>
      <c r="EN77" s="20"/>
      <c r="EO77" s="20"/>
      <c r="EP77" s="20"/>
      <c r="EQ77" s="20"/>
      <c r="ER77" s="20"/>
      <c r="ES77" s="20"/>
      <c r="ET77" s="20"/>
      <c r="EU77" s="20"/>
      <c r="EV77" s="20"/>
      <c r="EW77" s="20"/>
      <c r="EX77" s="20"/>
      <c r="EY77" s="20"/>
      <c r="EZ77" s="20"/>
      <c r="FA77" s="20"/>
      <c r="FB77" s="20"/>
      <c r="FC77" s="20"/>
      <c r="FD77" s="20"/>
      <c r="FE77" s="20"/>
      <c r="FF77" s="20"/>
      <c r="FG77" s="20"/>
      <c r="FH77" s="20"/>
      <c r="FI77" s="20"/>
    </row>
    <row r="78" customFormat="false" ht="16.5" hidden="false" customHeight="true" outlineLevel="0" collapsed="false">
      <c r="BQ78" s="121"/>
      <c r="BR78" s="121"/>
      <c r="BS78" s="121"/>
      <c r="BT78" s="121"/>
      <c r="BU78" s="121"/>
      <c r="BV78" s="121"/>
      <c r="BW78" s="121"/>
      <c r="BX78" s="121"/>
      <c r="BY78" s="121"/>
      <c r="BZ78" s="121"/>
      <c r="CA78" s="121"/>
      <c r="CB78" s="121"/>
      <c r="CC78" s="121"/>
      <c r="CD78" s="121"/>
      <c r="CE78" s="121"/>
      <c r="CF78" s="121"/>
      <c r="CG78" s="121"/>
      <c r="CH78" s="121"/>
      <c r="CI78" s="121"/>
      <c r="CJ78" s="121"/>
      <c r="CK78" s="121"/>
      <c r="CL78" s="121"/>
      <c r="CM78" s="121"/>
      <c r="CN78" s="121"/>
      <c r="CO78" s="121"/>
      <c r="CP78" s="121"/>
      <c r="CQ78" s="121"/>
      <c r="CR78" s="121"/>
      <c r="CS78" s="121"/>
      <c r="CT78" s="121"/>
      <c r="CU78" s="121"/>
      <c r="CV78" s="121"/>
      <c r="CW78" s="121"/>
      <c r="CX78" s="121"/>
      <c r="CY78" s="121"/>
      <c r="CZ78" s="121"/>
      <c r="DA78" s="20"/>
      <c r="DB78" s="20"/>
      <c r="DC78" s="20"/>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c r="EF78" s="20"/>
      <c r="EG78" s="20"/>
      <c r="EH78" s="20"/>
      <c r="EI78" s="20"/>
      <c r="EJ78" s="20"/>
      <c r="EK78" s="20"/>
      <c r="EL78" s="20"/>
      <c r="EM78" s="20"/>
      <c r="EN78" s="20"/>
      <c r="EO78" s="20"/>
      <c r="EP78" s="20"/>
      <c r="EQ78" s="20"/>
      <c r="ER78" s="20"/>
      <c r="ES78" s="20"/>
      <c r="ET78" s="20"/>
      <c r="EU78" s="20"/>
      <c r="EV78" s="20"/>
      <c r="EW78" s="20"/>
      <c r="EX78" s="20"/>
      <c r="EY78" s="20"/>
      <c r="EZ78" s="20"/>
      <c r="FA78" s="20"/>
      <c r="FB78" s="20"/>
      <c r="FC78" s="20"/>
      <c r="FD78" s="20"/>
      <c r="FE78" s="20"/>
      <c r="FF78" s="20"/>
      <c r="FG78" s="20"/>
      <c r="FH78" s="20"/>
      <c r="FI78" s="20"/>
    </row>
    <row r="79" customFormat="false" ht="16.5" hidden="false" customHeight="true" outlineLevel="0" collapsed="false">
      <c r="BQ79" s="121"/>
      <c r="BR79" s="121"/>
      <c r="BS79" s="121"/>
      <c r="BT79" s="121"/>
      <c r="BU79" s="121"/>
      <c r="BV79" s="121"/>
      <c r="BW79" s="121"/>
      <c r="BX79" s="121"/>
      <c r="BY79" s="121"/>
      <c r="BZ79" s="121"/>
      <c r="CA79" s="121"/>
      <c r="CB79" s="121"/>
      <c r="CC79" s="121"/>
      <c r="CD79" s="121"/>
      <c r="CE79" s="121"/>
      <c r="CF79" s="121"/>
      <c r="CG79" s="121"/>
      <c r="CH79" s="121"/>
      <c r="CI79" s="121"/>
      <c r="CJ79" s="121"/>
      <c r="CK79" s="121"/>
      <c r="CL79" s="121"/>
      <c r="CM79" s="121"/>
      <c r="CN79" s="121"/>
      <c r="CO79" s="121"/>
      <c r="CP79" s="121"/>
      <c r="CQ79" s="121"/>
      <c r="CR79" s="121"/>
      <c r="CS79" s="121"/>
      <c r="CT79" s="121"/>
      <c r="CU79" s="121"/>
      <c r="CV79" s="121"/>
      <c r="CW79" s="121"/>
      <c r="CX79" s="121"/>
      <c r="CY79" s="121"/>
      <c r="CZ79" s="121"/>
      <c r="DA79" s="20"/>
      <c r="DB79" s="20"/>
      <c r="DC79" s="20"/>
      <c r="DD79" s="20"/>
      <c r="DE79" s="20"/>
      <c r="DF79" s="20"/>
      <c r="DG79" s="20"/>
      <c r="DH79" s="20"/>
      <c r="DI79" s="20"/>
      <c r="DJ79" s="20"/>
      <c r="DK79" s="20"/>
      <c r="DL79" s="20"/>
      <c r="DM79" s="20"/>
      <c r="DN79" s="20"/>
      <c r="DO79" s="20"/>
      <c r="DP79" s="20"/>
      <c r="DQ79" s="20"/>
      <c r="DR79" s="20"/>
      <c r="DS79" s="20"/>
      <c r="DT79" s="20"/>
      <c r="DU79" s="20"/>
      <c r="DV79" s="20"/>
      <c r="DW79" s="20"/>
      <c r="DX79" s="20"/>
      <c r="DY79" s="20"/>
      <c r="DZ79" s="20"/>
      <c r="EA79" s="20"/>
      <c r="EB79" s="20"/>
      <c r="EC79" s="20"/>
      <c r="ED79" s="20"/>
      <c r="EE79" s="20"/>
      <c r="EF79" s="20"/>
      <c r="EG79" s="20"/>
      <c r="EH79" s="20"/>
      <c r="EI79" s="20"/>
      <c r="EJ79" s="20"/>
      <c r="EK79" s="20"/>
      <c r="EL79" s="20"/>
      <c r="EM79" s="20"/>
      <c r="EN79" s="20"/>
      <c r="EO79" s="20"/>
      <c r="EP79" s="20"/>
      <c r="EQ79" s="20"/>
      <c r="ER79" s="20"/>
      <c r="ES79" s="20"/>
      <c r="ET79" s="20"/>
      <c r="EU79" s="20"/>
      <c r="EV79" s="20"/>
      <c r="EW79" s="20"/>
      <c r="EX79" s="20"/>
      <c r="EY79" s="20"/>
      <c r="EZ79" s="20"/>
      <c r="FA79" s="20"/>
      <c r="FB79" s="20"/>
      <c r="FC79" s="20"/>
      <c r="FD79" s="20"/>
      <c r="FE79" s="20"/>
      <c r="FF79" s="20"/>
      <c r="FG79" s="20"/>
      <c r="FH79" s="20"/>
      <c r="FI79" s="20"/>
    </row>
    <row r="80" customFormat="false" ht="16.5" hidden="false" customHeight="true" outlineLevel="0" collapsed="false">
      <c r="BQ80" s="121"/>
      <c r="BR80" s="121"/>
      <c r="BS80" s="121"/>
      <c r="BT80" s="121"/>
      <c r="BU80" s="121"/>
      <c r="BV80" s="121"/>
      <c r="BW80" s="121"/>
      <c r="BX80" s="121"/>
      <c r="BY80" s="121"/>
      <c r="BZ80" s="121"/>
      <c r="CA80" s="121"/>
      <c r="CB80" s="121"/>
      <c r="CC80" s="121"/>
      <c r="CD80" s="121"/>
      <c r="CE80" s="121"/>
      <c r="CF80" s="121"/>
      <c r="CG80" s="121"/>
      <c r="CH80" s="121"/>
      <c r="CI80" s="121"/>
      <c r="CJ80" s="121"/>
      <c r="CK80" s="121"/>
      <c r="CL80" s="121"/>
      <c r="CM80" s="121"/>
      <c r="CN80" s="121"/>
      <c r="CO80" s="121"/>
      <c r="CP80" s="121"/>
      <c r="CQ80" s="121"/>
      <c r="CR80" s="121"/>
      <c r="CS80" s="121"/>
      <c r="CT80" s="121"/>
      <c r="CU80" s="121"/>
      <c r="CV80" s="121"/>
      <c r="CW80" s="121"/>
      <c r="CX80" s="121"/>
      <c r="CY80" s="121"/>
      <c r="CZ80" s="121"/>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row>
    <row r="81" customFormat="false" ht="16.5" hidden="false" customHeight="true" outlineLevel="0" collapsed="false">
      <c r="BQ81" s="121"/>
      <c r="BR81" s="121"/>
      <c r="BS81" s="121"/>
      <c r="BT81" s="121"/>
      <c r="BU81" s="121"/>
      <c r="BV81" s="121"/>
      <c r="BW81" s="121"/>
      <c r="BX81" s="121"/>
      <c r="BY81" s="121"/>
      <c r="BZ81" s="121"/>
      <c r="CA81" s="121"/>
      <c r="CB81" s="121"/>
      <c r="CC81" s="121"/>
      <c r="CD81" s="121"/>
      <c r="CE81" s="121"/>
      <c r="CF81" s="121"/>
      <c r="CG81" s="121"/>
      <c r="CH81" s="121"/>
      <c r="CI81" s="121"/>
      <c r="CJ81" s="121"/>
      <c r="CK81" s="121"/>
      <c r="CL81" s="121"/>
      <c r="CM81" s="121"/>
      <c r="CN81" s="121"/>
      <c r="CO81" s="121"/>
      <c r="CP81" s="121"/>
      <c r="CQ81" s="121"/>
      <c r="CR81" s="121"/>
      <c r="CS81" s="121"/>
      <c r="CT81" s="121"/>
      <c r="CU81" s="121"/>
      <c r="CV81" s="121"/>
      <c r="CW81" s="121"/>
      <c r="CX81" s="121"/>
      <c r="CY81" s="121"/>
      <c r="CZ81" s="121"/>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c r="EF81" s="20"/>
      <c r="EG81" s="20"/>
      <c r="EH81" s="20"/>
      <c r="EI81" s="20"/>
      <c r="EJ81" s="20"/>
      <c r="EK81" s="20"/>
      <c r="EL81" s="20"/>
      <c r="EM81" s="20"/>
      <c r="EN81" s="20"/>
      <c r="EO81" s="20"/>
      <c r="EP81" s="20"/>
      <c r="EQ81" s="20"/>
      <c r="ER81" s="20"/>
      <c r="ES81" s="20"/>
      <c r="ET81" s="20"/>
      <c r="EU81" s="20"/>
      <c r="EV81" s="20"/>
      <c r="EW81" s="20"/>
      <c r="EX81" s="20"/>
      <c r="EY81" s="20"/>
      <c r="EZ81" s="20"/>
      <c r="FA81" s="20"/>
      <c r="FB81" s="20"/>
      <c r="FC81" s="20"/>
      <c r="FD81" s="20"/>
      <c r="FE81" s="20"/>
      <c r="FF81" s="20"/>
      <c r="FG81" s="20"/>
      <c r="FH81" s="20"/>
      <c r="FI81" s="20"/>
    </row>
    <row r="82" customFormat="false" ht="16.5" hidden="false" customHeight="true" outlineLevel="0" collapsed="false">
      <c r="BQ82" s="121"/>
      <c r="BR82" s="121"/>
      <c r="BS82" s="121"/>
      <c r="BT82" s="121"/>
      <c r="BU82" s="121"/>
      <c r="BV82" s="121"/>
      <c r="BW82" s="121"/>
      <c r="BX82" s="121"/>
      <c r="BY82" s="121"/>
      <c r="BZ82" s="121"/>
      <c r="CA82" s="121"/>
      <c r="CB82" s="121"/>
      <c r="CC82" s="121"/>
      <c r="CD82" s="121"/>
      <c r="CE82" s="121"/>
      <c r="CF82" s="121"/>
      <c r="CG82" s="121"/>
      <c r="CH82" s="121"/>
      <c r="CI82" s="121"/>
      <c r="CJ82" s="121"/>
      <c r="CK82" s="121"/>
      <c r="CL82" s="121"/>
      <c r="CM82" s="121"/>
      <c r="CN82" s="121"/>
      <c r="CO82" s="121"/>
      <c r="CP82" s="121"/>
      <c r="CQ82" s="121"/>
      <c r="CR82" s="121"/>
      <c r="CS82" s="121"/>
      <c r="CT82" s="121"/>
      <c r="CU82" s="121"/>
      <c r="CV82" s="121"/>
      <c r="CW82" s="121"/>
      <c r="CX82" s="121"/>
      <c r="CY82" s="121"/>
      <c r="CZ82" s="121"/>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row>
    <row r="83" customFormat="false" ht="16.5" hidden="false" customHeight="true" outlineLevel="0" collapsed="false">
      <c r="BQ83" s="121"/>
      <c r="BR83" s="121"/>
      <c r="BS83" s="121"/>
      <c r="BT83" s="121"/>
      <c r="BU83" s="121"/>
      <c r="BV83" s="121"/>
      <c r="BW83" s="121"/>
      <c r="BX83" s="121"/>
      <c r="BY83" s="121"/>
      <c r="BZ83" s="121"/>
      <c r="CA83" s="121"/>
      <c r="CB83" s="121"/>
      <c r="CC83" s="121"/>
      <c r="CD83" s="121"/>
      <c r="CE83" s="121"/>
      <c r="CF83" s="121"/>
      <c r="CG83" s="121"/>
      <c r="CH83" s="121"/>
      <c r="CI83" s="121"/>
      <c r="CJ83" s="121"/>
      <c r="CK83" s="121"/>
      <c r="CL83" s="121"/>
      <c r="CM83" s="121"/>
      <c r="CN83" s="121"/>
      <c r="CO83" s="121"/>
      <c r="CP83" s="121"/>
      <c r="CQ83" s="121"/>
      <c r="CR83" s="121"/>
      <c r="CS83" s="121"/>
      <c r="CT83" s="121"/>
      <c r="CU83" s="121"/>
      <c r="CV83" s="121"/>
      <c r="CW83" s="121"/>
      <c r="CX83" s="121"/>
      <c r="CY83" s="121"/>
      <c r="CZ83" s="121"/>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row>
    <row r="84" customFormat="false" ht="16.5" hidden="false" customHeight="true" outlineLevel="0" collapsed="false">
      <c r="BQ84" s="121"/>
      <c r="BR84" s="121"/>
      <c r="BS84" s="121"/>
      <c r="BT84" s="121"/>
      <c r="BU84" s="121"/>
      <c r="BV84" s="121"/>
      <c r="BW84" s="121"/>
      <c r="BX84" s="121"/>
      <c r="BY84" s="121"/>
      <c r="BZ84" s="121"/>
      <c r="CA84" s="121"/>
      <c r="CB84" s="121"/>
      <c r="CC84" s="121"/>
      <c r="CD84" s="121"/>
      <c r="CE84" s="121"/>
      <c r="CF84" s="121"/>
      <c r="CG84" s="121"/>
      <c r="CH84" s="121"/>
      <c r="CI84" s="121"/>
      <c r="CJ84" s="121"/>
      <c r="CK84" s="121"/>
      <c r="CL84" s="121"/>
      <c r="CM84" s="121"/>
      <c r="CN84" s="121"/>
      <c r="CO84" s="121"/>
      <c r="CP84" s="121"/>
      <c r="CQ84" s="121"/>
      <c r="CR84" s="121"/>
      <c r="CS84" s="121"/>
      <c r="CT84" s="121"/>
      <c r="CU84" s="121"/>
      <c r="CV84" s="121"/>
      <c r="CW84" s="121"/>
      <c r="CX84" s="121"/>
      <c r="CY84" s="121"/>
      <c r="CZ84" s="121"/>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row>
    <row r="85" customFormat="false" ht="16.5" hidden="false" customHeight="true" outlineLevel="0" collapsed="false">
      <c r="BQ85" s="121"/>
      <c r="BR85" s="121"/>
      <c r="BS85" s="121"/>
      <c r="BT85" s="121"/>
      <c r="BU85" s="121"/>
      <c r="BV85" s="121"/>
      <c r="BW85" s="121"/>
      <c r="BX85" s="121"/>
      <c r="BY85" s="121"/>
      <c r="BZ85" s="121"/>
      <c r="CA85" s="121"/>
      <c r="CB85" s="121"/>
      <c r="CC85" s="121"/>
      <c r="CD85" s="121"/>
      <c r="CE85" s="121"/>
      <c r="CF85" s="121"/>
      <c r="CG85" s="121"/>
      <c r="CH85" s="121"/>
      <c r="CI85" s="121"/>
      <c r="CJ85" s="121"/>
      <c r="CK85" s="121"/>
      <c r="CL85" s="121"/>
      <c r="CM85" s="121"/>
      <c r="CN85" s="121"/>
      <c r="CO85" s="121"/>
      <c r="CP85" s="121"/>
      <c r="CQ85" s="121"/>
      <c r="CR85" s="121"/>
      <c r="CS85" s="121"/>
      <c r="CT85" s="121"/>
      <c r="CU85" s="121"/>
      <c r="CV85" s="121"/>
      <c r="CW85" s="121"/>
      <c r="CX85" s="121"/>
      <c r="CY85" s="121"/>
      <c r="CZ85" s="121"/>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row>
    <row r="86" customFormat="false" ht="16.5" hidden="false" customHeight="true" outlineLevel="0" collapsed="false">
      <c r="BQ86" s="121"/>
      <c r="BR86" s="121"/>
      <c r="BS86" s="121"/>
      <c r="BT86" s="121"/>
      <c r="BU86" s="121"/>
      <c r="BV86" s="121"/>
      <c r="BW86" s="121"/>
      <c r="BX86" s="121"/>
      <c r="BY86" s="121"/>
      <c r="BZ86" s="121"/>
      <c r="CA86" s="121"/>
      <c r="CB86" s="121"/>
      <c r="CC86" s="121"/>
      <c r="CD86" s="121"/>
      <c r="CE86" s="121"/>
      <c r="CF86" s="121"/>
      <c r="CG86" s="121"/>
      <c r="CH86" s="121"/>
      <c r="CI86" s="121"/>
      <c r="CJ86" s="121"/>
      <c r="CK86" s="121"/>
      <c r="CL86" s="121"/>
      <c r="CM86" s="121"/>
      <c r="CN86" s="121"/>
      <c r="CO86" s="121"/>
      <c r="CP86" s="121"/>
      <c r="CQ86" s="121"/>
      <c r="CR86" s="121"/>
      <c r="CS86" s="121"/>
      <c r="CT86" s="121"/>
      <c r="CU86" s="121"/>
      <c r="CV86" s="121"/>
      <c r="CW86" s="121"/>
      <c r="CX86" s="121"/>
      <c r="CY86" s="121"/>
      <c r="CZ86" s="121"/>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row>
    <row r="87" customFormat="false" ht="16.5" hidden="false" customHeight="true" outlineLevel="0" collapsed="false">
      <c r="BQ87" s="121"/>
      <c r="BR87" s="121"/>
      <c r="BS87" s="121"/>
      <c r="BT87" s="121"/>
      <c r="BU87" s="121"/>
      <c r="BV87" s="121"/>
      <c r="BW87" s="121"/>
      <c r="BX87" s="121"/>
      <c r="BY87" s="121"/>
      <c r="BZ87" s="121"/>
      <c r="CA87" s="121"/>
      <c r="CB87" s="121"/>
      <c r="CC87" s="121"/>
      <c r="CD87" s="121"/>
      <c r="CE87" s="121"/>
      <c r="CF87" s="121"/>
      <c r="CG87" s="121"/>
      <c r="CH87" s="121"/>
      <c r="CI87" s="121"/>
      <c r="CJ87" s="121"/>
      <c r="CK87" s="121"/>
      <c r="CL87" s="121"/>
      <c r="CM87" s="121"/>
      <c r="CN87" s="121"/>
      <c r="CO87" s="121"/>
      <c r="CP87" s="121"/>
      <c r="CQ87" s="121"/>
      <c r="CR87" s="121"/>
      <c r="CS87" s="121"/>
      <c r="CT87" s="121"/>
      <c r="CU87" s="121"/>
      <c r="CV87" s="121"/>
      <c r="CW87" s="121"/>
      <c r="CX87" s="121"/>
      <c r="CY87" s="121"/>
      <c r="CZ87" s="121"/>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row>
    <row r="88" customFormat="false" ht="16.5" hidden="false" customHeight="true" outlineLevel="0" collapsed="false">
      <c r="BQ88" s="121"/>
      <c r="BR88" s="121"/>
      <c r="BS88" s="121"/>
      <c r="BT88" s="121"/>
      <c r="BU88" s="121"/>
      <c r="BV88" s="121"/>
      <c r="BW88" s="121"/>
      <c r="BX88" s="121"/>
      <c r="BY88" s="121"/>
      <c r="BZ88" s="121"/>
      <c r="CA88" s="121"/>
      <c r="CB88" s="121"/>
      <c r="CC88" s="121"/>
      <c r="CD88" s="121"/>
      <c r="CE88" s="121"/>
      <c r="CF88" s="121"/>
      <c r="CG88" s="121"/>
      <c r="CH88" s="121"/>
      <c r="CI88" s="121"/>
      <c r="CJ88" s="121"/>
      <c r="CK88" s="121"/>
      <c r="CL88" s="121"/>
      <c r="CM88" s="121"/>
      <c r="CN88" s="121"/>
      <c r="CO88" s="121"/>
      <c r="CP88" s="121"/>
      <c r="CQ88" s="121"/>
      <c r="CR88" s="121"/>
      <c r="CS88" s="121"/>
      <c r="CT88" s="121"/>
      <c r="CU88" s="121"/>
      <c r="CV88" s="121"/>
      <c r="CW88" s="121"/>
      <c r="CX88" s="121"/>
      <c r="CY88" s="121"/>
      <c r="CZ88" s="121"/>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row>
    <row r="89" customFormat="false" ht="16.5" hidden="false" customHeight="true" outlineLevel="0" collapsed="false">
      <c r="BQ89" s="121"/>
      <c r="BR89" s="121"/>
      <c r="BS89" s="121"/>
      <c r="BT89" s="121"/>
      <c r="BU89" s="121"/>
      <c r="BV89" s="121"/>
      <c r="BW89" s="121"/>
      <c r="BX89" s="121"/>
      <c r="BY89" s="121"/>
      <c r="BZ89" s="121"/>
      <c r="CA89" s="121"/>
      <c r="CB89" s="121"/>
      <c r="CC89" s="121"/>
      <c r="CD89" s="121"/>
      <c r="CE89" s="121"/>
      <c r="CF89" s="121"/>
      <c r="CG89" s="121"/>
      <c r="CH89" s="121"/>
      <c r="CI89" s="121"/>
      <c r="CJ89" s="121"/>
      <c r="CK89" s="121"/>
      <c r="CL89" s="121"/>
      <c r="CM89" s="121"/>
      <c r="CN89" s="121"/>
      <c r="CO89" s="121"/>
      <c r="CP89" s="121"/>
      <c r="CQ89" s="121"/>
      <c r="CR89" s="121"/>
      <c r="CS89" s="121"/>
      <c r="CT89" s="121"/>
      <c r="CU89" s="121"/>
      <c r="CV89" s="121"/>
      <c r="CW89" s="121"/>
      <c r="CX89" s="121"/>
      <c r="CY89" s="121"/>
      <c r="CZ89" s="121"/>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row>
    <row r="90" customFormat="false" ht="16.5" hidden="false" customHeight="true" outlineLevel="0" collapsed="false">
      <c r="BQ90" s="121"/>
      <c r="BR90" s="121"/>
      <c r="BS90" s="121"/>
      <c r="BT90" s="121"/>
      <c r="BU90" s="121"/>
      <c r="BV90" s="121"/>
      <c r="BW90" s="121"/>
      <c r="BX90" s="121"/>
      <c r="BY90" s="121"/>
      <c r="BZ90" s="121"/>
      <c r="CA90" s="121"/>
      <c r="CB90" s="121"/>
      <c r="CC90" s="121"/>
      <c r="CD90" s="121"/>
      <c r="CE90" s="121"/>
      <c r="CF90" s="121"/>
      <c r="CG90" s="121"/>
      <c r="CH90" s="121"/>
      <c r="CI90" s="121"/>
      <c r="CJ90" s="121"/>
      <c r="CK90" s="121"/>
      <c r="CL90" s="121"/>
      <c r="CM90" s="121"/>
      <c r="CN90" s="121"/>
      <c r="CO90" s="121"/>
      <c r="CP90" s="121"/>
      <c r="CQ90" s="121"/>
      <c r="CR90" s="121"/>
      <c r="CS90" s="121"/>
      <c r="CT90" s="121"/>
      <c r="CU90" s="121"/>
      <c r="CV90" s="121"/>
      <c r="CW90" s="121"/>
      <c r="CX90" s="121"/>
      <c r="CY90" s="121"/>
      <c r="CZ90" s="121"/>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row>
    <row r="91" customFormat="false" ht="16.5" hidden="false" customHeight="true" outlineLevel="0" collapsed="false">
      <c r="BQ91" s="121"/>
      <c r="BR91" s="121"/>
      <c r="BS91" s="121"/>
      <c r="BT91" s="121"/>
      <c r="BU91" s="121"/>
      <c r="BV91" s="121"/>
      <c r="BW91" s="121"/>
      <c r="BX91" s="121"/>
      <c r="BY91" s="121"/>
      <c r="BZ91" s="121"/>
      <c r="CA91" s="121"/>
      <c r="CB91" s="121"/>
      <c r="CC91" s="121"/>
      <c r="CD91" s="121"/>
      <c r="CE91" s="121"/>
      <c r="CF91" s="121"/>
      <c r="CG91" s="121"/>
      <c r="CH91" s="121"/>
      <c r="CI91" s="121"/>
      <c r="CJ91" s="121"/>
      <c r="CK91" s="121"/>
      <c r="CL91" s="121"/>
      <c r="CM91" s="121"/>
      <c r="CN91" s="121"/>
      <c r="CO91" s="121"/>
      <c r="CP91" s="121"/>
      <c r="CQ91" s="121"/>
      <c r="CR91" s="121"/>
      <c r="CS91" s="121"/>
      <c r="CT91" s="121"/>
      <c r="CU91" s="121"/>
      <c r="CV91" s="121"/>
      <c r="CW91" s="121"/>
      <c r="CX91" s="121"/>
      <c r="CY91" s="121"/>
      <c r="CZ91" s="121"/>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row>
    <row r="92" customFormat="false" ht="16.5" hidden="false" customHeight="true" outlineLevel="0" collapsed="false">
      <c r="BQ92" s="121"/>
      <c r="BR92" s="121"/>
      <c r="BS92" s="121"/>
      <c r="BT92" s="121"/>
      <c r="BU92" s="121"/>
      <c r="BV92" s="121"/>
      <c r="BW92" s="121"/>
      <c r="BX92" s="121"/>
      <c r="BY92" s="121"/>
      <c r="BZ92" s="121"/>
      <c r="CA92" s="121"/>
      <c r="CB92" s="121"/>
      <c r="CC92" s="121"/>
      <c r="CD92" s="121"/>
      <c r="CE92" s="121"/>
      <c r="CF92" s="121"/>
      <c r="CG92" s="121"/>
      <c r="CH92" s="121"/>
      <c r="CI92" s="121"/>
      <c r="CJ92" s="121"/>
      <c r="CK92" s="121"/>
      <c r="CL92" s="121"/>
      <c r="CM92" s="121"/>
      <c r="CN92" s="121"/>
      <c r="CO92" s="121"/>
      <c r="CP92" s="121"/>
      <c r="CQ92" s="121"/>
      <c r="CR92" s="121"/>
      <c r="CS92" s="121"/>
      <c r="CT92" s="121"/>
      <c r="CU92" s="121"/>
      <c r="CV92" s="121"/>
      <c r="CW92" s="121"/>
      <c r="CX92" s="121"/>
      <c r="CY92" s="121"/>
      <c r="CZ92" s="121"/>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row>
    <row r="93" customFormat="false" ht="16.5" hidden="false" customHeight="true" outlineLevel="0" collapsed="false">
      <c r="BQ93" s="121"/>
      <c r="BR93" s="121"/>
      <c r="BS93" s="121"/>
      <c r="BT93" s="121"/>
      <c r="BU93" s="121"/>
      <c r="BV93" s="121"/>
      <c r="BW93" s="121"/>
      <c r="BX93" s="121"/>
      <c r="BY93" s="121"/>
      <c r="BZ93" s="121"/>
      <c r="CA93" s="121"/>
      <c r="CB93" s="121"/>
      <c r="CC93" s="121"/>
      <c r="CD93" s="121"/>
      <c r="CE93" s="121"/>
      <c r="CF93" s="121"/>
      <c r="CG93" s="121"/>
      <c r="CH93" s="121"/>
      <c r="CI93" s="121"/>
      <c r="CJ93" s="121"/>
      <c r="CK93" s="121"/>
      <c r="CL93" s="121"/>
      <c r="CM93" s="121"/>
      <c r="CN93" s="121"/>
      <c r="CO93" s="121"/>
      <c r="CP93" s="121"/>
      <c r="CQ93" s="121"/>
      <c r="CR93" s="121"/>
      <c r="CS93" s="121"/>
      <c r="CT93" s="121"/>
      <c r="CU93" s="121"/>
      <c r="CV93" s="121"/>
      <c r="CW93" s="121"/>
      <c r="CX93" s="121"/>
      <c r="CY93" s="121"/>
      <c r="CZ93" s="121"/>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row>
    <row r="94" customFormat="false" ht="16.5" hidden="false" customHeight="true" outlineLevel="0" collapsed="false">
      <c r="BQ94" s="121"/>
      <c r="BR94" s="121"/>
      <c r="BS94" s="121"/>
      <c r="BT94" s="121"/>
      <c r="BU94" s="121"/>
      <c r="BV94" s="121"/>
      <c r="BW94" s="121"/>
      <c r="BX94" s="121"/>
      <c r="BY94" s="121"/>
      <c r="BZ94" s="121"/>
      <c r="CA94" s="121"/>
      <c r="CB94" s="121"/>
      <c r="CC94" s="121"/>
      <c r="CD94" s="121"/>
      <c r="CE94" s="121"/>
      <c r="CF94" s="121"/>
      <c r="CG94" s="121"/>
      <c r="CH94" s="121"/>
      <c r="CI94" s="121"/>
      <c r="CJ94" s="121"/>
      <c r="CK94" s="121"/>
      <c r="CL94" s="121"/>
      <c r="CM94" s="121"/>
      <c r="CN94" s="121"/>
      <c r="CO94" s="121"/>
      <c r="CP94" s="121"/>
      <c r="CQ94" s="121"/>
      <c r="CR94" s="121"/>
      <c r="CS94" s="121"/>
      <c r="CT94" s="121"/>
      <c r="CU94" s="121"/>
      <c r="CV94" s="121"/>
      <c r="CW94" s="121"/>
      <c r="CX94" s="121"/>
      <c r="CY94" s="121"/>
      <c r="CZ94" s="121"/>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row>
    <row r="95" customFormat="false" ht="16.5" hidden="false" customHeight="true" outlineLevel="0" collapsed="false">
      <c r="BQ95" s="121"/>
      <c r="BR95" s="121"/>
      <c r="BS95" s="121"/>
      <c r="BT95" s="121"/>
      <c r="BU95" s="121"/>
      <c r="BV95" s="121"/>
      <c r="BW95" s="121"/>
      <c r="BX95" s="121"/>
      <c r="BY95" s="121"/>
      <c r="BZ95" s="121"/>
      <c r="CA95" s="121"/>
      <c r="CB95" s="121"/>
      <c r="CC95" s="121"/>
      <c r="CD95" s="121"/>
      <c r="CE95" s="121"/>
      <c r="CF95" s="121"/>
      <c r="CG95" s="121"/>
      <c r="CH95" s="121"/>
      <c r="CI95" s="121"/>
      <c r="CJ95" s="121"/>
      <c r="CK95" s="121"/>
      <c r="CL95" s="121"/>
      <c r="CM95" s="121"/>
      <c r="CN95" s="121"/>
      <c r="CO95" s="121"/>
      <c r="CP95" s="121"/>
      <c r="CQ95" s="121"/>
      <c r="CR95" s="121"/>
      <c r="CS95" s="121"/>
      <c r="CT95" s="121"/>
      <c r="CU95" s="121"/>
      <c r="CV95" s="121"/>
      <c r="CW95" s="121"/>
      <c r="CX95" s="121"/>
      <c r="CY95" s="121"/>
      <c r="CZ95" s="121"/>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row>
    <row r="96" customFormat="false" ht="16.5" hidden="false" customHeight="true" outlineLevel="0" collapsed="false">
      <c r="BQ96" s="121"/>
      <c r="BR96" s="121"/>
      <c r="BS96" s="121"/>
      <c r="BT96" s="121"/>
      <c r="BU96" s="121"/>
      <c r="BV96" s="121"/>
      <c r="BW96" s="121"/>
      <c r="BX96" s="121"/>
      <c r="BY96" s="121"/>
      <c r="BZ96" s="121"/>
      <c r="CA96" s="121"/>
      <c r="CB96" s="121"/>
      <c r="CC96" s="121"/>
      <c r="CD96" s="121"/>
      <c r="CE96" s="121"/>
      <c r="CF96" s="121"/>
      <c r="CG96" s="121"/>
      <c r="CH96" s="121"/>
      <c r="CI96" s="121"/>
      <c r="CJ96" s="121"/>
      <c r="CK96" s="121"/>
      <c r="CL96" s="121"/>
      <c r="CM96" s="121"/>
      <c r="CN96" s="121"/>
      <c r="CO96" s="121"/>
      <c r="CP96" s="121"/>
      <c r="CQ96" s="121"/>
      <c r="CR96" s="121"/>
      <c r="CS96" s="121"/>
      <c r="CT96" s="121"/>
      <c r="CU96" s="121"/>
      <c r="CV96" s="121"/>
      <c r="CW96" s="121"/>
      <c r="CX96" s="121"/>
      <c r="CY96" s="121"/>
      <c r="CZ96" s="121"/>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row>
    <row r="97" customFormat="false" ht="16.5" hidden="false" customHeight="true" outlineLevel="0" collapsed="false">
      <c r="BQ97" s="121"/>
      <c r="BR97" s="121"/>
      <c r="BS97" s="121"/>
      <c r="BT97" s="121"/>
      <c r="BU97" s="121"/>
      <c r="BV97" s="121"/>
      <c r="BW97" s="121"/>
      <c r="BX97" s="121"/>
      <c r="BY97" s="121"/>
      <c r="BZ97" s="121"/>
      <c r="CA97" s="121"/>
      <c r="CB97" s="121"/>
      <c r="CC97" s="121"/>
      <c r="CD97" s="121"/>
      <c r="CE97" s="121"/>
      <c r="CF97" s="121"/>
      <c r="CG97" s="121"/>
      <c r="CH97" s="121"/>
      <c r="CI97" s="121"/>
      <c r="CJ97" s="121"/>
      <c r="CK97" s="121"/>
      <c r="CL97" s="121"/>
      <c r="CM97" s="121"/>
      <c r="CN97" s="121"/>
      <c r="CO97" s="121"/>
      <c r="CP97" s="121"/>
      <c r="CQ97" s="121"/>
      <c r="CR97" s="121"/>
      <c r="CS97" s="121"/>
      <c r="CT97" s="121"/>
      <c r="CU97" s="121"/>
      <c r="CV97" s="121"/>
      <c r="CW97" s="121"/>
      <c r="CX97" s="121"/>
      <c r="CY97" s="121"/>
      <c r="CZ97" s="121"/>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row>
    <row r="98" customFormat="false" ht="16.5" hidden="false" customHeight="true" outlineLevel="0" collapsed="false">
      <c r="BQ98" s="121"/>
      <c r="BR98" s="121"/>
      <c r="BS98" s="121"/>
      <c r="BT98" s="121"/>
      <c r="BU98" s="121"/>
      <c r="BV98" s="121"/>
      <c r="BW98" s="121"/>
      <c r="BX98" s="121"/>
      <c r="BY98" s="121"/>
      <c r="BZ98" s="121"/>
      <c r="CA98" s="121"/>
      <c r="CB98" s="121"/>
      <c r="CC98" s="121"/>
      <c r="CD98" s="121"/>
      <c r="CE98" s="121"/>
      <c r="CF98" s="121"/>
      <c r="CG98" s="121"/>
      <c r="CH98" s="121"/>
      <c r="CI98" s="121"/>
      <c r="CJ98" s="121"/>
      <c r="CK98" s="121"/>
      <c r="CL98" s="121"/>
      <c r="CM98" s="121"/>
      <c r="CN98" s="121"/>
      <c r="CO98" s="121"/>
      <c r="CP98" s="121"/>
      <c r="CQ98" s="121"/>
      <c r="CR98" s="121"/>
      <c r="CS98" s="121"/>
      <c r="CT98" s="121"/>
      <c r="CU98" s="121"/>
      <c r="CV98" s="121"/>
      <c r="CW98" s="121"/>
      <c r="CX98" s="121"/>
      <c r="CY98" s="121"/>
      <c r="CZ98" s="121"/>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row>
    <row r="99" customFormat="false" ht="16.5" hidden="false" customHeight="true" outlineLevel="0" collapsed="false">
      <c r="BQ99" s="121"/>
      <c r="BR99" s="121"/>
      <c r="BS99" s="121"/>
      <c r="BT99" s="121"/>
      <c r="BU99" s="121"/>
      <c r="BV99" s="121"/>
      <c r="BW99" s="121"/>
      <c r="BX99" s="121"/>
      <c r="BY99" s="121"/>
      <c r="BZ99" s="121"/>
      <c r="CA99" s="121"/>
      <c r="CB99" s="121"/>
      <c r="CC99" s="121"/>
      <c r="CD99" s="121"/>
      <c r="CE99" s="121"/>
      <c r="CF99" s="121"/>
      <c r="CG99" s="121"/>
      <c r="CH99" s="121"/>
      <c r="CI99" s="121"/>
      <c r="CJ99" s="121"/>
      <c r="CK99" s="121"/>
      <c r="CL99" s="121"/>
      <c r="CM99" s="121"/>
      <c r="CN99" s="121"/>
      <c r="CO99" s="121"/>
      <c r="CP99" s="121"/>
      <c r="CQ99" s="121"/>
      <c r="CR99" s="121"/>
      <c r="CS99" s="121"/>
      <c r="CT99" s="121"/>
      <c r="CU99" s="121"/>
      <c r="CV99" s="121"/>
      <c r="CW99" s="121"/>
      <c r="CX99" s="121"/>
      <c r="CY99" s="121"/>
      <c r="CZ99" s="121"/>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row>
    <row r="100" customFormat="false" ht="16.5" hidden="false" customHeight="true" outlineLevel="0" collapsed="false">
      <c r="BQ100" s="121"/>
      <c r="BR100" s="121"/>
      <c r="BS100" s="121"/>
      <c r="BT100" s="121"/>
      <c r="BU100" s="121"/>
      <c r="BV100" s="121"/>
      <c r="BW100" s="121"/>
      <c r="BX100" s="121"/>
      <c r="BY100" s="121"/>
      <c r="BZ100" s="121"/>
      <c r="CA100" s="121"/>
      <c r="CB100" s="121"/>
      <c r="CC100" s="121"/>
      <c r="CD100" s="121"/>
      <c r="CE100" s="121"/>
      <c r="CF100" s="121"/>
      <c r="CG100" s="121"/>
      <c r="CH100" s="121"/>
      <c r="CI100" s="121"/>
      <c r="CJ100" s="121"/>
      <c r="CK100" s="121"/>
      <c r="CL100" s="121"/>
      <c r="CM100" s="121"/>
      <c r="CN100" s="121"/>
      <c r="CO100" s="121"/>
      <c r="CP100" s="121"/>
      <c r="CQ100" s="121"/>
      <c r="CR100" s="121"/>
      <c r="CS100" s="121"/>
      <c r="CT100" s="121"/>
      <c r="CU100" s="121"/>
      <c r="CV100" s="121"/>
      <c r="CW100" s="121"/>
      <c r="CX100" s="121"/>
      <c r="CY100" s="121"/>
      <c r="CZ100" s="121"/>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row>
    <row r="101" customFormat="false" ht="16.5" hidden="false" customHeight="true" outlineLevel="0" collapsed="false">
      <c r="BQ101" s="121"/>
      <c r="BR101" s="121"/>
      <c r="BS101" s="121"/>
      <c r="BT101" s="121"/>
      <c r="BU101" s="121"/>
      <c r="BV101" s="121"/>
      <c r="BW101" s="121"/>
      <c r="BX101" s="121"/>
      <c r="BY101" s="121"/>
      <c r="BZ101" s="121"/>
      <c r="CA101" s="121"/>
      <c r="CB101" s="121"/>
      <c r="CC101" s="121"/>
      <c r="CD101" s="121"/>
      <c r="CE101" s="121"/>
      <c r="CF101" s="121"/>
      <c r="CG101" s="121"/>
      <c r="CH101" s="121"/>
      <c r="CI101" s="121"/>
      <c r="CJ101" s="121"/>
      <c r="CK101" s="121"/>
      <c r="CL101" s="121"/>
      <c r="CM101" s="121"/>
      <c r="CN101" s="121"/>
      <c r="CO101" s="121"/>
      <c r="CP101" s="121"/>
      <c r="CQ101" s="121"/>
      <c r="CR101" s="121"/>
      <c r="CS101" s="121"/>
      <c r="CT101" s="121"/>
      <c r="CU101" s="121"/>
      <c r="CV101" s="121"/>
      <c r="CW101" s="121"/>
      <c r="CX101" s="121"/>
      <c r="CY101" s="121"/>
      <c r="CZ101" s="121"/>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row>
    <row r="102" customFormat="false" ht="16.5" hidden="false" customHeight="true" outlineLevel="0" collapsed="false">
      <c r="BQ102" s="121"/>
      <c r="BR102" s="121"/>
      <c r="BS102" s="121"/>
      <c r="BT102" s="121"/>
      <c r="BU102" s="121"/>
      <c r="BV102" s="121"/>
      <c r="BW102" s="121"/>
      <c r="BX102" s="121"/>
      <c r="BY102" s="121"/>
      <c r="BZ102" s="121"/>
      <c r="CA102" s="121"/>
      <c r="CB102" s="121"/>
      <c r="CC102" s="121"/>
      <c r="CD102" s="121"/>
      <c r="CE102" s="121"/>
      <c r="CF102" s="121"/>
      <c r="CG102" s="121"/>
      <c r="CH102" s="121"/>
      <c r="CI102" s="121"/>
      <c r="CJ102" s="121"/>
      <c r="CK102" s="121"/>
      <c r="CL102" s="121"/>
      <c r="CM102" s="121"/>
      <c r="CN102" s="121"/>
      <c r="CO102" s="121"/>
      <c r="CP102" s="121"/>
      <c r="CQ102" s="121"/>
      <c r="CR102" s="121"/>
      <c r="CS102" s="121"/>
      <c r="CT102" s="121"/>
      <c r="CU102" s="121"/>
      <c r="CV102" s="121"/>
      <c r="CW102" s="121"/>
      <c r="CX102" s="121"/>
      <c r="CY102" s="121"/>
      <c r="CZ102" s="121"/>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row>
    <row r="103" customFormat="false" ht="16.5" hidden="false" customHeight="true" outlineLevel="0" collapsed="false">
      <c r="BQ103" s="121"/>
      <c r="BR103" s="121"/>
      <c r="BS103" s="121"/>
      <c r="BT103" s="121"/>
      <c r="BU103" s="121"/>
      <c r="BV103" s="121"/>
      <c r="BW103" s="121"/>
      <c r="BX103" s="121"/>
      <c r="BY103" s="121"/>
      <c r="BZ103" s="121"/>
      <c r="CA103" s="121"/>
      <c r="CB103" s="121"/>
      <c r="CC103" s="121"/>
      <c r="CD103" s="121"/>
      <c r="CE103" s="121"/>
      <c r="CF103" s="121"/>
      <c r="CG103" s="121"/>
      <c r="CH103" s="121"/>
      <c r="CI103" s="121"/>
      <c r="CJ103" s="121"/>
      <c r="CK103" s="121"/>
      <c r="CL103" s="121"/>
      <c r="CM103" s="121"/>
      <c r="CN103" s="121"/>
      <c r="CO103" s="121"/>
      <c r="CP103" s="121"/>
      <c r="CQ103" s="121"/>
      <c r="CR103" s="121"/>
      <c r="CS103" s="121"/>
      <c r="CT103" s="121"/>
      <c r="CU103" s="121"/>
      <c r="CV103" s="121"/>
      <c r="CW103" s="121"/>
      <c r="CX103" s="121"/>
      <c r="CY103" s="121"/>
      <c r="CZ103" s="121"/>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row>
    <row r="104" customFormat="false" ht="16.5" hidden="false" customHeight="true" outlineLevel="0" collapsed="false">
      <c r="BQ104" s="121"/>
      <c r="BR104" s="121"/>
      <c r="BS104" s="121"/>
      <c r="BT104" s="121"/>
      <c r="BU104" s="121"/>
      <c r="BV104" s="121"/>
      <c r="BW104" s="121"/>
      <c r="BX104" s="121"/>
      <c r="BY104" s="121"/>
      <c r="BZ104" s="121"/>
      <c r="CA104" s="121"/>
      <c r="CB104" s="121"/>
      <c r="CC104" s="121"/>
      <c r="CD104" s="121"/>
      <c r="CE104" s="121"/>
      <c r="CF104" s="121"/>
      <c r="CG104" s="121"/>
      <c r="CH104" s="121"/>
      <c r="CI104" s="121"/>
      <c r="CJ104" s="121"/>
      <c r="CK104" s="121"/>
      <c r="CL104" s="121"/>
      <c r="CM104" s="121"/>
      <c r="CN104" s="121"/>
      <c r="CO104" s="121"/>
      <c r="CP104" s="121"/>
      <c r="CQ104" s="121"/>
      <c r="CR104" s="121"/>
      <c r="CS104" s="121"/>
      <c r="CT104" s="121"/>
      <c r="CU104" s="121"/>
      <c r="CV104" s="121"/>
      <c r="CW104" s="121"/>
      <c r="CX104" s="121"/>
      <c r="CY104" s="121"/>
      <c r="CZ104" s="121"/>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row>
    <row r="105" customFormat="false" ht="16.5" hidden="false" customHeight="true" outlineLevel="0" collapsed="false">
      <c r="BQ105" s="121"/>
      <c r="BR105" s="121"/>
      <c r="BS105" s="121"/>
      <c r="BT105" s="121"/>
      <c r="BU105" s="121"/>
      <c r="BV105" s="121"/>
      <c r="BW105" s="121"/>
      <c r="BX105" s="121"/>
      <c r="BY105" s="121"/>
      <c r="BZ105" s="121"/>
      <c r="CA105" s="121"/>
      <c r="CB105" s="121"/>
      <c r="CC105" s="121"/>
      <c r="CD105" s="121"/>
      <c r="CE105" s="121"/>
      <c r="CF105" s="121"/>
      <c r="CG105" s="121"/>
      <c r="CH105" s="121"/>
      <c r="CI105" s="121"/>
      <c r="CJ105" s="121"/>
      <c r="CK105" s="121"/>
      <c r="CL105" s="121"/>
      <c r="CM105" s="121"/>
      <c r="CN105" s="121"/>
      <c r="CO105" s="121"/>
      <c r="CP105" s="121"/>
      <c r="CQ105" s="121"/>
      <c r="CR105" s="121"/>
      <c r="CS105" s="121"/>
      <c r="CT105" s="121"/>
      <c r="CU105" s="121"/>
      <c r="CV105" s="121"/>
      <c r="CW105" s="121"/>
      <c r="CX105" s="121"/>
      <c r="CY105" s="121"/>
      <c r="CZ105" s="121"/>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row>
    <row r="106" customFormat="false" ht="16.5" hidden="false" customHeight="true" outlineLevel="0" collapsed="false">
      <c r="BQ106" s="121"/>
      <c r="BR106" s="121"/>
      <c r="BS106" s="121"/>
      <c r="BT106" s="121"/>
      <c r="BU106" s="121"/>
      <c r="BV106" s="121"/>
      <c r="BW106" s="121"/>
      <c r="BX106" s="121"/>
      <c r="BY106" s="121"/>
      <c r="BZ106" s="121"/>
      <c r="CA106" s="121"/>
      <c r="CB106" s="121"/>
      <c r="CC106" s="121"/>
      <c r="CD106" s="121"/>
      <c r="CE106" s="121"/>
      <c r="CF106" s="121"/>
      <c r="CG106" s="121"/>
      <c r="CH106" s="121"/>
      <c r="CI106" s="121"/>
      <c r="CJ106" s="121"/>
      <c r="CK106" s="121"/>
      <c r="CL106" s="121"/>
      <c r="CM106" s="121"/>
      <c r="CN106" s="121"/>
      <c r="CO106" s="121"/>
      <c r="CP106" s="121"/>
      <c r="CQ106" s="121"/>
      <c r="CR106" s="121"/>
      <c r="CS106" s="121"/>
      <c r="CT106" s="121"/>
      <c r="CU106" s="121"/>
      <c r="CV106" s="121"/>
      <c r="CW106" s="121"/>
      <c r="CX106" s="121"/>
      <c r="CY106" s="121"/>
      <c r="CZ106" s="121"/>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row>
    <row r="107" customFormat="false" ht="16.5" hidden="false" customHeight="true" outlineLevel="0" collapsed="false">
      <c r="BQ107" s="121"/>
      <c r="BR107" s="121"/>
      <c r="BS107" s="121"/>
      <c r="BT107" s="121"/>
      <c r="BU107" s="121"/>
      <c r="BV107" s="121"/>
      <c r="BW107" s="121"/>
      <c r="BX107" s="121"/>
      <c r="BY107" s="121"/>
      <c r="BZ107" s="121"/>
      <c r="CA107" s="121"/>
      <c r="CB107" s="121"/>
      <c r="CC107" s="121"/>
      <c r="CD107" s="121"/>
      <c r="CE107" s="121"/>
      <c r="CF107" s="121"/>
      <c r="CG107" s="121"/>
      <c r="CH107" s="121"/>
      <c r="CI107" s="121"/>
      <c r="CJ107" s="121"/>
      <c r="CK107" s="121"/>
      <c r="CL107" s="121"/>
      <c r="CM107" s="121"/>
      <c r="CN107" s="121"/>
      <c r="CO107" s="121"/>
      <c r="CP107" s="121"/>
      <c r="CQ107" s="121"/>
      <c r="CR107" s="121"/>
      <c r="CS107" s="121"/>
      <c r="CT107" s="121"/>
      <c r="CU107" s="121"/>
      <c r="CV107" s="121"/>
      <c r="CW107" s="121"/>
      <c r="CX107" s="121"/>
      <c r="CY107" s="121"/>
      <c r="CZ107" s="121"/>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K107" s="20"/>
      <c r="EL107" s="20"/>
      <c r="EM107" s="20"/>
      <c r="EN107" s="20"/>
      <c r="EO107" s="20"/>
      <c r="EP107" s="20"/>
      <c r="EQ107" s="20"/>
      <c r="ER107" s="20"/>
      <c r="ES107" s="20"/>
      <c r="ET107" s="20"/>
      <c r="EU107" s="20"/>
      <c r="EV107" s="20"/>
      <c r="EW107" s="20"/>
      <c r="EX107" s="20"/>
      <c r="EY107" s="20"/>
      <c r="EZ107" s="20"/>
      <c r="FA107" s="20"/>
      <c r="FB107" s="20"/>
      <c r="FC107" s="20"/>
      <c r="FD107" s="20"/>
      <c r="FE107" s="20"/>
      <c r="FF107" s="20"/>
      <c r="FG107" s="20"/>
      <c r="FH107" s="20"/>
      <c r="FI107" s="20"/>
    </row>
    <row r="108" customFormat="false" ht="16.5" hidden="false" customHeight="true" outlineLevel="0" collapsed="false">
      <c r="BQ108" s="121"/>
      <c r="BR108" s="121"/>
      <c r="BS108" s="121"/>
      <c r="BT108" s="121"/>
      <c r="BU108" s="121"/>
      <c r="BV108" s="121"/>
      <c r="BW108" s="121"/>
      <c r="BX108" s="121"/>
      <c r="BY108" s="121"/>
      <c r="BZ108" s="121"/>
      <c r="CA108" s="121"/>
      <c r="CB108" s="121"/>
      <c r="CC108" s="121"/>
      <c r="CD108" s="121"/>
      <c r="CE108" s="121"/>
      <c r="CF108" s="121"/>
      <c r="CG108" s="121"/>
      <c r="CH108" s="121"/>
      <c r="CI108" s="121"/>
      <c r="CJ108" s="121"/>
      <c r="CK108" s="121"/>
      <c r="CL108" s="121"/>
      <c r="CM108" s="121"/>
      <c r="CN108" s="121"/>
      <c r="CO108" s="121"/>
      <c r="CP108" s="121"/>
      <c r="CQ108" s="121"/>
      <c r="CR108" s="121"/>
      <c r="CS108" s="121"/>
      <c r="CT108" s="121"/>
      <c r="CU108" s="121"/>
      <c r="CV108" s="121"/>
      <c r="CW108" s="121"/>
      <c r="CX108" s="121"/>
      <c r="CY108" s="121"/>
      <c r="CZ108" s="121"/>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U108" s="20"/>
      <c r="EV108" s="20"/>
      <c r="EW108" s="20"/>
      <c r="EX108" s="20"/>
      <c r="EY108" s="20"/>
      <c r="EZ108" s="20"/>
      <c r="FA108" s="20"/>
      <c r="FB108" s="20"/>
      <c r="FC108" s="20"/>
      <c r="FD108" s="20"/>
      <c r="FE108" s="20"/>
      <c r="FF108" s="20"/>
      <c r="FG108" s="20"/>
      <c r="FH108" s="20"/>
      <c r="FI108" s="20"/>
    </row>
    <row r="109" customFormat="false" ht="16.5" hidden="false" customHeight="true" outlineLevel="0" collapsed="false">
      <c r="BQ109" s="121"/>
      <c r="BR109" s="121"/>
      <c r="BS109" s="121"/>
      <c r="BT109" s="121"/>
      <c r="BU109" s="121"/>
      <c r="BV109" s="121"/>
      <c r="BW109" s="121"/>
      <c r="BX109" s="121"/>
      <c r="BY109" s="121"/>
      <c r="BZ109" s="121"/>
      <c r="CA109" s="121"/>
      <c r="CB109" s="121"/>
      <c r="CC109" s="121"/>
      <c r="CD109" s="121"/>
      <c r="CE109" s="121"/>
      <c r="CF109" s="121"/>
      <c r="CG109" s="121"/>
      <c r="CH109" s="121"/>
      <c r="CI109" s="121"/>
      <c r="CJ109" s="121"/>
      <c r="CK109" s="121"/>
      <c r="CL109" s="121"/>
      <c r="CM109" s="121"/>
      <c r="CN109" s="121"/>
      <c r="CO109" s="121"/>
      <c r="CP109" s="121"/>
      <c r="CQ109" s="121"/>
      <c r="CR109" s="121"/>
      <c r="CS109" s="121"/>
      <c r="CT109" s="121"/>
      <c r="CU109" s="121"/>
      <c r="CV109" s="121"/>
      <c r="CW109" s="121"/>
      <c r="CX109" s="121"/>
      <c r="CY109" s="121"/>
      <c r="CZ109" s="121"/>
      <c r="DA109" s="20"/>
      <c r="DB109" s="20"/>
      <c r="DC109" s="20"/>
      <c r="DD109" s="20"/>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c r="EU109" s="20"/>
      <c r="EV109" s="20"/>
      <c r="EW109" s="20"/>
      <c r="EX109" s="20"/>
      <c r="EY109" s="20"/>
      <c r="EZ109" s="20"/>
      <c r="FA109" s="20"/>
      <c r="FB109" s="20"/>
      <c r="FC109" s="20"/>
      <c r="FD109" s="20"/>
      <c r="FE109" s="20"/>
      <c r="FF109" s="20"/>
      <c r="FG109" s="20"/>
      <c r="FH109" s="20"/>
      <c r="FI109" s="20"/>
    </row>
    <row r="110" customFormat="false" ht="16.5" hidden="false" customHeight="true" outlineLevel="0" collapsed="false">
      <c r="BQ110" s="121"/>
      <c r="BR110" s="121"/>
      <c r="BS110" s="121"/>
      <c r="BT110" s="121"/>
      <c r="BU110" s="121"/>
      <c r="BV110" s="121"/>
      <c r="BW110" s="121"/>
      <c r="BX110" s="121"/>
      <c r="BY110" s="121"/>
      <c r="BZ110" s="121"/>
      <c r="CA110" s="121"/>
      <c r="CB110" s="121"/>
      <c r="CC110" s="121"/>
      <c r="CD110" s="121"/>
      <c r="CE110" s="121"/>
      <c r="CF110" s="121"/>
      <c r="CG110" s="121"/>
      <c r="CH110" s="121"/>
      <c r="CI110" s="121"/>
      <c r="CJ110" s="121"/>
      <c r="CK110" s="121"/>
      <c r="CL110" s="121"/>
      <c r="CM110" s="121"/>
      <c r="CN110" s="121"/>
      <c r="CO110" s="121"/>
      <c r="CP110" s="121"/>
      <c r="CQ110" s="121"/>
      <c r="CR110" s="121"/>
      <c r="CS110" s="121"/>
      <c r="CT110" s="121"/>
      <c r="CU110" s="121"/>
      <c r="CV110" s="121"/>
      <c r="CW110" s="121"/>
      <c r="CX110" s="121"/>
      <c r="CY110" s="121"/>
      <c r="CZ110" s="121"/>
      <c r="DA110" s="20"/>
      <c r="DB110" s="20"/>
      <c r="DC110" s="20"/>
      <c r="DD110" s="20"/>
      <c r="DE110" s="20"/>
      <c r="DF110" s="20"/>
      <c r="DG110" s="20"/>
      <c r="DH110" s="20"/>
      <c r="DI110" s="20"/>
      <c r="DJ110" s="20"/>
      <c r="DK110" s="20"/>
      <c r="DL110" s="20"/>
      <c r="DM110" s="20"/>
      <c r="DN110" s="20"/>
      <c r="DO110" s="20"/>
      <c r="DP110" s="20"/>
      <c r="DQ110" s="20"/>
      <c r="DR110" s="20"/>
      <c r="DS110" s="20"/>
      <c r="DT110" s="20"/>
      <c r="DU110" s="20"/>
      <c r="DV110" s="20"/>
      <c r="DW110" s="20"/>
      <c r="DX110" s="20"/>
      <c r="DY110" s="20"/>
      <c r="DZ110" s="20"/>
      <c r="EA110" s="20"/>
      <c r="EB110" s="20"/>
      <c r="EC110" s="20"/>
      <c r="ED110" s="20"/>
      <c r="EE110" s="20"/>
      <c r="EF110" s="20"/>
      <c r="EG110" s="20"/>
      <c r="EH110" s="20"/>
      <c r="EI110" s="20"/>
      <c r="EJ110" s="20"/>
      <c r="EK110" s="20"/>
      <c r="EL110" s="20"/>
      <c r="EM110" s="20"/>
      <c r="EN110" s="20"/>
      <c r="EO110" s="20"/>
      <c r="EP110" s="20"/>
      <c r="EQ110" s="20"/>
      <c r="ER110" s="20"/>
      <c r="ES110" s="20"/>
      <c r="ET110" s="20"/>
      <c r="EU110" s="20"/>
      <c r="EV110" s="20"/>
      <c r="EW110" s="20"/>
      <c r="EX110" s="20"/>
      <c r="EY110" s="20"/>
      <c r="EZ110" s="20"/>
      <c r="FA110" s="20"/>
      <c r="FB110" s="20"/>
      <c r="FC110" s="20"/>
      <c r="FD110" s="20"/>
      <c r="FE110" s="20"/>
      <c r="FF110" s="20"/>
      <c r="FG110" s="20"/>
      <c r="FH110" s="20"/>
      <c r="FI110" s="20"/>
    </row>
    <row r="111" customFormat="false" ht="16.5" hidden="false" customHeight="true" outlineLevel="0" collapsed="false">
      <c r="BQ111" s="121"/>
      <c r="BR111" s="121"/>
      <c r="BS111" s="121"/>
      <c r="BT111" s="121"/>
      <c r="BU111" s="121"/>
      <c r="BV111" s="121"/>
      <c r="BW111" s="121"/>
      <c r="BX111" s="121"/>
      <c r="BY111" s="121"/>
      <c r="BZ111" s="121"/>
      <c r="CA111" s="121"/>
      <c r="CB111" s="121"/>
      <c r="CC111" s="121"/>
      <c r="CD111" s="121"/>
      <c r="CE111" s="121"/>
      <c r="CF111" s="121"/>
      <c r="CG111" s="121"/>
      <c r="CH111" s="121"/>
      <c r="CI111" s="121"/>
      <c r="CJ111" s="121"/>
      <c r="CK111" s="121"/>
      <c r="CL111" s="121"/>
      <c r="CM111" s="121"/>
      <c r="CN111" s="121"/>
      <c r="CO111" s="121"/>
      <c r="CP111" s="121"/>
      <c r="CQ111" s="121"/>
      <c r="CR111" s="121"/>
      <c r="CS111" s="121"/>
      <c r="CT111" s="121"/>
      <c r="CU111" s="121"/>
      <c r="CV111" s="121"/>
      <c r="CW111" s="121"/>
      <c r="CX111" s="121"/>
      <c r="CY111" s="121"/>
      <c r="CZ111" s="121"/>
      <c r="DA111" s="20"/>
      <c r="DB111" s="20"/>
      <c r="DC111" s="20"/>
      <c r="DD111" s="20"/>
      <c r="DE111" s="20"/>
      <c r="DF111" s="20"/>
      <c r="DG111" s="20"/>
      <c r="DH111" s="20"/>
      <c r="DI111" s="20"/>
      <c r="DJ111" s="20"/>
      <c r="DK111" s="20"/>
      <c r="DL111" s="20"/>
      <c r="DM111" s="20"/>
      <c r="DN111" s="20"/>
      <c r="DO111" s="20"/>
      <c r="DP111" s="20"/>
      <c r="DQ111" s="20"/>
      <c r="DR111" s="20"/>
      <c r="DS111" s="20"/>
      <c r="DT111" s="20"/>
      <c r="DU111" s="20"/>
      <c r="DV111" s="20"/>
      <c r="DW111" s="20"/>
      <c r="DX111" s="20"/>
      <c r="DY111" s="20"/>
      <c r="DZ111" s="20"/>
      <c r="EA111" s="20"/>
      <c r="EB111" s="20"/>
      <c r="EC111" s="20"/>
      <c r="ED111" s="20"/>
      <c r="EE111" s="20"/>
      <c r="EF111" s="20"/>
      <c r="EG111" s="20"/>
      <c r="EH111" s="20"/>
      <c r="EI111" s="20"/>
      <c r="EJ111" s="20"/>
      <c r="EK111" s="20"/>
      <c r="EL111" s="20"/>
      <c r="EM111" s="20"/>
      <c r="EN111" s="20"/>
      <c r="EO111" s="20"/>
      <c r="EP111" s="20"/>
      <c r="EQ111" s="20"/>
      <c r="ER111" s="20"/>
      <c r="ES111" s="20"/>
      <c r="ET111" s="20"/>
      <c r="EU111" s="20"/>
      <c r="EV111" s="20"/>
      <c r="EW111" s="20"/>
      <c r="EX111" s="20"/>
      <c r="EY111" s="20"/>
      <c r="EZ111" s="20"/>
      <c r="FA111" s="20"/>
      <c r="FB111" s="20"/>
      <c r="FC111" s="20"/>
      <c r="FD111" s="20"/>
      <c r="FE111" s="20"/>
      <c r="FF111" s="20"/>
      <c r="FG111" s="20"/>
      <c r="FH111" s="20"/>
      <c r="FI111" s="20"/>
    </row>
    <row r="112" customFormat="false" ht="16.5" hidden="false" customHeight="true" outlineLevel="0" collapsed="false">
      <c r="BQ112" s="121"/>
      <c r="BR112" s="121"/>
      <c r="BS112" s="121"/>
      <c r="BT112" s="121"/>
      <c r="BU112" s="121"/>
      <c r="BV112" s="121"/>
      <c r="BW112" s="121"/>
      <c r="BX112" s="121"/>
      <c r="BY112" s="121"/>
      <c r="BZ112" s="121"/>
      <c r="CA112" s="121"/>
      <c r="CB112" s="121"/>
      <c r="CC112" s="121"/>
      <c r="CD112" s="121"/>
      <c r="CE112" s="121"/>
      <c r="CF112" s="121"/>
      <c r="CG112" s="121"/>
      <c r="CH112" s="121"/>
      <c r="CI112" s="121"/>
      <c r="CJ112" s="121"/>
      <c r="CK112" s="121"/>
      <c r="CL112" s="121"/>
      <c r="CM112" s="121"/>
      <c r="CN112" s="121"/>
      <c r="CO112" s="121"/>
      <c r="CP112" s="121"/>
      <c r="CQ112" s="121"/>
      <c r="CR112" s="121"/>
      <c r="CS112" s="121"/>
      <c r="CT112" s="121"/>
      <c r="CU112" s="121"/>
      <c r="CV112" s="121"/>
      <c r="CW112" s="121"/>
      <c r="CX112" s="121"/>
      <c r="CY112" s="121"/>
      <c r="CZ112" s="121"/>
      <c r="DA112" s="20"/>
      <c r="DB112" s="20"/>
      <c r="DC112" s="20"/>
      <c r="DD112" s="20"/>
      <c r="DE112" s="20"/>
      <c r="DF112" s="20"/>
      <c r="DG112" s="20"/>
      <c r="DH112" s="20"/>
      <c r="DI112" s="20"/>
      <c r="DJ112" s="20"/>
      <c r="DK112" s="20"/>
      <c r="DL112" s="20"/>
      <c r="DM112" s="20"/>
      <c r="DN112" s="20"/>
      <c r="DO112" s="20"/>
      <c r="DP112" s="20"/>
      <c r="DQ112" s="20"/>
      <c r="DR112" s="20"/>
      <c r="DS112" s="20"/>
      <c r="DT112" s="20"/>
      <c r="DU112" s="20"/>
      <c r="DV112" s="20"/>
      <c r="DW112" s="20"/>
      <c r="DX112" s="20"/>
      <c r="DY112" s="20"/>
      <c r="DZ112" s="20"/>
      <c r="EA112" s="20"/>
      <c r="EB112" s="20"/>
      <c r="EC112" s="20"/>
      <c r="ED112" s="20"/>
      <c r="EE112" s="20"/>
      <c r="EF112" s="20"/>
      <c r="EG112" s="20"/>
      <c r="EH112" s="20"/>
      <c r="EI112" s="20"/>
      <c r="EJ112" s="20"/>
      <c r="EK112" s="20"/>
      <c r="EL112" s="20"/>
      <c r="EM112" s="20"/>
      <c r="EN112" s="20"/>
      <c r="EO112" s="20"/>
      <c r="EP112" s="20"/>
      <c r="EQ112" s="20"/>
      <c r="ER112" s="20"/>
      <c r="ES112" s="20"/>
      <c r="ET112" s="20"/>
      <c r="EU112" s="20"/>
      <c r="EV112" s="20"/>
      <c r="EW112" s="20"/>
      <c r="EX112" s="20"/>
      <c r="EY112" s="20"/>
      <c r="EZ112" s="20"/>
      <c r="FA112" s="20"/>
      <c r="FB112" s="20"/>
      <c r="FC112" s="20"/>
      <c r="FD112" s="20"/>
      <c r="FE112" s="20"/>
      <c r="FF112" s="20"/>
      <c r="FG112" s="20"/>
      <c r="FH112" s="20"/>
      <c r="FI112" s="20"/>
    </row>
    <row r="113" customFormat="false" ht="16.5" hidden="false" customHeight="true" outlineLevel="0" collapsed="false">
      <c r="A113" s="90"/>
      <c r="B113" s="90"/>
      <c r="C113" s="90"/>
      <c r="D113" s="92"/>
      <c r="E113" s="133"/>
      <c r="F113" s="134"/>
      <c r="G113" s="134"/>
      <c r="H113" s="134"/>
      <c r="I113" s="134"/>
      <c r="J113" s="134"/>
      <c r="K113" s="94"/>
      <c r="L113" s="94"/>
      <c r="M113" s="94"/>
      <c r="N113" s="94"/>
      <c r="O113" s="94"/>
      <c r="P113" s="94"/>
      <c r="Q113" s="135"/>
      <c r="R113" s="135"/>
      <c r="S113" s="135"/>
      <c r="T113" s="135"/>
      <c r="U113" s="135"/>
      <c r="V113" s="135"/>
      <c r="W113" s="96"/>
      <c r="X113" s="96"/>
      <c r="Y113" s="96"/>
      <c r="Z113" s="96"/>
      <c r="AA113" s="96"/>
      <c r="AB113" s="96"/>
      <c r="AC113" s="97"/>
      <c r="AD113" s="97"/>
      <c r="AE113" s="97"/>
      <c r="AF113" s="97"/>
      <c r="AG113" s="97"/>
      <c r="AH113" s="97"/>
      <c r="AI113" s="98"/>
      <c r="AJ113" s="98"/>
      <c r="AK113" s="98"/>
      <c r="AL113" s="98"/>
      <c r="AM113" s="98"/>
      <c r="AN113" s="98"/>
      <c r="AO113" s="98"/>
      <c r="AP113" s="98"/>
      <c r="AQ113" s="97"/>
      <c r="AR113" s="97"/>
      <c r="AS113" s="97"/>
      <c r="AT113" s="97"/>
      <c r="AU113" s="121"/>
      <c r="AV113" s="136"/>
      <c r="AW113" s="136"/>
      <c r="AX113" s="136"/>
      <c r="AY113" s="136"/>
      <c r="AZ113" s="136"/>
      <c r="BA113" s="136"/>
      <c r="BB113" s="136"/>
      <c r="BC113" s="136"/>
      <c r="BD113" s="136"/>
      <c r="BE113" s="136"/>
      <c r="BF113" s="136"/>
      <c r="BG113" s="136"/>
      <c r="BH113" s="136"/>
      <c r="BI113" s="136"/>
      <c r="BJ113" s="136"/>
      <c r="BK113" s="136"/>
      <c r="BL113" s="136"/>
      <c r="BM113" s="136"/>
      <c r="BN113" s="136"/>
      <c r="BO113" s="136"/>
      <c r="BP113" s="136"/>
      <c r="BQ113" s="121"/>
      <c r="BR113" s="121"/>
      <c r="BS113" s="121"/>
      <c r="BT113" s="121"/>
      <c r="BU113" s="121"/>
      <c r="BV113" s="121"/>
      <c r="BW113" s="121"/>
      <c r="BX113" s="121"/>
      <c r="BY113" s="121"/>
      <c r="BZ113" s="121"/>
      <c r="CA113" s="121"/>
      <c r="CB113" s="121"/>
      <c r="CC113" s="121"/>
      <c r="CD113" s="121"/>
      <c r="CE113" s="121"/>
      <c r="CF113" s="121"/>
      <c r="CG113" s="121"/>
      <c r="CH113" s="121"/>
      <c r="CI113" s="121"/>
      <c r="CJ113" s="121"/>
      <c r="CK113" s="121"/>
      <c r="CL113" s="121"/>
      <c r="CM113" s="121"/>
      <c r="CN113" s="121"/>
      <c r="CO113" s="121"/>
      <c r="CP113" s="121"/>
      <c r="CQ113" s="121"/>
      <c r="CR113" s="121"/>
      <c r="CS113" s="121"/>
      <c r="CT113" s="121"/>
      <c r="CU113" s="121"/>
      <c r="CV113" s="121"/>
      <c r="CW113" s="121"/>
      <c r="CX113" s="121"/>
      <c r="CY113" s="121"/>
      <c r="CZ113" s="121"/>
      <c r="DA113" s="20"/>
      <c r="DB113" s="20"/>
      <c r="DC113" s="20"/>
      <c r="DD113" s="20"/>
      <c r="DE113" s="20"/>
      <c r="DF113" s="20"/>
      <c r="DG113" s="20"/>
      <c r="DH113" s="20"/>
      <c r="DI113" s="20"/>
      <c r="DJ113" s="20"/>
      <c r="DK113" s="20"/>
      <c r="DL113" s="20"/>
      <c r="DM113" s="20"/>
      <c r="DN113" s="20"/>
      <c r="DO113" s="20"/>
      <c r="DP113" s="20"/>
      <c r="DQ113" s="20"/>
      <c r="DR113" s="20"/>
      <c r="DS113" s="20"/>
      <c r="DT113" s="20"/>
      <c r="DU113" s="20"/>
      <c r="DV113" s="20"/>
      <c r="DW113" s="20"/>
      <c r="DX113" s="20"/>
      <c r="DY113" s="20"/>
      <c r="DZ113" s="20"/>
      <c r="EA113" s="20"/>
      <c r="EB113" s="20"/>
      <c r="EC113" s="20"/>
      <c r="ED113" s="20"/>
      <c r="EE113" s="20"/>
      <c r="EF113" s="20"/>
      <c r="EG113" s="20"/>
      <c r="EH113" s="20"/>
      <c r="EI113" s="20"/>
      <c r="EJ113" s="20"/>
      <c r="EK113" s="20"/>
      <c r="EL113" s="20"/>
      <c r="EM113" s="20"/>
      <c r="EN113" s="20"/>
      <c r="EO113" s="20"/>
      <c r="EP113" s="20"/>
      <c r="EQ113" s="20"/>
      <c r="ER113" s="20"/>
      <c r="ES113" s="20"/>
      <c r="ET113" s="20"/>
      <c r="EU113" s="20"/>
      <c r="EV113" s="20"/>
      <c r="EW113" s="20"/>
      <c r="EX113" s="20"/>
      <c r="EY113" s="20"/>
      <c r="EZ113" s="20"/>
      <c r="FA113" s="20"/>
      <c r="FB113" s="20"/>
      <c r="FC113" s="20"/>
      <c r="FD113" s="20"/>
      <c r="FE113" s="20"/>
      <c r="FF113" s="20"/>
      <c r="FG113" s="20"/>
      <c r="FH113" s="20"/>
      <c r="FI113" s="20"/>
    </row>
    <row r="114" customFormat="false" ht="16.5" hidden="false" customHeight="true" outlineLevel="0" collapsed="false">
      <c r="A114" s="90"/>
      <c r="B114" s="90"/>
      <c r="C114" s="90"/>
      <c r="D114" s="92"/>
      <c r="E114" s="133"/>
      <c r="F114" s="134"/>
      <c r="G114" s="134"/>
      <c r="H114" s="134"/>
      <c r="I114" s="134"/>
      <c r="J114" s="134"/>
      <c r="K114" s="94"/>
      <c r="L114" s="94"/>
      <c r="M114" s="94"/>
      <c r="N114" s="94"/>
      <c r="O114" s="94"/>
      <c r="P114" s="94"/>
      <c r="Q114" s="135"/>
      <c r="R114" s="135"/>
      <c r="S114" s="135"/>
      <c r="T114" s="135"/>
      <c r="U114" s="135"/>
      <c r="V114" s="135"/>
      <c r="W114" s="96"/>
      <c r="X114" s="96"/>
      <c r="Y114" s="96"/>
      <c r="Z114" s="96"/>
      <c r="AA114" s="96"/>
      <c r="AB114" s="96"/>
      <c r="AC114" s="97"/>
      <c r="AD114" s="97"/>
      <c r="AE114" s="97"/>
      <c r="AF114" s="97"/>
      <c r="AG114" s="97"/>
      <c r="AH114" s="97"/>
      <c r="AI114" s="98"/>
      <c r="AJ114" s="98"/>
      <c r="AK114" s="98"/>
      <c r="AL114" s="98"/>
      <c r="AM114" s="98"/>
      <c r="AN114" s="98"/>
      <c r="AO114" s="98"/>
      <c r="AP114" s="98"/>
      <c r="AR114" s="97"/>
      <c r="AS114" s="97"/>
      <c r="AT114" s="97"/>
      <c r="AU114" s="121"/>
      <c r="AV114" s="136"/>
      <c r="AW114" s="136"/>
      <c r="AX114" s="136"/>
      <c r="AY114" s="136"/>
      <c r="AZ114" s="136"/>
      <c r="BA114" s="136"/>
      <c r="BB114" s="136"/>
      <c r="BC114" s="136"/>
      <c r="BD114" s="136"/>
      <c r="BE114" s="136"/>
      <c r="BF114" s="136"/>
      <c r="BG114" s="136"/>
      <c r="BH114" s="136"/>
      <c r="BI114" s="136"/>
      <c r="BJ114" s="136"/>
      <c r="BK114" s="136"/>
      <c r="BL114" s="136"/>
      <c r="BM114" s="136"/>
      <c r="BN114" s="136"/>
      <c r="BO114" s="136"/>
      <c r="BP114" s="136"/>
      <c r="BQ114" s="121"/>
      <c r="BR114" s="121"/>
      <c r="BS114" s="121"/>
      <c r="BT114" s="121"/>
      <c r="BU114" s="121"/>
      <c r="BV114" s="121"/>
      <c r="BW114" s="121"/>
      <c r="BX114" s="121"/>
      <c r="BY114" s="121"/>
      <c r="BZ114" s="121"/>
      <c r="CA114" s="121"/>
      <c r="CB114" s="121"/>
      <c r="CC114" s="121"/>
      <c r="CD114" s="121"/>
      <c r="CE114" s="121"/>
      <c r="CF114" s="121"/>
      <c r="CG114" s="121"/>
      <c r="CH114" s="121"/>
      <c r="CI114" s="121"/>
      <c r="CJ114" s="121"/>
      <c r="CK114" s="121"/>
      <c r="CL114" s="121"/>
      <c r="CM114" s="121"/>
      <c r="CN114" s="121"/>
      <c r="CO114" s="121"/>
      <c r="CP114" s="121"/>
      <c r="CQ114" s="121"/>
      <c r="CR114" s="121"/>
      <c r="CS114" s="121"/>
      <c r="CT114" s="121"/>
      <c r="CU114" s="121"/>
      <c r="CV114" s="121"/>
      <c r="CW114" s="121"/>
      <c r="CX114" s="121"/>
      <c r="CY114" s="121"/>
      <c r="CZ114" s="121"/>
      <c r="DA114" s="20"/>
      <c r="DB114" s="20"/>
      <c r="DC114" s="20"/>
      <c r="DD114" s="20"/>
      <c r="DE114" s="20"/>
      <c r="DF114" s="20"/>
      <c r="DG114" s="20"/>
      <c r="DH114" s="20"/>
      <c r="DI114" s="20"/>
      <c r="DJ114" s="20"/>
      <c r="DK114" s="20"/>
      <c r="DL114" s="20"/>
      <c r="DM114" s="20"/>
      <c r="DN114" s="20"/>
      <c r="DO114" s="20"/>
      <c r="DP114" s="20"/>
      <c r="DQ114" s="20"/>
      <c r="DR114" s="20"/>
      <c r="DS114" s="20"/>
      <c r="DT114" s="20"/>
      <c r="DU114" s="20"/>
      <c r="DV114" s="20"/>
      <c r="DW114" s="20"/>
      <c r="DX114" s="20"/>
      <c r="DY114" s="20"/>
      <c r="DZ114" s="20"/>
      <c r="EA114" s="20"/>
      <c r="EB114" s="20"/>
      <c r="EC114" s="20"/>
      <c r="ED114" s="20"/>
      <c r="EE114" s="20"/>
      <c r="EF114" s="20"/>
      <c r="EG114" s="20"/>
      <c r="EH114" s="20"/>
      <c r="EI114" s="20"/>
      <c r="EJ114" s="20"/>
      <c r="EK114" s="20"/>
      <c r="EL114" s="20"/>
      <c r="EM114" s="20"/>
      <c r="EN114" s="20"/>
      <c r="EO114" s="20"/>
      <c r="EP114" s="20"/>
      <c r="EQ114" s="20"/>
      <c r="ER114" s="20"/>
      <c r="ES114" s="20"/>
      <c r="ET114" s="20"/>
      <c r="EU114" s="20"/>
      <c r="EV114" s="20"/>
      <c r="EW114" s="20"/>
      <c r="EX114" s="20"/>
      <c r="EY114" s="20"/>
      <c r="EZ114" s="20"/>
      <c r="FA114" s="20"/>
      <c r="FB114" s="20"/>
      <c r="FC114" s="20"/>
      <c r="FD114" s="20"/>
      <c r="FE114" s="20"/>
      <c r="FF114" s="20"/>
      <c r="FG114" s="20"/>
      <c r="FH114" s="20"/>
      <c r="FI114" s="20"/>
    </row>
    <row r="115" customFormat="false" ht="16.5" hidden="false" customHeight="true" outlineLevel="0" collapsed="false">
      <c r="A115" s="90"/>
      <c r="B115" s="90"/>
      <c r="C115" s="90"/>
      <c r="D115" s="92"/>
      <c r="E115" s="133"/>
      <c r="F115" s="134"/>
      <c r="G115" s="134"/>
      <c r="H115" s="134"/>
      <c r="I115" s="134"/>
      <c r="J115" s="134"/>
      <c r="K115" s="94"/>
      <c r="L115" s="94"/>
      <c r="M115" s="94"/>
      <c r="N115" s="94"/>
      <c r="O115" s="94"/>
      <c r="P115" s="94"/>
      <c r="Q115" s="135"/>
      <c r="R115" s="135"/>
      <c r="S115" s="135"/>
      <c r="T115" s="135"/>
      <c r="U115" s="135"/>
      <c r="V115" s="135"/>
      <c r="W115" s="96"/>
      <c r="X115" s="96"/>
      <c r="Y115" s="96"/>
      <c r="Z115" s="96"/>
      <c r="AA115" s="96"/>
      <c r="AB115" s="96"/>
      <c r="AC115" s="97"/>
      <c r="AD115" s="97"/>
      <c r="AE115" s="97"/>
      <c r="AF115" s="97"/>
      <c r="AG115" s="97"/>
      <c r="AH115" s="97"/>
      <c r="AI115" s="98"/>
      <c r="AJ115" s="98"/>
      <c r="AK115" s="98"/>
      <c r="AL115" s="98"/>
      <c r="AM115" s="98"/>
      <c r="AN115" s="98"/>
      <c r="AO115" s="98"/>
      <c r="AP115" s="98"/>
      <c r="AQ115" s="97"/>
      <c r="AR115" s="137"/>
      <c r="AS115" s="97"/>
      <c r="AT115" s="97"/>
      <c r="AU115" s="121"/>
      <c r="AV115" s="136"/>
      <c r="AW115" s="136"/>
      <c r="AX115" s="136"/>
      <c r="AY115" s="136"/>
      <c r="AZ115" s="136"/>
      <c r="BA115" s="136"/>
      <c r="BB115" s="136"/>
      <c r="BC115" s="136"/>
      <c r="BD115" s="136"/>
      <c r="BE115" s="136"/>
      <c r="BF115" s="136"/>
      <c r="BG115" s="136"/>
      <c r="BH115" s="136"/>
      <c r="BI115" s="136"/>
      <c r="BJ115" s="136"/>
      <c r="BK115" s="136"/>
      <c r="BL115" s="136"/>
      <c r="BM115" s="136"/>
      <c r="BN115" s="136"/>
      <c r="BO115" s="136"/>
      <c r="BP115" s="136"/>
      <c r="BQ115" s="121"/>
      <c r="BR115" s="121"/>
      <c r="BS115" s="121"/>
      <c r="BT115" s="121"/>
      <c r="BU115" s="121"/>
      <c r="BV115" s="121"/>
      <c r="BW115" s="121"/>
      <c r="BX115" s="121"/>
      <c r="BY115" s="121"/>
      <c r="BZ115" s="121"/>
      <c r="CA115" s="121"/>
      <c r="CB115" s="121"/>
      <c r="CC115" s="121"/>
      <c r="CD115" s="121"/>
      <c r="CE115" s="121"/>
      <c r="CF115" s="121"/>
      <c r="CG115" s="121"/>
      <c r="CH115" s="121"/>
      <c r="CI115" s="121"/>
      <c r="CJ115" s="121"/>
      <c r="CK115" s="121"/>
      <c r="CL115" s="121"/>
      <c r="CM115" s="121"/>
      <c r="CN115" s="121"/>
      <c r="CO115" s="121"/>
      <c r="CP115" s="121"/>
      <c r="CQ115" s="121"/>
      <c r="CR115" s="121"/>
      <c r="CS115" s="121"/>
      <c r="CT115" s="121"/>
      <c r="CU115" s="121"/>
      <c r="CV115" s="121"/>
      <c r="CW115" s="121"/>
      <c r="CX115" s="121"/>
      <c r="CY115" s="121"/>
      <c r="CZ115" s="121"/>
      <c r="DA115" s="20"/>
      <c r="DB115" s="20"/>
      <c r="DC115" s="20"/>
      <c r="DD115" s="20"/>
      <c r="DE115" s="20"/>
      <c r="DF115" s="20"/>
      <c r="DG115" s="20"/>
      <c r="DH115" s="20"/>
      <c r="DI115" s="20"/>
      <c r="DJ115" s="20"/>
      <c r="DK115" s="20"/>
      <c r="DL115" s="20"/>
      <c r="DM115" s="20"/>
      <c r="DN115" s="20"/>
      <c r="DO115" s="20"/>
      <c r="DP115" s="20"/>
      <c r="DQ115" s="20"/>
      <c r="DR115" s="20"/>
      <c r="DS115" s="20"/>
      <c r="DT115" s="20"/>
      <c r="DU115" s="20"/>
      <c r="DV115" s="20"/>
      <c r="DW115" s="20"/>
      <c r="DX115" s="20"/>
      <c r="DY115" s="20"/>
      <c r="DZ115" s="20"/>
      <c r="EA115" s="20"/>
      <c r="EB115" s="20"/>
      <c r="EC115" s="20"/>
      <c r="ED115" s="20"/>
      <c r="EE115" s="20"/>
      <c r="EF115" s="20"/>
      <c r="EG115" s="20"/>
      <c r="EH115" s="20"/>
      <c r="EI115" s="20"/>
      <c r="EJ115" s="20"/>
      <c r="EK115" s="20"/>
      <c r="EL115" s="20"/>
      <c r="EM115" s="20"/>
      <c r="EN115" s="20"/>
      <c r="EO115" s="20"/>
      <c r="EP115" s="20"/>
      <c r="EQ115" s="20"/>
      <c r="ER115" s="20"/>
      <c r="ES115" s="20"/>
      <c r="ET115" s="20"/>
      <c r="EU115" s="20"/>
      <c r="EV115" s="20"/>
      <c r="EW115" s="20"/>
      <c r="EX115" s="20"/>
      <c r="EY115" s="20"/>
      <c r="EZ115" s="20"/>
      <c r="FA115" s="20"/>
      <c r="FB115" s="20"/>
      <c r="FC115" s="20"/>
      <c r="FD115" s="20"/>
      <c r="FE115" s="20"/>
      <c r="FF115" s="20"/>
      <c r="FG115" s="20"/>
      <c r="FH115" s="20"/>
      <c r="FI115" s="20"/>
    </row>
    <row r="116" customFormat="false" ht="16.5" hidden="false" customHeight="true" outlineLevel="0" collapsed="false">
      <c r="A116" s="90"/>
      <c r="B116" s="90"/>
      <c r="C116" s="90"/>
      <c r="D116" s="92"/>
      <c r="E116" s="133"/>
      <c r="F116" s="134"/>
      <c r="G116" s="134"/>
      <c r="H116" s="134"/>
      <c r="I116" s="134"/>
      <c r="J116" s="134"/>
      <c r="K116" s="94"/>
      <c r="L116" s="94"/>
      <c r="M116" s="94"/>
      <c r="N116" s="94"/>
      <c r="O116" s="94"/>
      <c r="P116" s="94"/>
      <c r="Q116" s="135"/>
      <c r="R116" s="135"/>
      <c r="S116" s="135"/>
      <c r="T116" s="135"/>
      <c r="U116" s="135"/>
      <c r="V116" s="135"/>
      <c r="W116" s="96"/>
      <c r="X116" s="96"/>
      <c r="Y116" s="96"/>
      <c r="Z116" s="96"/>
      <c r="AA116" s="96"/>
      <c r="AB116" s="96"/>
      <c r="AC116" s="97"/>
      <c r="AD116" s="97"/>
      <c r="AE116" s="97"/>
      <c r="AF116" s="97"/>
      <c r="AG116" s="97"/>
      <c r="AH116" s="97"/>
      <c r="AI116" s="98"/>
      <c r="AJ116" s="98"/>
      <c r="AK116" s="98"/>
      <c r="AL116" s="98"/>
      <c r="AM116" s="98"/>
      <c r="AN116" s="98"/>
      <c r="AO116" s="98"/>
      <c r="AP116" s="98"/>
      <c r="AQ116" s="97"/>
      <c r="AR116" s="97"/>
      <c r="AS116" s="97"/>
      <c r="AT116" s="97"/>
      <c r="AU116" s="121"/>
      <c r="AV116" s="136"/>
      <c r="AW116" s="136"/>
      <c r="AX116" s="136"/>
      <c r="AY116" s="136"/>
      <c r="AZ116" s="136"/>
      <c r="BA116" s="136"/>
      <c r="BB116" s="136"/>
      <c r="BC116" s="136"/>
      <c r="BD116" s="136"/>
      <c r="BE116" s="136"/>
      <c r="BF116" s="136"/>
      <c r="BG116" s="136"/>
      <c r="BH116" s="136"/>
      <c r="BI116" s="136"/>
      <c r="BJ116" s="136"/>
      <c r="BK116" s="136"/>
      <c r="BL116" s="136"/>
      <c r="BM116" s="136"/>
      <c r="BN116" s="136"/>
      <c r="BO116" s="136"/>
      <c r="BP116" s="136"/>
      <c r="BQ116" s="121"/>
      <c r="BR116" s="121"/>
      <c r="BS116" s="121"/>
      <c r="BT116" s="121"/>
      <c r="BU116" s="121"/>
      <c r="BV116" s="121"/>
      <c r="BW116" s="121"/>
      <c r="BX116" s="121"/>
      <c r="BY116" s="121"/>
      <c r="BZ116" s="121"/>
      <c r="CA116" s="121"/>
      <c r="CB116" s="121"/>
      <c r="CC116" s="121"/>
      <c r="CD116" s="121"/>
      <c r="CE116" s="121"/>
      <c r="CF116" s="121"/>
      <c r="CG116" s="121"/>
      <c r="CH116" s="121"/>
      <c r="CI116" s="121"/>
      <c r="CJ116" s="121"/>
      <c r="CK116" s="121"/>
      <c r="CL116" s="121"/>
      <c r="CM116" s="121"/>
      <c r="CN116" s="121"/>
      <c r="CO116" s="121"/>
      <c r="CP116" s="121"/>
      <c r="CQ116" s="121"/>
      <c r="CR116" s="121"/>
      <c r="CS116" s="121"/>
      <c r="CT116" s="121"/>
      <c r="CU116" s="121"/>
      <c r="CV116" s="121"/>
      <c r="CW116" s="121"/>
      <c r="CX116" s="121"/>
      <c r="CY116" s="121"/>
      <c r="CZ116" s="121"/>
      <c r="DA116" s="20"/>
      <c r="DB116" s="20"/>
      <c r="DC116" s="20"/>
      <c r="DD116" s="20"/>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c r="EF116" s="20"/>
      <c r="EG116" s="20"/>
      <c r="EH116" s="20"/>
      <c r="EI116" s="20"/>
      <c r="EJ116" s="20"/>
      <c r="EK116" s="20"/>
      <c r="EL116" s="20"/>
      <c r="EM116" s="20"/>
      <c r="EN116" s="20"/>
      <c r="EO116" s="20"/>
      <c r="EP116" s="20"/>
      <c r="EQ116" s="20"/>
      <c r="ER116" s="20"/>
      <c r="ES116" s="20"/>
      <c r="ET116" s="20"/>
      <c r="EU116" s="20"/>
      <c r="EV116" s="20"/>
      <c r="EW116" s="20"/>
      <c r="EX116" s="20"/>
      <c r="EY116" s="20"/>
      <c r="EZ116" s="20"/>
      <c r="FA116" s="20"/>
      <c r="FB116" s="20"/>
      <c r="FC116" s="20"/>
      <c r="FD116" s="20"/>
      <c r="FE116" s="20"/>
      <c r="FF116" s="20"/>
      <c r="FG116" s="20"/>
      <c r="FH116" s="20"/>
      <c r="FI116" s="20"/>
    </row>
    <row r="117" customFormat="false" ht="16.5" hidden="false" customHeight="true" outlineLevel="0" collapsed="false">
      <c r="A117" s="90"/>
      <c r="B117" s="90"/>
      <c r="C117" s="90"/>
      <c r="D117" s="92"/>
      <c r="E117" s="133"/>
      <c r="F117" s="134"/>
      <c r="G117" s="134"/>
      <c r="H117" s="134"/>
      <c r="I117" s="134"/>
      <c r="J117" s="134"/>
      <c r="K117" s="94"/>
      <c r="L117" s="94"/>
      <c r="M117" s="94"/>
      <c r="N117" s="94"/>
      <c r="O117" s="94"/>
      <c r="P117" s="94"/>
      <c r="Q117" s="135"/>
      <c r="R117" s="135"/>
      <c r="S117" s="135"/>
      <c r="T117" s="135"/>
      <c r="U117" s="135"/>
      <c r="V117" s="135"/>
      <c r="W117" s="96"/>
      <c r="X117" s="96"/>
      <c r="Y117" s="96"/>
      <c r="Z117" s="96"/>
      <c r="AA117" s="96"/>
      <c r="AB117" s="96"/>
      <c r="AC117" s="97"/>
      <c r="AD117" s="97"/>
      <c r="AE117" s="97"/>
      <c r="AF117" s="97"/>
      <c r="AG117" s="97"/>
      <c r="AH117" s="97"/>
      <c r="AI117" s="98"/>
      <c r="AJ117" s="98"/>
      <c r="AK117" s="98"/>
      <c r="AL117" s="98"/>
      <c r="AM117" s="98"/>
      <c r="AN117" s="98"/>
      <c r="AO117" s="98"/>
      <c r="AP117" s="98"/>
      <c r="AQ117" s="97"/>
      <c r="AR117" s="97"/>
      <c r="AS117" s="97"/>
      <c r="AT117" s="97"/>
      <c r="AU117" s="121"/>
      <c r="AV117" s="136"/>
      <c r="AW117" s="136"/>
      <c r="AX117" s="136"/>
      <c r="AY117" s="136"/>
      <c r="AZ117" s="136"/>
      <c r="BA117" s="136"/>
      <c r="BB117" s="136"/>
      <c r="BC117" s="136"/>
      <c r="BD117" s="136"/>
      <c r="BE117" s="136"/>
      <c r="BF117" s="136"/>
      <c r="BG117" s="136"/>
      <c r="BH117" s="136"/>
      <c r="BI117" s="136"/>
      <c r="BJ117" s="136"/>
      <c r="BK117" s="136"/>
      <c r="BL117" s="136"/>
      <c r="BM117" s="136"/>
      <c r="BN117" s="136"/>
      <c r="BO117" s="136"/>
      <c r="BP117" s="136"/>
      <c r="BQ117" s="121"/>
      <c r="BR117" s="121"/>
      <c r="BS117" s="121"/>
      <c r="BT117" s="121"/>
      <c r="BU117" s="121"/>
      <c r="BV117" s="121"/>
      <c r="BW117" s="121"/>
      <c r="BX117" s="121"/>
      <c r="BY117" s="121"/>
      <c r="BZ117" s="121"/>
      <c r="CA117" s="121"/>
      <c r="CB117" s="121"/>
      <c r="CC117" s="121"/>
      <c r="CD117" s="121"/>
      <c r="CE117" s="121"/>
      <c r="CF117" s="121"/>
      <c r="CG117" s="121"/>
      <c r="CH117" s="121"/>
      <c r="CI117" s="121"/>
      <c r="CJ117" s="121"/>
      <c r="CK117" s="121"/>
      <c r="CL117" s="121"/>
      <c r="CM117" s="121"/>
      <c r="CN117" s="121"/>
      <c r="CO117" s="121"/>
      <c r="CP117" s="121"/>
      <c r="CQ117" s="121"/>
      <c r="CR117" s="121"/>
      <c r="CS117" s="121"/>
      <c r="CT117" s="121"/>
      <c r="CU117" s="121"/>
      <c r="CV117" s="121"/>
      <c r="CW117" s="121"/>
      <c r="CX117" s="121"/>
      <c r="CY117" s="121"/>
      <c r="CZ117" s="121"/>
      <c r="DA117" s="20"/>
      <c r="DB117" s="20"/>
      <c r="DC117" s="20"/>
      <c r="DD117" s="20"/>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c r="EU117" s="20"/>
      <c r="EV117" s="20"/>
      <c r="EW117" s="20"/>
      <c r="EX117" s="20"/>
      <c r="EY117" s="20"/>
      <c r="EZ117" s="20"/>
      <c r="FA117" s="20"/>
      <c r="FB117" s="20"/>
      <c r="FC117" s="20"/>
      <c r="FD117" s="20"/>
      <c r="FE117" s="20"/>
      <c r="FF117" s="20"/>
      <c r="FG117" s="20"/>
      <c r="FH117" s="20"/>
      <c r="FI117" s="20"/>
    </row>
    <row r="118" customFormat="false" ht="16.5" hidden="false" customHeight="true" outlineLevel="0" collapsed="false">
      <c r="A118" s="90"/>
      <c r="B118" s="90"/>
      <c r="C118" s="90"/>
      <c r="D118" s="92"/>
      <c r="E118" s="133"/>
      <c r="F118" s="134"/>
      <c r="G118" s="134"/>
      <c r="H118" s="134"/>
      <c r="I118" s="134"/>
      <c r="J118" s="134"/>
      <c r="K118" s="94"/>
      <c r="L118" s="94"/>
      <c r="M118" s="94"/>
      <c r="N118" s="94"/>
      <c r="O118" s="94"/>
      <c r="P118" s="94"/>
      <c r="Q118" s="135"/>
      <c r="R118" s="135"/>
      <c r="S118" s="135"/>
      <c r="T118" s="135"/>
      <c r="U118" s="135"/>
      <c r="V118" s="135"/>
      <c r="W118" s="96"/>
      <c r="X118" s="96"/>
      <c r="Y118" s="96"/>
      <c r="Z118" s="96"/>
      <c r="AA118" s="96"/>
      <c r="AB118" s="96"/>
      <c r="AC118" s="97"/>
      <c r="AD118" s="97"/>
      <c r="AE118" s="97"/>
      <c r="AF118" s="97"/>
      <c r="AG118" s="97"/>
      <c r="AH118" s="97"/>
      <c r="AI118" s="98"/>
      <c r="AJ118" s="98"/>
      <c r="AK118" s="98"/>
      <c r="AL118" s="98"/>
      <c r="AM118" s="98"/>
      <c r="AN118" s="98"/>
      <c r="AO118" s="98"/>
      <c r="AP118" s="98"/>
      <c r="AQ118" s="97"/>
      <c r="AR118" s="97"/>
      <c r="AS118" s="97"/>
      <c r="AT118" s="97"/>
      <c r="AU118" s="121"/>
      <c r="AV118" s="136"/>
      <c r="AW118" s="136"/>
      <c r="AX118" s="136"/>
      <c r="AY118" s="136"/>
      <c r="AZ118" s="136"/>
      <c r="BA118" s="136"/>
      <c r="BB118" s="136"/>
      <c r="BC118" s="136"/>
      <c r="BD118" s="136"/>
      <c r="BE118" s="136"/>
      <c r="BF118" s="136"/>
      <c r="BG118" s="136"/>
      <c r="BH118" s="136"/>
      <c r="BI118" s="136"/>
      <c r="BJ118" s="136"/>
      <c r="BK118" s="136"/>
      <c r="BL118" s="136"/>
      <c r="BM118" s="136"/>
      <c r="BN118" s="136"/>
      <c r="BO118" s="136"/>
      <c r="BP118" s="136"/>
      <c r="BQ118" s="121"/>
      <c r="BR118" s="121"/>
      <c r="BS118" s="121"/>
      <c r="BT118" s="121"/>
      <c r="BU118" s="121"/>
      <c r="BV118" s="121"/>
      <c r="BW118" s="121"/>
      <c r="BX118" s="121"/>
      <c r="BY118" s="121"/>
      <c r="BZ118" s="121"/>
      <c r="CA118" s="121"/>
      <c r="CB118" s="121"/>
      <c r="CC118" s="121"/>
      <c r="CD118" s="121"/>
      <c r="CE118" s="121"/>
      <c r="CF118" s="121"/>
      <c r="CG118" s="121"/>
      <c r="CH118" s="121"/>
      <c r="CI118" s="121"/>
      <c r="CJ118" s="121"/>
      <c r="CK118" s="121"/>
      <c r="CL118" s="121"/>
      <c r="CM118" s="121"/>
      <c r="CN118" s="121"/>
      <c r="CO118" s="121"/>
      <c r="CP118" s="121"/>
      <c r="CQ118" s="121"/>
      <c r="CR118" s="121"/>
      <c r="CS118" s="121"/>
      <c r="CT118" s="121"/>
      <c r="CU118" s="121"/>
      <c r="CV118" s="121"/>
      <c r="CW118" s="121"/>
      <c r="CX118" s="121"/>
      <c r="CY118" s="121"/>
      <c r="CZ118" s="121"/>
      <c r="DA118" s="20"/>
      <c r="DB118" s="20"/>
      <c r="DC118" s="20"/>
      <c r="DD118" s="20"/>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c r="EF118" s="20"/>
      <c r="EG118" s="20"/>
      <c r="EH118" s="20"/>
      <c r="EI118" s="20"/>
      <c r="EJ118" s="20"/>
      <c r="EK118" s="20"/>
      <c r="EL118" s="20"/>
      <c r="EM118" s="20"/>
      <c r="EN118" s="20"/>
      <c r="EO118" s="20"/>
      <c r="EP118" s="20"/>
      <c r="EQ118" s="20"/>
      <c r="ER118" s="20"/>
      <c r="ES118" s="20"/>
      <c r="ET118" s="20"/>
      <c r="EU118" s="20"/>
      <c r="EV118" s="20"/>
      <c r="EW118" s="20"/>
      <c r="EX118" s="20"/>
      <c r="EY118" s="20"/>
      <c r="EZ118" s="20"/>
      <c r="FA118" s="20"/>
      <c r="FB118" s="20"/>
      <c r="FC118" s="20"/>
      <c r="FD118" s="20"/>
      <c r="FE118" s="20"/>
      <c r="FF118" s="20"/>
      <c r="FG118" s="20"/>
      <c r="FH118" s="20"/>
      <c r="FI118" s="20"/>
    </row>
    <row r="119" customFormat="false" ht="16.5" hidden="false" customHeight="true" outlineLevel="0" collapsed="false">
      <c r="A119" s="90"/>
      <c r="B119" s="90"/>
      <c r="C119" s="90"/>
      <c r="D119" s="92"/>
      <c r="E119" s="133"/>
      <c r="F119" s="134"/>
      <c r="G119" s="134"/>
      <c r="H119" s="134"/>
      <c r="I119" s="134"/>
      <c r="J119" s="134"/>
      <c r="K119" s="94"/>
      <c r="L119" s="94"/>
      <c r="M119" s="94"/>
      <c r="N119" s="94"/>
      <c r="O119" s="94"/>
      <c r="P119" s="94"/>
      <c r="Q119" s="135"/>
      <c r="R119" s="135"/>
      <c r="S119" s="135"/>
      <c r="T119" s="135"/>
      <c r="U119" s="135"/>
      <c r="V119" s="135"/>
      <c r="W119" s="96"/>
      <c r="X119" s="96"/>
      <c r="Y119" s="96"/>
      <c r="Z119" s="96"/>
      <c r="AA119" s="96"/>
      <c r="AB119" s="96"/>
      <c r="AC119" s="97"/>
      <c r="AD119" s="97"/>
      <c r="AE119" s="97"/>
      <c r="AF119" s="97"/>
      <c r="AG119" s="97"/>
      <c r="AH119" s="97"/>
      <c r="AI119" s="98"/>
      <c r="AJ119" s="98"/>
      <c r="AK119" s="98"/>
      <c r="AL119" s="98"/>
      <c r="AM119" s="98"/>
      <c r="AN119" s="98"/>
      <c r="AO119" s="98"/>
      <c r="AP119" s="98"/>
      <c r="AQ119" s="97"/>
      <c r="AR119" s="97"/>
      <c r="AS119" s="97"/>
      <c r="AT119" s="97"/>
      <c r="AU119" s="121"/>
      <c r="AV119" s="136"/>
      <c r="AW119" s="136"/>
      <c r="AX119" s="136"/>
      <c r="AY119" s="136"/>
      <c r="AZ119" s="136"/>
      <c r="BA119" s="136"/>
      <c r="BB119" s="136"/>
      <c r="BC119" s="136"/>
      <c r="BD119" s="136"/>
      <c r="BE119" s="136"/>
      <c r="BF119" s="136"/>
      <c r="BG119" s="136"/>
      <c r="BH119" s="136"/>
      <c r="BI119" s="136"/>
      <c r="BJ119" s="136"/>
      <c r="BK119" s="136"/>
      <c r="BL119" s="136"/>
      <c r="BM119" s="136"/>
      <c r="BN119" s="136"/>
      <c r="BO119" s="136"/>
      <c r="BP119" s="136"/>
      <c r="BQ119" s="121"/>
      <c r="BR119" s="121"/>
      <c r="BS119" s="121"/>
      <c r="BT119" s="121"/>
      <c r="BU119" s="121"/>
      <c r="BV119" s="121"/>
      <c r="BW119" s="121"/>
      <c r="BX119" s="121"/>
      <c r="BY119" s="121"/>
      <c r="BZ119" s="121"/>
      <c r="CA119" s="121"/>
      <c r="CB119" s="121"/>
      <c r="CC119" s="121"/>
      <c r="CD119" s="121"/>
      <c r="CE119" s="121"/>
      <c r="CF119" s="121"/>
      <c r="CG119" s="121"/>
      <c r="CH119" s="121"/>
      <c r="CI119" s="121"/>
      <c r="CJ119" s="121"/>
      <c r="CK119" s="121"/>
      <c r="CL119" s="121"/>
      <c r="CM119" s="121"/>
      <c r="CN119" s="121"/>
      <c r="CO119" s="121"/>
      <c r="CP119" s="121"/>
      <c r="CQ119" s="121"/>
      <c r="CR119" s="121"/>
      <c r="CS119" s="121"/>
      <c r="CT119" s="121"/>
      <c r="CU119" s="121"/>
      <c r="CV119" s="121"/>
      <c r="CW119" s="121"/>
      <c r="CX119" s="121"/>
      <c r="CY119" s="121"/>
      <c r="CZ119" s="121"/>
      <c r="DA119" s="20"/>
      <c r="DB119" s="20"/>
      <c r="DC119" s="20"/>
      <c r="DD119" s="20"/>
      <c r="DE119" s="20"/>
      <c r="DF119" s="20"/>
      <c r="DG119" s="20"/>
      <c r="DH119" s="20"/>
      <c r="DI119" s="20"/>
      <c r="DJ119" s="20"/>
      <c r="DK119" s="20"/>
      <c r="DL119" s="20"/>
      <c r="DM119" s="20"/>
      <c r="DN119" s="20"/>
      <c r="DO119" s="20"/>
      <c r="DP119" s="20"/>
      <c r="DQ119" s="20"/>
      <c r="DR119" s="20"/>
      <c r="DS119" s="20"/>
      <c r="DT119" s="20"/>
      <c r="DU119" s="20"/>
      <c r="DV119" s="20"/>
      <c r="DW119" s="20"/>
      <c r="DX119" s="20"/>
      <c r="DY119" s="20"/>
      <c r="DZ119" s="20"/>
      <c r="EA119" s="20"/>
      <c r="EB119" s="20"/>
      <c r="EC119" s="20"/>
      <c r="ED119" s="20"/>
      <c r="EE119" s="20"/>
      <c r="EF119" s="20"/>
      <c r="EG119" s="20"/>
      <c r="EH119" s="20"/>
      <c r="EI119" s="20"/>
      <c r="EJ119" s="20"/>
      <c r="EK119" s="20"/>
      <c r="EL119" s="20"/>
      <c r="EM119" s="20"/>
      <c r="EN119" s="20"/>
      <c r="EO119" s="20"/>
      <c r="EP119" s="20"/>
      <c r="EQ119" s="20"/>
      <c r="ER119" s="20"/>
      <c r="ES119" s="20"/>
      <c r="ET119" s="20"/>
      <c r="EU119" s="20"/>
      <c r="EV119" s="20"/>
      <c r="EW119" s="20"/>
      <c r="EX119" s="20"/>
      <c r="EY119" s="20"/>
      <c r="EZ119" s="20"/>
      <c r="FA119" s="20"/>
      <c r="FB119" s="20"/>
      <c r="FC119" s="20"/>
      <c r="FD119" s="20"/>
      <c r="FE119" s="20"/>
      <c r="FF119" s="20"/>
      <c r="FG119" s="20"/>
      <c r="FH119" s="20"/>
      <c r="FI119" s="20"/>
    </row>
    <row r="120" customFormat="false" ht="16.5" hidden="false" customHeight="true" outlineLevel="0" collapsed="false">
      <c r="A120" s="90"/>
      <c r="B120" s="90"/>
      <c r="C120" s="90"/>
      <c r="D120" s="92"/>
      <c r="E120" s="133"/>
      <c r="F120" s="134"/>
      <c r="G120" s="134"/>
      <c r="H120" s="134"/>
      <c r="I120" s="134"/>
      <c r="J120" s="134"/>
      <c r="K120" s="94"/>
      <c r="L120" s="94"/>
      <c r="M120" s="94"/>
      <c r="N120" s="94"/>
      <c r="O120" s="94"/>
      <c r="P120" s="94"/>
      <c r="Q120" s="135"/>
      <c r="R120" s="135"/>
      <c r="S120" s="135"/>
      <c r="T120" s="135"/>
      <c r="U120" s="135"/>
      <c r="V120" s="135"/>
      <c r="W120" s="96"/>
      <c r="X120" s="96"/>
      <c r="Y120" s="96"/>
      <c r="Z120" s="96"/>
      <c r="AA120" s="96"/>
      <c r="AB120" s="96"/>
      <c r="AC120" s="97"/>
      <c r="AD120" s="97"/>
      <c r="AE120" s="97"/>
      <c r="AF120" s="97"/>
      <c r="AG120" s="97"/>
      <c r="AH120" s="97"/>
      <c r="AI120" s="98"/>
      <c r="AJ120" s="98"/>
      <c r="AK120" s="98"/>
      <c r="AL120" s="98"/>
      <c r="AM120" s="98"/>
      <c r="AN120" s="98"/>
      <c r="AO120" s="98"/>
      <c r="AP120" s="98"/>
      <c r="AQ120" s="97"/>
      <c r="AR120" s="97"/>
      <c r="AS120" s="97"/>
      <c r="AT120" s="97"/>
      <c r="AU120" s="121"/>
      <c r="AV120" s="136"/>
      <c r="AW120" s="136"/>
      <c r="AX120" s="136"/>
      <c r="AY120" s="136"/>
      <c r="AZ120" s="136"/>
      <c r="BA120" s="136"/>
      <c r="BB120" s="136"/>
      <c r="BC120" s="136"/>
      <c r="BD120" s="136"/>
      <c r="BE120" s="136"/>
      <c r="BF120" s="136"/>
      <c r="BG120" s="136"/>
      <c r="BH120" s="136"/>
      <c r="BI120" s="136"/>
      <c r="BJ120" s="136"/>
      <c r="BK120" s="136"/>
      <c r="BL120" s="136"/>
      <c r="BM120" s="136"/>
      <c r="BN120" s="136"/>
      <c r="BO120" s="136"/>
      <c r="BP120" s="136"/>
      <c r="BQ120" s="121"/>
      <c r="BR120" s="121"/>
      <c r="BS120" s="121"/>
      <c r="BT120" s="121"/>
      <c r="BU120" s="121"/>
      <c r="BV120" s="121"/>
      <c r="BW120" s="121"/>
      <c r="BX120" s="121"/>
      <c r="BY120" s="121"/>
      <c r="BZ120" s="121"/>
      <c r="CA120" s="121"/>
      <c r="CB120" s="121"/>
      <c r="CC120" s="121"/>
      <c r="CD120" s="121"/>
      <c r="CE120" s="121"/>
      <c r="CF120" s="121"/>
      <c r="CG120" s="121"/>
      <c r="CH120" s="121"/>
      <c r="CI120" s="121"/>
      <c r="CJ120" s="121"/>
      <c r="CK120" s="121"/>
      <c r="CL120" s="121"/>
      <c r="CM120" s="121"/>
      <c r="CN120" s="121"/>
      <c r="CO120" s="121"/>
      <c r="CP120" s="121"/>
      <c r="CQ120" s="121"/>
      <c r="CR120" s="121"/>
      <c r="CS120" s="121"/>
      <c r="CT120" s="121"/>
      <c r="CU120" s="121"/>
      <c r="CV120" s="121"/>
      <c r="CW120" s="121"/>
      <c r="CX120" s="121"/>
      <c r="CY120" s="121"/>
      <c r="CZ120" s="121"/>
      <c r="DA120" s="20"/>
      <c r="DB120" s="20"/>
      <c r="DC120" s="20"/>
      <c r="DD120" s="20"/>
      <c r="DE120" s="20"/>
      <c r="DF120" s="20"/>
      <c r="DG120" s="20"/>
      <c r="DH120" s="20"/>
      <c r="DI120" s="20"/>
      <c r="DJ120" s="20"/>
      <c r="DK120" s="20"/>
      <c r="DL120" s="20"/>
      <c r="DM120" s="20"/>
      <c r="DN120" s="20"/>
      <c r="DO120" s="20"/>
      <c r="DP120" s="20"/>
      <c r="DQ120" s="20"/>
      <c r="DR120" s="20"/>
      <c r="DS120" s="20"/>
      <c r="DT120" s="20"/>
      <c r="DU120" s="20"/>
      <c r="DV120" s="20"/>
      <c r="DW120" s="20"/>
      <c r="DX120" s="20"/>
      <c r="DY120" s="20"/>
      <c r="DZ120" s="20"/>
      <c r="EA120" s="20"/>
      <c r="EB120" s="20"/>
      <c r="EC120" s="20"/>
      <c r="ED120" s="20"/>
      <c r="EE120" s="20"/>
      <c r="EF120" s="20"/>
      <c r="EG120" s="20"/>
      <c r="EH120" s="20"/>
      <c r="EI120" s="20"/>
      <c r="EJ120" s="20"/>
      <c r="EK120" s="20"/>
      <c r="EL120" s="20"/>
      <c r="EM120" s="20"/>
      <c r="EN120" s="20"/>
      <c r="EO120" s="20"/>
      <c r="EP120" s="20"/>
      <c r="EQ120" s="20"/>
      <c r="ER120" s="20"/>
      <c r="ES120" s="20"/>
      <c r="ET120" s="20"/>
      <c r="EU120" s="20"/>
      <c r="EV120" s="20"/>
      <c r="EW120" s="20"/>
      <c r="EX120" s="20"/>
      <c r="EY120" s="20"/>
      <c r="EZ120" s="20"/>
      <c r="FA120" s="20"/>
      <c r="FB120" s="20"/>
      <c r="FC120" s="20"/>
      <c r="FD120" s="20"/>
      <c r="FE120" s="20"/>
      <c r="FF120" s="20"/>
      <c r="FG120" s="20"/>
      <c r="FH120" s="20"/>
      <c r="FI120" s="20"/>
    </row>
    <row r="121" customFormat="false" ht="16.5" hidden="false" customHeight="true" outlineLevel="0" collapsed="false">
      <c r="A121" s="90"/>
      <c r="B121" s="90"/>
      <c r="C121" s="90"/>
      <c r="D121" s="92"/>
      <c r="E121" s="133"/>
      <c r="F121" s="134"/>
      <c r="G121" s="134"/>
      <c r="H121" s="134"/>
      <c r="I121" s="134"/>
      <c r="J121" s="134"/>
      <c r="K121" s="94"/>
      <c r="L121" s="94"/>
      <c r="M121" s="94"/>
      <c r="N121" s="94"/>
      <c r="O121" s="94"/>
      <c r="P121" s="94"/>
      <c r="Q121" s="135"/>
      <c r="R121" s="135"/>
      <c r="S121" s="135"/>
      <c r="T121" s="135"/>
      <c r="U121" s="135"/>
      <c r="V121" s="135"/>
      <c r="W121" s="96"/>
      <c r="X121" s="96"/>
      <c r="Y121" s="96"/>
      <c r="Z121" s="96"/>
      <c r="AA121" s="96"/>
      <c r="AB121" s="96"/>
      <c r="AC121" s="97"/>
      <c r="AD121" s="97"/>
      <c r="AE121" s="97"/>
      <c r="AF121" s="97"/>
      <c r="AG121" s="97"/>
      <c r="AH121" s="97"/>
      <c r="AI121" s="98"/>
      <c r="AJ121" s="98"/>
      <c r="AK121" s="98"/>
      <c r="AL121" s="98"/>
      <c r="AM121" s="98"/>
      <c r="AN121" s="98"/>
      <c r="AO121" s="98"/>
      <c r="AP121" s="98"/>
      <c r="AQ121" s="97"/>
      <c r="AR121" s="137"/>
      <c r="AS121" s="97"/>
      <c r="AT121" s="97"/>
      <c r="AU121" s="121"/>
      <c r="AV121" s="136"/>
      <c r="AW121" s="136"/>
      <c r="AX121" s="136"/>
      <c r="AY121" s="136"/>
      <c r="AZ121" s="136"/>
      <c r="BA121" s="136"/>
      <c r="BB121" s="136"/>
      <c r="BC121" s="136"/>
      <c r="BD121" s="136"/>
      <c r="BE121" s="136"/>
      <c r="BF121" s="136"/>
      <c r="BG121" s="136"/>
      <c r="BH121" s="136"/>
      <c r="BI121" s="136"/>
      <c r="BJ121" s="136"/>
      <c r="BK121" s="136"/>
      <c r="BL121" s="136"/>
      <c r="BM121" s="136"/>
      <c r="BN121" s="136"/>
      <c r="BO121" s="136"/>
      <c r="BP121" s="136"/>
      <c r="BQ121" s="121"/>
      <c r="BR121" s="121"/>
      <c r="BS121" s="121"/>
      <c r="BT121" s="121"/>
      <c r="BU121" s="121"/>
      <c r="BV121" s="121"/>
      <c r="BW121" s="121"/>
      <c r="BX121" s="121"/>
      <c r="BY121" s="121"/>
      <c r="BZ121" s="121"/>
      <c r="CA121" s="121"/>
      <c r="CB121" s="121"/>
      <c r="CC121" s="121"/>
      <c r="CD121" s="121"/>
      <c r="CE121" s="121"/>
      <c r="CF121" s="121"/>
      <c r="CG121" s="121"/>
      <c r="CH121" s="121"/>
      <c r="CI121" s="121"/>
      <c r="CJ121" s="121"/>
      <c r="CK121" s="121"/>
      <c r="CL121" s="121"/>
      <c r="CM121" s="121"/>
      <c r="CN121" s="121"/>
      <c r="CO121" s="121"/>
      <c r="CP121" s="121"/>
      <c r="CQ121" s="121"/>
      <c r="CR121" s="121"/>
      <c r="CS121" s="121"/>
      <c r="CT121" s="121"/>
      <c r="CU121" s="121"/>
      <c r="CV121" s="121"/>
      <c r="CW121" s="121"/>
      <c r="CX121" s="121"/>
      <c r="CY121" s="121"/>
      <c r="CZ121" s="121"/>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
      <c r="DX121" s="20"/>
      <c r="DY121" s="20"/>
      <c r="DZ121" s="20"/>
      <c r="EA121" s="20"/>
      <c r="EB121" s="20"/>
      <c r="EC121" s="20"/>
      <c r="ED121" s="20"/>
      <c r="EE121" s="20"/>
      <c r="EF121" s="20"/>
      <c r="EG121" s="20"/>
      <c r="EH121" s="20"/>
      <c r="EI121" s="20"/>
      <c r="EJ121" s="20"/>
      <c r="EK121" s="20"/>
      <c r="EL121" s="20"/>
      <c r="EM121" s="20"/>
      <c r="EN121" s="20"/>
      <c r="EO121" s="20"/>
      <c r="EP121" s="20"/>
      <c r="EQ121" s="20"/>
      <c r="ER121" s="20"/>
      <c r="ES121" s="20"/>
      <c r="ET121" s="20"/>
      <c r="EU121" s="20"/>
      <c r="EV121" s="20"/>
      <c r="EW121" s="20"/>
      <c r="EX121" s="20"/>
      <c r="EY121" s="20"/>
      <c r="EZ121" s="20"/>
      <c r="FA121" s="20"/>
      <c r="FB121" s="20"/>
      <c r="FC121" s="20"/>
      <c r="FD121" s="20"/>
      <c r="FE121" s="20"/>
      <c r="FF121" s="20"/>
      <c r="FG121" s="20"/>
      <c r="FH121" s="20"/>
      <c r="FI121" s="20"/>
    </row>
    <row r="122" customFormat="false" ht="16.5" hidden="false" customHeight="true" outlineLevel="0" collapsed="false">
      <c r="A122" s="90"/>
      <c r="B122" s="90"/>
      <c r="C122" s="90"/>
      <c r="D122" s="92"/>
      <c r="E122" s="133"/>
      <c r="F122" s="134"/>
      <c r="G122" s="134"/>
      <c r="H122" s="134"/>
      <c r="I122" s="134"/>
      <c r="J122" s="134"/>
      <c r="K122" s="94"/>
      <c r="L122" s="94"/>
      <c r="M122" s="94"/>
      <c r="N122" s="94"/>
      <c r="O122" s="94"/>
      <c r="P122" s="94"/>
      <c r="Q122" s="135"/>
      <c r="R122" s="135"/>
      <c r="S122" s="135"/>
      <c r="T122" s="135"/>
      <c r="U122" s="135"/>
      <c r="V122" s="135"/>
      <c r="W122" s="96"/>
      <c r="X122" s="96"/>
      <c r="Y122" s="96"/>
      <c r="Z122" s="96"/>
      <c r="AA122" s="96"/>
      <c r="AB122" s="96"/>
      <c r="AC122" s="97"/>
      <c r="AD122" s="97"/>
      <c r="AE122" s="97"/>
      <c r="AF122" s="97"/>
      <c r="AG122" s="97"/>
      <c r="AH122" s="97"/>
      <c r="AI122" s="98"/>
      <c r="AJ122" s="98"/>
      <c r="AK122" s="98"/>
      <c r="AL122" s="98"/>
      <c r="AM122" s="98"/>
      <c r="AN122" s="98"/>
      <c r="AO122" s="98"/>
      <c r="AP122" s="98"/>
      <c r="AQ122" s="97"/>
      <c r="AR122" s="97"/>
      <c r="AS122" s="97"/>
      <c r="AT122" s="97"/>
      <c r="AU122" s="121"/>
      <c r="AV122" s="136"/>
      <c r="AW122" s="136"/>
      <c r="AX122" s="136"/>
      <c r="AY122" s="136"/>
      <c r="AZ122" s="136"/>
      <c r="BA122" s="136"/>
      <c r="BB122" s="136"/>
      <c r="BC122" s="136"/>
      <c r="BD122" s="136"/>
      <c r="BE122" s="136"/>
      <c r="BF122" s="136"/>
      <c r="BG122" s="136"/>
      <c r="BH122" s="136"/>
      <c r="BI122" s="136"/>
      <c r="BJ122" s="136"/>
      <c r="BK122" s="136"/>
      <c r="BL122" s="136"/>
      <c r="BM122" s="136"/>
      <c r="BN122" s="136"/>
      <c r="BO122" s="136"/>
      <c r="BP122" s="136"/>
      <c r="BQ122" s="121"/>
      <c r="BR122" s="121"/>
      <c r="BS122" s="121"/>
      <c r="BT122" s="121"/>
      <c r="BU122" s="121"/>
      <c r="BV122" s="121"/>
      <c r="BW122" s="121"/>
      <c r="BX122" s="121"/>
      <c r="BY122" s="121"/>
      <c r="BZ122" s="121"/>
      <c r="CA122" s="121"/>
      <c r="CB122" s="121"/>
      <c r="CC122" s="121"/>
      <c r="CD122" s="121"/>
      <c r="CE122" s="121"/>
      <c r="CF122" s="121"/>
      <c r="CG122" s="121"/>
      <c r="CH122" s="121"/>
      <c r="CI122" s="121"/>
      <c r="CJ122" s="121"/>
      <c r="CK122" s="121"/>
      <c r="CL122" s="121"/>
      <c r="CM122" s="121"/>
      <c r="CN122" s="121"/>
      <c r="CO122" s="121"/>
      <c r="CP122" s="121"/>
      <c r="CQ122" s="121"/>
      <c r="CR122" s="121"/>
      <c r="CS122" s="121"/>
      <c r="CT122" s="121"/>
      <c r="CU122" s="121"/>
      <c r="CV122" s="121"/>
      <c r="CW122" s="121"/>
      <c r="CX122" s="121"/>
      <c r="CY122" s="121"/>
      <c r="CZ122" s="121"/>
      <c r="DA122" s="20"/>
      <c r="DB122" s="20"/>
      <c r="DC122" s="20"/>
      <c r="DD122" s="20"/>
      <c r="DE122" s="20"/>
      <c r="DF122" s="20"/>
      <c r="DG122" s="20"/>
      <c r="DH122" s="20"/>
      <c r="DI122" s="20"/>
      <c r="DJ122" s="20"/>
      <c r="DK122" s="20"/>
      <c r="DL122" s="20"/>
      <c r="DM122" s="20"/>
      <c r="DN122" s="20"/>
      <c r="DO122" s="20"/>
      <c r="DP122" s="20"/>
      <c r="DQ122" s="20"/>
      <c r="DR122" s="20"/>
      <c r="DS122" s="20"/>
      <c r="DT122" s="20"/>
      <c r="DU122" s="20"/>
      <c r="DV122" s="20"/>
      <c r="DW122" s="20"/>
      <c r="DX122" s="20"/>
      <c r="DY122" s="20"/>
      <c r="DZ122" s="20"/>
      <c r="EA122" s="20"/>
      <c r="EB122" s="20"/>
      <c r="EC122" s="20"/>
      <c r="ED122" s="20"/>
      <c r="EE122" s="20"/>
      <c r="EF122" s="20"/>
      <c r="EG122" s="20"/>
      <c r="EH122" s="20"/>
      <c r="EI122" s="20"/>
      <c r="EJ122" s="20"/>
      <c r="EK122" s="20"/>
      <c r="EL122" s="20"/>
      <c r="EM122" s="20"/>
      <c r="EN122" s="20"/>
      <c r="EO122" s="20"/>
      <c r="EP122" s="20"/>
      <c r="EQ122" s="20"/>
      <c r="ER122" s="20"/>
      <c r="ES122" s="20"/>
      <c r="ET122" s="20"/>
      <c r="EU122" s="20"/>
      <c r="EV122" s="20"/>
      <c r="EW122" s="20"/>
      <c r="EX122" s="20"/>
      <c r="EY122" s="20"/>
      <c r="EZ122" s="20"/>
      <c r="FA122" s="20"/>
      <c r="FB122" s="20"/>
      <c r="FC122" s="20"/>
      <c r="FD122" s="20"/>
      <c r="FE122" s="20"/>
      <c r="FF122" s="20"/>
      <c r="FG122" s="20"/>
      <c r="FH122" s="20"/>
      <c r="FI122" s="20"/>
    </row>
    <row r="123" customFormat="false" ht="16.5" hidden="false" customHeight="true" outlineLevel="0" collapsed="false">
      <c r="A123" s="90"/>
      <c r="B123" s="90"/>
      <c r="C123" s="90"/>
      <c r="D123" s="92"/>
      <c r="E123" s="133"/>
      <c r="F123" s="134"/>
      <c r="G123" s="134"/>
      <c r="H123" s="134"/>
      <c r="I123" s="134"/>
      <c r="J123" s="134"/>
      <c r="K123" s="94"/>
      <c r="L123" s="94"/>
      <c r="M123" s="94"/>
      <c r="N123" s="94"/>
      <c r="O123" s="94"/>
      <c r="P123" s="94"/>
      <c r="Q123" s="135"/>
      <c r="R123" s="135"/>
      <c r="S123" s="135"/>
      <c r="T123" s="135"/>
      <c r="U123" s="135"/>
      <c r="V123" s="135"/>
      <c r="W123" s="96"/>
      <c r="X123" s="96"/>
      <c r="Y123" s="96"/>
      <c r="Z123" s="96"/>
      <c r="AA123" s="96"/>
      <c r="AB123" s="96"/>
      <c r="AC123" s="97"/>
      <c r="AD123" s="97"/>
      <c r="AE123" s="97"/>
      <c r="AF123" s="97"/>
      <c r="AG123" s="97"/>
      <c r="AH123" s="97"/>
      <c r="AI123" s="98"/>
      <c r="AJ123" s="98"/>
      <c r="AK123" s="98"/>
      <c r="AL123" s="98"/>
      <c r="AM123" s="98"/>
      <c r="AN123" s="98"/>
      <c r="AO123" s="98"/>
      <c r="AP123" s="98"/>
      <c r="AQ123" s="97"/>
      <c r="AR123" s="97"/>
      <c r="AS123" s="97"/>
      <c r="AT123" s="97"/>
      <c r="AU123" s="121"/>
      <c r="AV123" s="136"/>
      <c r="AW123" s="136"/>
      <c r="AX123" s="136"/>
      <c r="AY123" s="136"/>
      <c r="AZ123" s="136"/>
      <c r="BA123" s="136"/>
      <c r="BB123" s="136"/>
      <c r="BC123" s="136"/>
      <c r="BD123" s="136"/>
      <c r="BE123" s="136"/>
      <c r="BF123" s="136"/>
      <c r="BG123" s="136"/>
      <c r="BH123" s="136"/>
      <c r="BI123" s="136"/>
      <c r="BJ123" s="136"/>
      <c r="BK123" s="136"/>
      <c r="BL123" s="136"/>
      <c r="BM123" s="136"/>
      <c r="BN123" s="136"/>
      <c r="BO123" s="136"/>
      <c r="BP123" s="136"/>
      <c r="BQ123" s="121"/>
      <c r="BR123" s="121"/>
      <c r="BS123" s="121"/>
      <c r="BT123" s="121"/>
      <c r="BU123" s="121"/>
      <c r="BV123" s="121"/>
      <c r="BW123" s="121"/>
      <c r="BX123" s="121"/>
      <c r="BY123" s="121"/>
      <c r="BZ123" s="121"/>
      <c r="CA123" s="121"/>
      <c r="CB123" s="121"/>
      <c r="CC123" s="121"/>
      <c r="CD123" s="121"/>
      <c r="CE123" s="121"/>
      <c r="CF123" s="121"/>
      <c r="CG123" s="121"/>
      <c r="CH123" s="121"/>
      <c r="CI123" s="121"/>
      <c r="CJ123" s="121"/>
      <c r="CK123" s="121"/>
      <c r="CL123" s="121"/>
      <c r="CM123" s="121"/>
      <c r="CN123" s="121"/>
      <c r="CO123" s="121"/>
      <c r="CP123" s="121"/>
      <c r="CQ123" s="121"/>
      <c r="CR123" s="121"/>
      <c r="CS123" s="121"/>
      <c r="CT123" s="121"/>
      <c r="CU123" s="121"/>
      <c r="CV123" s="121"/>
      <c r="CW123" s="121"/>
      <c r="CX123" s="121"/>
      <c r="CY123" s="121"/>
      <c r="CZ123" s="121"/>
      <c r="DA123" s="20"/>
      <c r="DB123" s="20"/>
      <c r="DC123" s="20"/>
      <c r="DD123" s="20"/>
      <c r="DE123" s="20"/>
      <c r="DF123" s="20"/>
      <c r="DG123" s="20"/>
      <c r="DH123" s="20"/>
      <c r="DI123" s="20"/>
      <c r="DJ123" s="20"/>
      <c r="DK123" s="20"/>
      <c r="DL123" s="20"/>
      <c r="DM123" s="20"/>
      <c r="DN123" s="20"/>
      <c r="DO123" s="20"/>
      <c r="DP123" s="20"/>
      <c r="DQ123" s="20"/>
      <c r="DR123" s="20"/>
      <c r="DS123" s="20"/>
      <c r="DT123" s="20"/>
      <c r="DU123" s="20"/>
      <c r="DV123" s="20"/>
      <c r="DW123" s="20"/>
      <c r="DX123" s="20"/>
      <c r="DY123" s="20"/>
      <c r="DZ123" s="20"/>
      <c r="EA123" s="20"/>
      <c r="EB123" s="20"/>
      <c r="EC123" s="20"/>
      <c r="ED123" s="20"/>
      <c r="EE123" s="20"/>
      <c r="EF123" s="20"/>
      <c r="EG123" s="20"/>
      <c r="EH123" s="20"/>
      <c r="EI123" s="20"/>
      <c r="EJ123" s="20"/>
      <c r="EK123" s="20"/>
      <c r="EL123" s="20"/>
      <c r="EM123" s="20"/>
      <c r="EN123" s="20"/>
      <c r="EO123" s="20"/>
      <c r="EP123" s="20"/>
      <c r="EQ123" s="20"/>
      <c r="ER123" s="20"/>
      <c r="ES123" s="20"/>
      <c r="ET123" s="20"/>
      <c r="EU123" s="20"/>
      <c r="EV123" s="20"/>
      <c r="EW123" s="20"/>
      <c r="EX123" s="20"/>
      <c r="EY123" s="20"/>
      <c r="EZ123" s="20"/>
      <c r="FA123" s="20"/>
      <c r="FB123" s="20"/>
      <c r="FC123" s="20"/>
      <c r="FD123" s="20"/>
      <c r="FE123" s="20"/>
      <c r="FF123" s="20"/>
      <c r="FG123" s="20"/>
      <c r="FH123" s="20"/>
      <c r="FI123" s="20"/>
    </row>
    <row r="124" customFormat="false" ht="16.5" hidden="false" customHeight="true" outlineLevel="0" collapsed="false">
      <c r="A124" s="90"/>
      <c r="B124" s="90"/>
      <c r="C124" s="90"/>
      <c r="D124" s="92"/>
      <c r="E124" s="133"/>
      <c r="F124" s="134"/>
      <c r="G124" s="134"/>
      <c r="H124" s="134"/>
      <c r="I124" s="134"/>
      <c r="J124" s="134"/>
      <c r="K124" s="94"/>
      <c r="L124" s="94"/>
      <c r="M124" s="94"/>
      <c r="N124" s="94"/>
      <c r="O124" s="94"/>
      <c r="P124" s="94"/>
      <c r="Q124" s="135"/>
      <c r="R124" s="135"/>
      <c r="S124" s="135"/>
      <c r="T124" s="135"/>
      <c r="U124" s="135"/>
      <c r="V124" s="135"/>
      <c r="W124" s="96"/>
      <c r="X124" s="96"/>
      <c r="Y124" s="96"/>
      <c r="Z124" s="96"/>
      <c r="AA124" s="96"/>
      <c r="AB124" s="96"/>
      <c r="AC124" s="97"/>
      <c r="AD124" s="97"/>
      <c r="AE124" s="97"/>
      <c r="AF124" s="97"/>
      <c r="AG124" s="97"/>
      <c r="AH124" s="97"/>
      <c r="AI124" s="98"/>
      <c r="AJ124" s="98"/>
      <c r="AK124" s="98"/>
      <c r="AL124" s="98"/>
      <c r="AM124" s="98"/>
      <c r="AN124" s="98"/>
      <c r="AO124" s="98"/>
      <c r="AP124" s="98"/>
      <c r="AQ124" s="97"/>
      <c r="AR124" s="97"/>
      <c r="AS124" s="97"/>
      <c r="AT124" s="97"/>
      <c r="AU124" s="121"/>
      <c r="AV124" s="136"/>
      <c r="AW124" s="136"/>
      <c r="AX124" s="136"/>
      <c r="AY124" s="136"/>
      <c r="AZ124" s="136"/>
      <c r="BA124" s="136"/>
      <c r="BB124" s="136"/>
      <c r="BC124" s="136"/>
      <c r="BD124" s="136"/>
      <c r="BE124" s="136"/>
      <c r="BF124" s="136"/>
      <c r="BG124" s="136"/>
      <c r="BH124" s="136"/>
      <c r="BI124" s="136"/>
      <c r="BJ124" s="136"/>
      <c r="BK124" s="136"/>
      <c r="BL124" s="136"/>
      <c r="BM124" s="136"/>
      <c r="BN124" s="136"/>
      <c r="BO124" s="136"/>
      <c r="BP124" s="136"/>
      <c r="BQ124" s="121"/>
      <c r="BR124" s="121"/>
      <c r="BS124" s="121"/>
      <c r="BT124" s="121"/>
      <c r="BU124" s="121"/>
      <c r="BV124" s="121"/>
      <c r="BW124" s="121"/>
      <c r="BX124" s="121"/>
      <c r="BY124" s="121"/>
      <c r="BZ124" s="121"/>
      <c r="CA124" s="121"/>
      <c r="CB124" s="121"/>
      <c r="CC124" s="121"/>
      <c r="CD124" s="121"/>
      <c r="CE124" s="121"/>
      <c r="CF124" s="121"/>
      <c r="CG124" s="121"/>
      <c r="CH124" s="121"/>
      <c r="CI124" s="121"/>
      <c r="CJ124" s="121"/>
      <c r="CK124" s="121"/>
      <c r="CL124" s="121"/>
      <c r="CM124" s="121"/>
      <c r="CN124" s="121"/>
      <c r="CO124" s="121"/>
      <c r="CP124" s="121"/>
      <c r="CQ124" s="121"/>
      <c r="CR124" s="121"/>
      <c r="CS124" s="121"/>
      <c r="CT124" s="121"/>
      <c r="CU124" s="121"/>
      <c r="CV124" s="121"/>
      <c r="CW124" s="121"/>
      <c r="CX124" s="121"/>
      <c r="CY124" s="121"/>
      <c r="CZ124" s="121"/>
      <c r="DA124" s="20"/>
      <c r="DB124" s="20"/>
      <c r="DC124" s="20"/>
      <c r="DD124" s="20"/>
      <c r="DE124" s="20"/>
      <c r="DF124" s="20"/>
      <c r="DG124" s="20"/>
      <c r="DH124" s="20"/>
      <c r="DI124" s="20"/>
      <c r="DJ124" s="20"/>
      <c r="DK124" s="20"/>
      <c r="DL124" s="20"/>
      <c r="DM124" s="20"/>
      <c r="DN124" s="20"/>
      <c r="DO124" s="20"/>
      <c r="DP124" s="20"/>
      <c r="DQ124" s="20"/>
      <c r="DR124" s="20"/>
      <c r="DS124" s="20"/>
      <c r="DT124" s="20"/>
      <c r="DU124" s="20"/>
      <c r="DV124" s="20"/>
      <c r="DW124" s="20"/>
      <c r="DX124" s="20"/>
      <c r="DY124" s="20"/>
      <c r="DZ124" s="20"/>
      <c r="EA124" s="20"/>
      <c r="EB124" s="20"/>
      <c r="EC124" s="20"/>
      <c r="ED124" s="20"/>
      <c r="EE124" s="20"/>
      <c r="EF124" s="20"/>
      <c r="EG124" s="20"/>
      <c r="EH124" s="20"/>
      <c r="EI124" s="20"/>
      <c r="EJ124" s="20"/>
      <c r="EK124" s="20"/>
      <c r="EL124" s="20"/>
      <c r="EM124" s="20"/>
      <c r="EN124" s="20"/>
      <c r="EO124" s="20"/>
      <c r="EP124" s="20"/>
      <c r="EQ124" s="20"/>
      <c r="ER124" s="20"/>
      <c r="ES124" s="20"/>
      <c r="ET124" s="20"/>
      <c r="EU124" s="20"/>
      <c r="EV124" s="20"/>
      <c r="EW124" s="20"/>
      <c r="EX124" s="20"/>
      <c r="EY124" s="20"/>
      <c r="EZ124" s="20"/>
      <c r="FA124" s="20"/>
      <c r="FB124" s="20"/>
      <c r="FC124" s="20"/>
      <c r="FD124" s="20"/>
      <c r="FE124" s="20"/>
      <c r="FF124" s="20"/>
      <c r="FG124" s="20"/>
      <c r="FH124" s="20"/>
      <c r="FI124" s="20"/>
    </row>
    <row r="125" customFormat="false" ht="16.5" hidden="false" customHeight="true" outlineLevel="0" collapsed="false">
      <c r="A125" s="90"/>
      <c r="B125" s="90"/>
      <c r="C125" s="90"/>
      <c r="D125" s="92"/>
      <c r="E125" s="133"/>
      <c r="F125" s="134"/>
      <c r="G125" s="134"/>
      <c r="H125" s="134"/>
      <c r="I125" s="134"/>
      <c r="J125" s="134"/>
      <c r="K125" s="94"/>
      <c r="L125" s="94"/>
      <c r="M125" s="94"/>
      <c r="N125" s="94"/>
      <c r="O125" s="94"/>
      <c r="P125" s="94"/>
      <c r="Q125" s="135"/>
      <c r="R125" s="135"/>
      <c r="S125" s="135"/>
      <c r="T125" s="135"/>
      <c r="U125" s="135"/>
      <c r="V125" s="135"/>
      <c r="W125" s="96"/>
      <c r="X125" s="96"/>
      <c r="Y125" s="96"/>
      <c r="Z125" s="96"/>
      <c r="AA125" s="96"/>
      <c r="AB125" s="96"/>
      <c r="AC125" s="97"/>
      <c r="AD125" s="97"/>
      <c r="AE125" s="97"/>
      <c r="AF125" s="97"/>
      <c r="AG125" s="97"/>
      <c r="AH125" s="97"/>
      <c r="AI125" s="98"/>
      <c r="AJ125" s="98"/>
      <c r="AK125" s="98"/>
      <c r="AL125" s="98"/>
      <c r="AM125" s="98"/>
      <c r="AN125" s="98"/>
      <c r="AO125" s="98"/>
      <c r="AP125" s="98"/>
      <c r="AQ125" s="97"/>
      <c r="AR125" s="97"/>
      <c r="AS125" s="97"/>
      <c r="AT125" s="97"/>
      <c r="AU125" s="121"/>
      <c r="AV125" s="136"/>
      <c r="AW125" s="136"/>
      <c r="AX125" s="136"/>
      <c r="AY125" s="136"/>
      <c r="AZ125" s="136"/>
      <c r="BA125" s="136"/>
      <c r="BB125" s="136"/>
      <c r="BC125" s="136"/>
      <c r="BD125" s="136"/>
      <c r="BE125" s="136"/>
      <c r="BF125" s="136"/>
      <c r="BG125" s="136"/>
      <c r="BH125" s="136"/>
      <c r="BI125" s="136"/>
      <c r="BJ125" s="136"/>
      <c r="BK125" s="136"/>
      <c r="BL125" s="136"/>
      <c r="BM125" s="136"/>
      <c r="BN125" s="136"/>
      <c r="BO125" s="136"/>
      <c r="BP125" s="136"/>
      <c r="BQ125" s="121"/>
      <c r="BR125" s="121"/>
      <c r="BS125" s="121"/>
      <c r="BT125" s="121"/>
      <c r="BU125" s="121"/>
      <c r="BV125" s="121"/>
      <c r="BW125" s="121"/>
      <c r="BX125" s="121"/>
      <c r="BY125" s="121"/>
      <c r="BZ125" s="121"/>
      <c r="CA125" s="121"/>
      <c r="CB125" s="121"/>
      <c r="CC125" s="121"/>
      <c r="CD125" s="121"/>
      <c r="CE125" s="121"/>
      <c r="CF125" s="121"/>
      <c r="CG125" s="121"/>
      <c r="CH125" s="121"/>
      <c r="CI125" s="121"/>
      <c r="CJ125" s="121"/>
      <c r="CK125" s="121"/>
      <c r="CL125" s="121"/>
      <c r="CM125" s="121"/>
      <c r="CN125" s="121"/>
      <c r="CO125" s="121"/>
      <c r="CP125" s="121"/>
      <c r="CQ125" s="121"/>
      <c r="CR125" s="121"/>
      <c r="CS125" s="121"/>
      <c r="CT125" s="121"/>
      <c r="CU125" s="121"/>
      <c r="CV125" s="121"/>
      <c r="CW125" s="121"/>
      <c r="CX125" s="121"/>
      <c r="CY125" s="121"/>
      <c r="CZ125" s="121"/>
      <c r="DA125" s="20"/>
      <c r="DB125" s="20"/>
      <c r="DC125" s="20"/>
      <c r="DD125" s="20"/>
      <c r="DE125" s="20"/>
      <c r="DF125" s="20"/>
      <c r="DG125" s="20"/>
      <c r="DH125" s="20"/>
      <c r="DI125" s="20"/>
      <c r="DJ125" s="20"/>
      <c r="DK125" s="20"/>
      <c r="DL125" s="20"/>
      <c r="DM125" s="20"/>
      <c r="DN125" s="20"/>
      <c r="DO125" s="20"/>
      <c r="DP125" s="20"/>
      <c r="DQ125" s="20"/>
      <c r="DR125" s="20"/>
      <c r="DS125" s="20"/>
      <c r="DT125" s="20"/>
      <c r="DU125" s="20"/>
      <c r="DV125" s="20"/>
      <c r="DW125" s="20"/>
      <c r="DX125" s="20"/>
      <c r="DY125" s="20"/>
      <c r="DZ125" s="20"/>
      <c r="EA125" s="20"/>
      <c r="EB125" s="20"/>
      <c r="EC125" s="20"/>
      <c r="ED125" s="20"/>
      <c r="EE125" s="20"/>
      <c r="EF125" s="20"/>
      <c r="EG125" s="20"/>
      <c r="EH125" s="20"/>
      <c r="EI125" s="20"/>
      <c r="EJ125" s="20"/>
      <c r="EK125" s="20"/>
      <c r="EL125" s="20"/>
      <c r="EM125" s="20"/>
      <c r="EN125" s="20"/>
      <c r="EO125" s="20"/>
      <c r="EP125" s="20"/>
      <c r="EQ125" s="20"/>
      <c r="ER125" s="20"/>
      <c r="ES125" s="20"/>
      <c r="ET125" s="20"/>
      <c r="EU125" s="20"/>
      <c r="EV125" s="20"/>
      <c r="EW125" s="20"/>
      <c r="EX125" s="20"/>
      <c r="EY125" s="20"/>
      <c r="EZ125" s="20"/>
      <c r="FA125" s="20"/>
      <c r="FB125" s="20"/>
      <c r="FC125" s="20"/>
      <c r="FD125" s="20"/>
      <c r="FE125" s="20"/>
      <c r="FF125" s="20"/>
      <c r="FG125" s="20"/>
      <c r="FH125" s="20"/>
      <c r="FI125" s="20"/>
    </row>
    <row r="126" customFormat="false" ht="16.5" hidden="false" customHeight="true" outlineLevel="0" collapsed="false">
      <c r="A126" s="90"/>
      <c r="B126" s="90"/>
      <c r="C126" s="90"/>
      <c r="D126" s="92"/>
      <c r="E126" s="133"/>
      <c r="F126" s="134"/>
      <c r="G126" s="134"/>
      <c r="H126" s="134"/>
      <c r="I126" s="134"/>
      <c r="J126" s="134"/>
      <c r="K126" s="94"/>
      <c r="L126" s="94"/>
      <c r="M126" s="94"/>
      <c r="N126" s="94"/>
      <c r="O126" s="94"/>
      <c r="P126" s="94"/>
      <c r="Q126" s="135"/>
      <c r="R126" s="135"/>
      <c r="S126" s="135"/>
      <c r="T126" s="135"/>
      <c r="U126" s="135"/>
      <c r="V126" s="135"/>
      <c r="W126" s="96"/>
      <c r="X126" s="96"/>
      <c r="Y126" s="96"/>
      <c r="Z126" s="96"/>
      <c r="AA126" s="96"/>
      <c r="AB126" s="96"/>
      <c r="AC126" s="97"/>
      <c r="AD126" s="97"/>
      <c r="AE126" s="97"/>
      <c r="AF126" s="97"/>
      <c r="AG126" s="97"/>
      <c r="AH126" s="97"/>
      <c r="AI126" s="98"/>
      <c r="AJ126" s="98"/>
      <c r="AK126" s="98"/>
      <c r="AL126" s="98"/>
      <c r="AM126" s="98"/>
      <c r="AN126" s="98"/>
      <c r="AO126" s="98"/>
      <c r="AP126" s="98"/>
      <c r="AQ126" s="97"/>
      <c r="AR126" s="97"/>
      <c r="AS126" s="97"/>
      <c r="AT126" s="97"/>
      <c r="AU126" s="121"/>
      <c r="AV126" s="136"/>
      <c r="AW126" s="136"/>
      <c r="AX126" s="136"/>
      <c r="AY126" s="136"/>
      <c r="AZ126" s="136"/>
      <c r="BA126" s="136"/>
      <c r="BB126" s="136"/>
      <c r="BC126" s="136"/>
      <c r="BD126" s="136"/>
      <c r="BE126" s="136"/>
      <c r="BF126" s="136"/>
      <c r="BG126" s="136"/>
      <c r="BH126" s="136"/>
      <c r="BI126" s="136"/>
      <c r="BJ126" s="136"/>
      <c r="BK126" s="136"/>
      <c r="BL126" s="136"/>
      <c r="BM126" s="136"/>
      <c r="BN126" s="136"/>
      <c r="BO126" s="136"/>
      <c r="BP126" s="136"/>
      <c r="BQ126" s="121"/>
      <c r="BR126" s="121"/>
      <c r="BS126" s="121"/>
      <c r="BT126" s="121"/>
      <c r="BU126" s="121"/>
      <c r="BV126" s="121"/>
      <c r="BW126" s="121"/>
      <c r="BX126" s="121"/>
      <c r="BY126" s="121"/>
      <c r="BZ126" s="121"/>
      <c r="CA126" s="121"/>
      <c r="CB126" s="121"/>
      <c r="CC126" s="121"/>
      <c r="CD126" s="121"/>
      <c r="CE126" s="121"/>
      <c r="CF126" s="121"/>
      <c r="CG126" s="121"/>
      <c r="CH126" s="121"/>
      <c r="CI126" s="121"/>
      <c r="CJ126" s="121"/>
      <c r="CK126" s="121"/>
      <c r="CL126" s="121"/>
      <c r="CM126" s="121"/>
      <c r="CN126" s="121"/>
      <c r="CO126" s="121"/>
      <c r="CP126" s="121"/>
      <c r="CQ126" s="121"/>
      <c r="CR126" s="121"/>
      <c r="CS126" s="121"/>
      <c r="CT126" s="121"/>
      <c r="CU126" s="121"/>
      <c r="CV126" s="121"/>
      <c r="CW126" s="121"/>
      <c r="CX126" s="121"/>
      <c r="CY126" s="121"/>
      <c r="CZ126" s="121"/>
      <c r="DA126" s="20"/>
      <c r="DB126" s="20"/>
      <c r="DC126" s="20"/>
      <c r="DD126" s="20"/>
      <c r="DE126" s="20"/>
      <c r="DF126" s="20"/>
      <c r="DG126" s="20"/>
      <c r="DH126" s="20"/>
      <c r="DI126" s="20"/>
      <c r="DJ126" s="20"/>
      <c r="DK126" s="20"/>
      <c r="DL126" s="20"/>
      <c r="DM126" s="20"/>
      <c r="DN126" s="20"/>
      <c r="DO126" s="20"/>
      <c r="DP126" s="20"/>
      <c r="DQ126" s="20"/>
      <c r="DR126" s="20"/>
      <c r="DS126" s="20"/>
      <c r="DT126" s="20"/>
      <c r="DU126" s="20"/>
      <c r="DV126" s="20"/>
      <c r="DW126" s="20"/>
      <c r="DX126" s="20"/>
      <c r="DY126" s="20"/>
      <c r="DZ126" s="20"/>
      <c r="EA126" s="20"/>
      <c r="EB126" s="20"/>
      <c r="EC126" s="20"/>
      <c r="ED126" s="20"/>
      <c r="EE126" s="20"/>
      <c r="EF126" s="20"/>
      <c r="EG126" s="20"/>
      <c r="EH126" s="20"/>
      <c r="EI126" s="20"/>
      <c r="EJ126" s="20"/>
      <c r="EK126" s="20"/>
      <c r="EL126" s="20"/>
      <c r="EM126" s="20"/>
      <c r="EN126" s="20"/>
      <c r="EO126" s="20"/>
      <c r="EP126" s="20"/>
      <c r="EQ126" s="20"/>
      <c r="ER126" s="20"/>
      <c r="ES126" s="20"/>
      <c r="ET126" s="20"/>
      <c r="EU126" s="20"/>
      <c r="EV126" s="20"/>
      <c r="EW126" s="20"/>
      <c r="EX126" s="20"/>
      <c r="EY126" s="20"/>
      <c r="EZ126" s="20"/>
      <c r="FA126" s="20"/>
      <c r="FB126" s="20"/>
      <c r="FC126" s="20"/>
      <c r="FD126" s="20"/>
      <c r="FE126" s="20"/>
      <c r="FF126" s="20"/>
      <c r="FG126" s="20"/>
      <c r="FH126" s="20"/>
      <c r="FI126" s="20"/>
    </row>
    <row r="127" customFormat="false" ht="16.5" hidden="false" customHeight="true" outlineLevel="0" collapsed="false">
      <c r="A127" s="90"/>
      <c r="B127" s="90"/>
      <c r="C127" s="90"/>
      <c r="D127" s="92"/>
      <c r="E127" s="133"/>
      <c r="F127" s="134"/>
      <c r="G127" s="134"/>
      <c r="H127" s="134"/>
      <c r="I127" s="134"/>
      <c r="J127" s="134"/>
      <c r="K127" s="94"/>
      <c r="L127" s="94"/>
      <c r="M127" s="94"/>
      <c r="N127" s="94"/>
      <c r="O127" s="94"/>
      <c r="P127" s="94"/>
      <c r="Q127" s="135"/>
      <c r="R127" s="135"/>
      <c r="S127" s="135"/>
      <c r="T127" s="135"/>
      <c r="U127" s="135"/>
      <c r="V127" s="135"/>
      <c r="W127" s="96"/>
      <c r="X127" s="96"/>
      <c r="Y127" s="96"/>
      <c r="Z127" s="96"/>
      <c r="AA127" s="96"/>
      <c r="AB127" s="96"/>
      <c r="AC127" s="97"/>
      <c r="AD127" s="97"/>
      <c r="AE127" s="97"/>
      <c r="AF127" s="97"/>
      <c r="AG127" s="97"/>
      <c r="AH127" s="97"/>
      <c r="AI127" s="98"/>
      <c r="AJ127" s="98"/>
      <c r="AK127" s="98"/>
      <c r="AL127" s="98"/>
      <c r="AM127" s="98"/>
      <c r="AN127" s="98"/>
      <c r="AO127" s="98"/>
      <c r="AP127" s="98"/>
      <c r="AQ127" s="97"/>
      <c r="AR127" s="137"/>
      <c r="AS127" s="97"/>
      <c r="AT127" s="97"/>
      <c r="AU127" s="121"/>
      <c r="AV127" s="136"/>
      <c r="AW127" s="136"/>
      <c r="AX127" s="136"/>
      <c r="AY127" s="136"/>
      <c r="AZ127" s="136"/>
      <c r="BA127" s="136"/>
      <c r="BB127" s="136"/>
      <c r="BC127" s="136"/>
      <c r="BD127" s="136"/>
      <c r="BE127" s="136"/>
      <c r="BF127" s="136"/>
      <c r="BG127" s="136"/>
      <c r="BH127" s="136"/>
      <c r="BI127" s="136"/>
      <c r="BJ127" s="136"/>
      <c r="BK127" s="136"/>
      <c r="BL127" s="136"/>
      <c r="BM127" s="136"/>
      <c r="BN127" s="136"/>
      <c r="BO127" s="136"/>
      <c r="BP127" s="136"/>
      <c r="BQ127" s="121"/>
      <c r="BR127" s="121"/>
      <c r="BS127" s="121"/>
      <c r="BT127" s="121"/>
      <c r="BU127" s="121"/>
      <c r="BV127" s="121"/>
      <c r="BW127" s="121"/>
      <c r="BX127" s="121"/>
      <c r="BY127" s="121"/>
      <c r="BZ127" s="121"/>
      <c r="CA127" s="121"/>
      <c r="CB127" s="121"/>
      <c r="CC127" s="121"/>
      <c r="CD127" s="121"/>
      <c r="CE127" s="121"/>
      <c r="CF127" s="121"/>
      <c r="CG127" s="121"/>
      <c r="CH127" s="121"/>
      <c r="CI127" s="121"/>
      <c r="CJ127" s="121"/>
      <c r="CK127" s="121"/>
      <c r="CL127" s="121"/>
      <c r="CM127" s="121"/>
      <c r="CN127" s="121"/>
      <c r="CO127" s="121"/>
      <c r="CP127" s="121"/>
      <c r="CQ127" s="121"/>
      <c r="CR127" s="121"/>
      <c r="CS127" s="121"/>
      <c r="CT127" s="121"/>
      <c r="CU127" s="121"/>
      <c r="CV127" s="121"/>
      <c r="CW127" s="121"/>
      <c r="CX127" s="121"/>
      <c r="CY127" s="121"/>
      <c r="CZ127" s="121"/>
      <c r="DA127" s="20"/>
      <c r="DB127" s="20"/>
      <c r="DC127" s="20"/>
      <c r="DD127" s="20"/>
      <c r="DE127" s="20"/>
      <c r="DF127" s="20"/>
      <c r="DG127" s="20"/>
      <c r="DH127" s="20"/>
      <c r="DI127" s="20"/>
      <c r="DJ127" s="20"/>
      <c r="DK127" s="20"/>
      <c r="DL127" s="20"/>
      <c r="DM127" s="20"/>
      <c r="DN127" s="20"/>
      <c r="DO127" s="20"/>
      <c r="DP127" s="20"/>
      <c r="DQ127" s="20"/>
      <c r="DR127" s="20"/>
      <c r="DS127" s="20"/>
      <c r="DT127" s="20"/>
      <c r="DU127" s="20"/>
      <c r="DV127" s="20"/>
      <c r="DW127" s="20"/>
      <c r="DX127" s="20"/>
      <c r="DY127" s="20"/>
      <c r="DZ127" s="20"/>
      <c r="EA127" s="20"/>
      <c r="EB127" s="20"/>
      <c r="EC127" s="20"/>
      <c r="ED127" s="20"/>
      <c r="EE127" s="20"/>
      <c r="EF127" s="20"/>
      <c r="EG127" s="20"/>
      <c r="EH127" s="20"/>
      <c r="EI127" s="20"/>
      <c r="EJ127" s="20"/>
      <c r="EK127" s="20"/>
      <c r="EL127" s="20"/>
      <c r="EM127" s="20"/>
      <c r="EN127" s="20"/>
      <c r="EO127" s="20"/>
      <c r="EP127" s="20"/>
      <c r="EQ127" s="20"/>
      <c r="ER127" s="20"/>
      <c r="ES127" s="20"/>
      <c r="ET127" s="20"/>
      <c r="EU127" s="20"/>
      <c r="EV127" s="20"/>
      <c r="EW127" s="20"/>
      <c r="EX127" s="20"/>
      <c r="EY127" s="20"/>
      <c r="EZ127" s="20"/>
      <c r="FA127" s="20"/>
      <c r="FB127" s="20"/>
      <c r="FC127" s="20"/>
      <c r="FD127" s="20"/>
      <c r="FE127" s="20"/>
      <c r="FF127" s="20"/>
      <c r="FG127" s="20"/>
      <c r="FH127" s="20"/>
      <c r="FI127" s="20"/>
    </row>
    <row r="128" customFormat="false" ht="16.5" hidden="false" customHeight="true" outlineLevel="0" collapsed="false">
      <c r="A128" s="90"/>
      <c r="B128" s="90"/>
      <c r="C128" s="90"/>
      <c r="D128" s="92"/>
      <c r="E128" s="133"/>
      <c r="F128" s="134"/>
      <c r="G128" s="134"/>
      <c r="H128" s="134"/>
      <c r="I128" s="134"/>
      <c r="J128" s="134"/>
      <c r="K128" s="94"/>
      <c r="L128" s="94"/>
      <c r="M128" s="94"/>
      <c r="N128" s="94"/>
      <c r="O128" s="94"/>
      <c r="P128" s="94"/>
      <c r="Q128" s="135"/>
      <c r="R128" s="135"/>
      <c r="S128" s="135"/>
      <c r="T128" s="135"/>
      <c r="U128" s="135"/>
      <c r="V128" s="135"/>
      <c r="W128" s="96"/>
      <c r="X128" s="96"/>
      <c r="Y128" s="96"/>
      <c r="Z128" s="96"/>
      <c r="AA128" s="96"/>
      <c r="AB128" s="96"/>
      <c r="AC128" s="97"/>
      <c r="AD128" s="97"/>
      <c r="AE128" s="97"/>
      <c r="AF128" s="97"/>
      <c r="AG128" s="97"/>
      <c r="AH128" s="97"/>
      <c r="AI128" s="98"/>
      <c r="AJ128" s="98"/>
      <c r="AK128" s="98"/>
      <c r="AL128" s="98"/>
      <c r="AM128" s="98"/>
      <c r="AN128" s="98"/>
      <c r="AO128" s="98"/>
      <c r="AP128" s="98"/>
      <c r="AQ128" s="97"/>
      <c r="AR128" s="97"/>
      <c r="AS128" s="97"/>
      <c r="AT128" s="97"/>
      <c r="AU128" s="121"/>
      <c r="AV128" s="136"/>
      <c r="AW128" s="136"/>
      <c r="AX128" s="136"/>
      <c r="AY128" s="136"/>
      <c r="AZ128" s="136"/>
      <c r="BA128" s="136"/>
      <c r="BB128" s="136"/>
      <c r="BC128" s="136"/>
      <c r="BD128" s="136"/>
      <c r="BE128" s="136"/>
      <c r="BF128" s="136"/>
      <c r="BG128" s="136"/>
      <c r="BH128" s="136"/>
      <c r="BI128" s="136"/>
      <c r="BJ128" s="136"/>
      <c r="BK128" s="136"/>
      <c r="BL128" s="136"/>
      <c r="BM128" s="136"/>
      <c r="BN128" s="136"/>
      <c r="BO128" s="136"/>
      <c r="BP128" s="136"/>
      <c r="BQ128" s="121"/>
      <c r="BR128" s="121"/>
      <c r="BS128" s="121"/>
      <c r="BT128" s="121"/>
      <c r="BU128" s="121"/>
      <c r="BV128" s="121"/>
      <c r="BW128" s="121"/>
      <c r="BX128" s="121"/>
      <c r="BY128" s="121"/>
      <c r="BZ128" s="121"/>
      <c r="CA128" s="121"/>
      <c r="CB128" s="121"/>
      <c r="CC128" s="121"/>
      <c r="CD128" s="121"/>
      <c r="CE128" s="121"/>
      <c r="CF128" s="121"/>
      <c r="CG128" s="121"/>
      <c r="CH128" s="121"/>
      <c r="CI128" s="121"/>
      <c r="CJ128" s="121"/>
      <c r="CK128" s="121"/>
      <c r="CL128" s="121"/>
      <c r="CM128" s="121"/>
      <c r="CN128" s="121"/>
      <c r="CO128" s="121"/>
      <c r="CP128" s="121"/>
      <c r="CQ128" s="121"/>
      <c r="CR128" s="121"/>
      <c r="CS128" s="121"/>
      <c r="CT128" s="121"/>
      <c r="CU128" s="121"/>
      <c r="CV128" s="121"/>
      <c r="CW128" s="121"/>
      <c r="CX128" s="121"/>
      <c r="CY128" s="121"/>
      <c r="CZ128" s="121"/>
      <c r="DA128" s="20"/>
      <c r="DB128" s="20"/>
      <c r="DC128" s="20"/>
      <c r="DD128" s="20"/>
      <c r="DE128" s="20"/>
      <c r="DF128" s="20"/>
      <c r="DG128" s="20"/>
      <c r="DH128" s="20"/>
      <c r="DI128" s="20"/>
      <c r="DJ128" s="20"/>
      <c r="DK128" s="20"/>
      <c r="DL128" s="20"/>
      <c r="DM128" s="20"/>
      <c r="DN128" s="20"/>
      <c r="DO128" s="20"/>
      <c r="DP128" s="20"/>
      <c r="DQ128" s="20"/>
      <c r="DR128" s="20"/>
      <c r="DS128" s="20"/>
      <c r="DT128" s="20"/>
      <c r="DU128" s="20"/>
      <c r="DV128" s="20"/>
      <c r="DW128" s="20"/>
      <c r="DX128" s="20"/>
      <c r="DY128" s="20"/>
      <c r="DZ128" s="20"/>
      <c r="EA128" s="20"/>
      <c r="EB128" s="20"/>
      <c r="EC128" s="20"/>
      <c r="ED128" s="20"/>
      <c r="EE128" s="20"/>
      <c r="EF128" s="20"/>
      <c r="EG128" s="20"/>
      <c r="EH128" s="20"/>
      <c r="EI128" s="20"/>
      <c r="EJ128" s="20"/>
      <c r="EK128" s="20"/>
      <c r="EL128" s="20"/>
      <c r="EM128" s="20"/>
      <c r="EN128" s="20"/>
      <c r="EO128" s="20"/>
      <c r="EP128" s="20"/>
      <c r="EQ128" s="20"/>
      <c r="ER128" s="20"/>
      <c r="ES128" s="20"/>
      <c r="ET128" s="20"/>
      <c r="EU128" s="20"/>
      <c r="EV128" s="20"/>
      <c r="EW128" s="20"/>
      <c r="EX128" s="20"/>
      <c r="EY128" s="20"/>
      <c r="EZ128" s="20"/>
      <c r="FA128" s="20"/>
      <c r="FB128" s="20"/>
      <c r="FC128" s="20"/>
      <c r="FD128" s="20"/>
      <c r="FE128" s="20"/>
      <c r="FF128" s="20"/>
      <c r="FG128" s="20"/>
      <c r="FH128" s="20"/>
      <c r="FI128" s="20"/>
    </row>
    <row r="129" customFormat="false" ht="16.5" hidden="false" customHeight="true" outlineLevel="0" collapsed="false">
      <c r="A129" s="90"/>
      <c r="B129" s="90"/>
      <c r="C129" s="90"/>
      <c r="D129" s="92"/>
      <c r="E129" s="133"/>
      <c r="F129" s="134"/>
      <c r="G129" s="134"/>
      <c r="H129" s="134"/>
      <c r="I129" s="134"/>
      <c r="J129" s="134"/>
      <c r="K129" s="94"/>
      <c r="L129" s="94"/>
      <c r="M129" s="94"/>
      <c r="N129" s="94"/>
      <c r="O129" s="94"/>
      <c r="P129" s="94"/>
      <c r="Q129" s="135"/>
      <c r="R129" s="135"/>
      <c r="S129" s="135"/>
      <c r="T129" s="135"/>
      <c r="U129" s="135"/>
      <c r="V129" s="135"/>
      <c r="W129" s="96"/>
      <c r="X129" s="96"/>
      <c r="Y129" s="96"/>
      <c r="Z129" s="96"/>
      <c r="AA129" s="96"/>
      <c r="AB129" s="96"/>
      <c r="AC129" s="97"/>
      <c r="AD129" s="97"/>
      <c r="AE129" s="97"/>
      <c r="AF129" s="97"/>
      <c r="AG129" s="97"/>
      <c r="AH129" s="97"/>
      <c r="AI129" s="98"/>
      <c r="AJ129" s="98"/>
      <c r="AK129" s="98"/>
      <c r="AL129" s="98"/>
      <c r="AM129" s="98"/>
      <c r="AN129" s="98"/>
      <c r="AO129" s="98"/>
      <c r="AP129" s="98"/>
      <c r="AQ129" s="97"/>
      <c r="AR129" s="97"/>
      <c r="AS129" s="97"/>
      <c r="AT129" s="97"/>
      <c r="AU129" s="121"/>
      <c r="AV129" s="136"/>
      <c r="AW129" s="136"/>
      <c r="AX129" s="136"/>
      <c r="AY129" s="136"/>
      <c r="AZ129" s="136"/>
      <c r="BA129" s="136"/>
      <c r="BB129" s="136"/>
      <c r="BC129" s="136"/>
      <c r="BD129" s="136"/>
      <c r="BE129" s="136"/>
      <c r="BF129" s="136"/>
      <c r="BG129" s="136"/>
      <c r="BH129" s="136"/>
      <c r="BI129" s="136"/>
      <c r="BJ129" s="136"/>
      <c r="BK129" s="136"/>
      <c r="BL129" s="136"/>
      <c r="BM129" s="136"/>
      <c r="BN129" s="136"/>
      <c r="BO129" s="136"/>
      <c r="BP129" s="136"/>
      <c r="BQ129" s="121"/>
      <c r="BR129" s="121"/>
      <c r="BS129" s="121"/>
      <c r="BT129" s="121"/>
      <c r="BU129" s="121"/>
      <c r="BV129" s="121"/>
      <c r="BW129" s="121"/>
      <c r="BX129" s="121"/>
      <c r="BY129" s="121"/>
      <c r="BZ129" s="121"/>
      <c r="CA129" s="121"/>
      <c r="CB129" s="121"/>
      <c r="CC129" s="121"/>
      <c r="CD129" s="121"/>
      <c r="CE129" s="121"/>
      <c r="CF129" s="121"/>
      <c r="CG129" s="121"/>
      <c r="CH129" s="121"/>
      <c r="CI129" s="121"/>
      <c r="CJ129" s="121"/>
      <c r="CK129" s="121"/>
      <c r="CL129" s="121"/>
      <c r="CM129" s="121"/>
      <c r="CN129" s="121"/>
      <c r="CO129" s="121"/>
      <c r="CP129" s="121"/>
      <c r="CQ129" s="121"/>
      <c r="CR129" s="121"/>
      <c r="CS129" s="121"/>
      <c r="CT129" s="121"/>
      <c r="CU129" s="121"/>
      <c r="CV129" s="121"/>
      <c r="CW129" s="121"/>
      <c r="CX129" s="121"/>
      <c r="CY129" s="121"/>
      <c r="CZ129" s="121"/>
      <c r="DA129" s="20"/>
      <c r="DB129" s="20"/>
      <c r="DC129" s="20"/>
      <c r="DD129" s="20"/>
      <c r="DE129" s="20"/>
      <c r="DF129" s="20"/>
      <c r="DG129" s="20"/>
      <c r="DH129" s="20"/>
      <c r="DI129" s="20"/>
      <c r="DJ129" s="20"/>
      <c r="DK129" s="20"/>
      <c r="DL129" s="20"/>
      <c r="DM129" s="20"/>
      <c r="DN129" s="20"/>
      <c r="DO129" s="20"/>
      <c r="DP129" s="20"/>
      <c r="DQ129" s="20"/>
      <c r="DR129" s="20"/>
      <c r="DS129" s="20"/>
      <c r="DT129" s="20"/>
      <c r="DU129" s="20"/>
      <c r="DV129" s="20"/>
      <c r="DW129" s="20"/>
      <c r="DX129" s="20"/>
      <c r="DY129" s="20"/>
      <c r="DZ129" s="20"/>
      <c r="EA129" s="20"/>
      <c r="EB129" s="20"/>
      <c r="EC129" s="20"/>
      <c r="ED129" s="20"/>
      <c r="EE129" s="20"/>
      <c r="EF129" s="20"/>
      <c r="EG129" s="20"/>
      <c r="EH129" s="20"/>
      <c r="EI129" s="20"/>
      <c r="EJ129" s="20"/>
      <c r="EK129" s="20"/>
      <c r="EL129" s="20"/>
      <c r="EM129" s="20"/>
      <c r="EN129" s="20"/>
      <c r="EO129" s="20"/>
      <c r="EP129" s="20"/>
      <c r="EQ129" s="20"/>
      <c r="ER129" s="20"/>
      <c r="ES129" s="20"/>
      <c r="ET129" s="20"/>
      <c r="EU129" s="20"/>
      <c r="EV129" s="20"/>
      <c r="EW129" s="20"/>
      <c r="EX129" s="20"/>
      <c r="EY129" s="20"/>
      <c r="EZ129" s="20"/>
      <c r="FA129" s="20"/>
      <c r="FB129" s="20"/>
      <c r="FC129" s="20"/>
      <c r="FD129" s="20"/>
      <c r="FE129" s="20"/>
      <c r="FF129" s="20"/>
      <c r="FG129" s="20"/>
      <c r="FH129" s="20"/>
      <c r="FI129" s="20"/>
    </row>
    <row r="130" customFormat="false" ht="16.5" hidden="false" customHeight="true" outlineLevel="0" collapsed="false">
      <c r="A130" s="90"/>
      <c r="B130" s="90"/>
      <c r="C130" s="90"/>
      <c r="D130" s="92"/>
      <c r="E130" s="133"/>
      <c r="F130" s="134"/>
      <c r="G130" s="134"/>
      <c r="H130" s="134"/>
      <c r="I130" s="134"/>
      <c r="J130" s="134"/>
      <c r="K130" s="94"/>
      <c r="L130" s="94"/>
      <c r="M130" s="94"/>
      <c r="N130" s="94"/>
      <c r="O130" s="94"/>
      <c r="P130" s="94"/>
      <c r="Q130" s="135"/>
      <c r="R130" s="135"/>
      <c r="S130" s="135"/>
      <c r="T130" s="135"/>
      <c r="U130" s="135"/>
      <c r="V130" s="135"/>
      <c r="W130" s="96"/>
      <c r="X130" s="96"/>
      <c r="Y130" s="96"/>
      <c r="Z130" s="96"/>
      <c r="AA130" s="96"/>
      <c r="AB130" s="96"/>
      <c r="AC130" s="97"/>
      <c r="AD130" s="97"/>
      <c r="AE130" s="97"/>
      <c r="AF130" s="97"/>
      <c r="AG130" s="97"/>
      <c r="AH130" s="97"/>
      <c r="AI130" s="98"/>
      <c r="AJ130" s="98"/>
      <c r="AK130" s="98"/>
      <c r="AL130" s="98"/>
      <c r="AM130" s="98"/>
      <c r="AN130" s="98"/>
      <c r="AO130" s="98"/>
      <c r="AP130" s="98"/>
      <c r="AQ130" s="97"/>
      <c r="AR130" s="97"/>
      <c r="AS130" s="97"/>
      <c r="AT130" s="97"/>
      <c r="AU130" s="121"/>
      <c r="AV130" s="136"/>
      <c r="AW130" s="136"/>
      <c r="AX130" s="136"/>
      <c r="AY130" s="136"/>
      <c r="AZ130" s="136"/>
      <c r="BA130" s="136"/>
      <c r="BB130" s="136"/>
      <c r="BC130" s="136"/>
      <c r="BD130" s="136"/>
      <c r="BE130" s="136"/>
      <c r="BF130" s="136"/>
      <c r="BG130" s="136"/>
      <c r="BH130" s="136"/>
      <c r="BI130" s="136"/>
      <c r="BJ130" s="136"/>
      <c r="BK130" s="136"/>
      <c r="BL130" s="136"/>
      <c r="BM130" s="136"/>
      <c r="BN130" s="136"/>
      <c r="BO130" s="136"/>
      <c r="BP130" s="136"/>
      <c r="BQ130" s="121"/>
      <c r="BR130" s="121"/>
      <c r="BS130" s="121"/>
      <c r="BT130" s="121"/>
      <c r="BU130" s="121"/>
      <c r="BV130" s="121"/>
      <c r="BW130" s="121"/>
      <c r="BX130" s="121"/>
      <c r="BY130" s="121"/>
      <c r="BZ130" s="121"/>
      <c r="CA130" s="121"/>
      <c r="CB130" s="121"/>
      <c r="CC130" s="121"/>
      <c r="CD130" s="121"/>
      <c r="CE130" s="121"/>
      <c r="CF130" s="121"/>
      <c r="CG130" s="121"/>
      <c r="CH130" s="121"/>
      <c r="CI130" s="121"/>
      <c r="CJ130" s="121"/>
      <c r="CK130" s="121"/>
      <c r="CL130" s="121"/>
      <c r="CM130" s="121"/>
      <c r="CN130" s="121"/>
      <c r="CO130" s="121"/>
      <c r="CP130" s="121"/>
      <c r="CQ130" s="121"/>
      <c r="CR130" s="121"/>
      <c r="CS130" s="121"/>
      <c r="CT130" s="121"/>
      <c r="CU130" s="121"/>
      <c r="CV130" s="121"/>
      <c r="CW130" s="121"/>
      <c r="CX130" s="121"/>
      <c r="CY130" s="121"/>
      <c r="CZ130" s="121"/>
      <c r="DA130" s="20"/>
      <c r="DB130" s="20"/>
      <c r="DC130" s="20"/>
      <c r="DD130" s="20"/>
      <c r="DE130" s="20"/>
      <c r="DF130" s="20"/>
      <c r="DG130" s="20"/>
      <c r="DH130" s="20"/>
      <c r="DI130" s="20"/>
      <c r="DJ130" s="20"/>
      <c r="DK130" s="20"/>
      <c r="DL130" s="20"/>
      <c r="DM130" s="20"/>
      <c r="DN130" s="20"/>
      <c r="DO130" s="20"/>
      <c r="DP130" s="20"/>
      <c r="DQ130" s="20"/>
      <c r="DR130" s="20"/>
      <c r="DS130" s="20"/>
      <c r="DT130" s="20"/>
      <c r="DU130" s="20"/>
      <c r="DV130" s="20"/>
      <c r="DW130" s="20"/>
      <c r="DX130" s="20"/>
      <c r="DY130" s="20"/>
      <c r="DZ130" s="20"/>
      <c r="EA130" s="20"/>
      <c r="EB130" s="20"/>
      <c r="EC130" s="20"/>
      <c r="ED130" s="20"/>
      <c r="EE130" s="20"/>
      <c r="EF130" s="20"/>
      <c r="EG130" s="20"/>
      <c r="EH130" s="20"/>
      <c r="EI130" s="20"/>
      <c r="EJ130" s="20"/>
      <c r="EK130" s="20"/>
      <c r="EL130" s="20"/>
      <c r="EM130" s="20"/>
      <c r="EN130" s="20"/>
      <c r="EO130" s="20"/>
      <c r="EP130" s="20"/>
      <c r="EQ130" s="20"/>
      <c r="ER130" s="20"/>
      <c r="ES130" s="20"/>
      <c r="ET130" s="20"/>
      <c r="EU130" s="20"/>
      <c r="EV130" s="20"/>
      <c r="EW130" s="20"/>
      <c r="EX130" s="20"/>
      <c r="EY130" s="20"/>
      <c r="EZ130" s="20"/>
      <c r="FA130" s="20"/>
      <c r="FB130" s="20"/>
      <c r="FC130" s="20"/>
      <c r="FD130" s="20"/>
      <c r="FE130" s="20"/>
      <c r="FF130" s="20"/>
      <c r="FG130" s="20"/>
      <c r="FH130" s="20"/>
      <c r="FI130" s="20"/>
    </row>
    <row r="131" customFormat="false" ht="16.5" hidden="false" customHeight="true" outlineLevel="0" collapsed="false">
      <c r="A131" s="90"/>
      <c r="B131" s="90"/>
      <c r="C131" s="90"/>
      <c r="D131" s="92"/>
      <c r="E131" s="133"/>
      <c r="F131" s="134"/>
      <c r="G131" s="134"/>
      <c r="H131" s="134"/>
      <c r="I131" s="134"/>
      <c r="J131" s="134"/>
      <c r="K131" s="94"/>
      <c r="L131" s="94"/>
      <c r="M131" s="94"/>
      <c r="N131" s="94"/>
      <c r="O131" s="94"/>
      <c r="P131" s="94"/>
      <c r="Q131" s="135"/>
      <c r="R131" s="135"/>
      <c r="S131" s="135"/>
      <c r="T131" s="135"/>
      <c r="U131" s="135"/>
      <c r="V131" s="135"/>
      <c r="W131" s="96"/>
      <c r="X131" s="96"/>
      <c r="Y131" s="96"/>
      <c r="Z131" s="96"/>
      <c r="AA131" s="96"/>
      <c r="AB131" s="96"/>
      <c r="AC131" s="97"/>
      <c r="AD131" s="97"/>
      <c r="AE131" s="97"/>
      <c r="AF131" s="97"/>
      <c r="AG131" s="97"/>
      <c r="AH131" s="97"/>
      <c r="AI131" s="98"/>
      <c r="AJ131" s="98"/>
      <c r="AK131" s="98"/>
      <c r="AL131" s="98"/>
      <c r="AM131" s="98"/>
      <c r="AN131" s="98"/>
      <c r="AO131" s="98"/>
      <c r="AP131" s="98"/>
      <c r="AQ131" s="97"/>
      <c r="AR131" s="97"/>
      <c r="AS131" s="97"/>
      <c r="AT131" s="97"/>
      <c r="AU131" s="121"/>
      <c r="AV131" s="136"/>
      <c r="AW131" s="136"/>
      <c r="AX131" s="136"/>
      <c r="AY131" s="136"/>
      <c r="AZ131" s="136"/>
      <c r="BA131" s="136"/>
      <c r="BB131" s="136"/>
      <c r="BC131" s="136"/>
      <c r="BD131" s="136"/>
      <c r="BE131" s="136"/>
      <c r="BF131" s="136"/>
      <c r="BG131" s="136"/>
      <c r="BH131" s="136"/>
      <c r="BI131" s="136"/>
      <c r="BJ131" s="136"/>
      <c r="BK131" s="136"/>
      <c r="BL131" s="136"/>
      <c r="BM131" s="136"/>
      <c r="BN131" s="136"/>
      <c r="BO131" s="136"/>
      <c r="BP131" s="136"/>
      <c r="BQ131" s="121"/>
      <c r="BR131" s="121"/>
      <c r="BS131" s="121"/>
      <c r="BT131" s="121"/>
      <c r="BU131" s="121"/>
      <c r="BV131" s="121"/>
      <c r="BW131" s="121"/>
      <c r="BX131" s="121"/>
      <c r="BY131" s="121"/>
      <c r="BZ131" s="121"/>
      <c r="CA131" s="121"/>
      <c r="CB131" s="121"/>
      <c r="CC131" s="121"/>
      <c r="CD131" s="121"/>
      <c r="CE131" s="121"/>
      <c r="CF131" s="121"/>
      <c r="CG131" s="121"/>
      <c r="CH131" s="121"/>
      <c r="CI131" s="121"/>
      <c r="CJ131" s="121"/>
      <c r="CK131" s="121"/>
      <c r="CL131" s="121"/>
      <c r="CM131" s="121"/>
      <c r="CN131" s="121"/>
      <c r="CO131" s="121"/>
      <c r="CP131" s="121"/>
      <c r="CQ131" s="121"/>
      <c r="CR131" s="121"/>
      <c r="CS131" s="121"/>
      <c r="CT131" s="121"/>
      <c r="CU131" s="121"/>
      <c r="CV131" s="121"/>
      <c r="CW131" s="121"/>
      <c r="CX131" s="121"/>
      <c r="CY131" s="121"/>
      <c r="CZ131" s="121"/>
      <c r="DA131" s="20"/>
      <c r="DB131" s="20"/>
      <c r="DC131" s="20"/>
      <c r="DD131" s="20"/>
      <c r="DE131" s="20"/>
      <c r="DF131" s="20"/>
      <c r="DG131" s="20"/>
      <c r="DH131" s="20"/>
      <c r="DI131" s="20"/>
      <c r="DJ131" s="20"/>
      <c r="DK131" s="20"/>
      <c r="DL131" s="20"/>
      <c r="DM131" s="20"/>
      <c r="DN131" s="20"/>
      <c r="DO131" s="20"/>
      <c r="DP131" s="20"/>
      <c r="DQ131" s="20"/>
      <c r="DR131" s="20"/>
      <c r="DS131" s="20"/>
      <c r="DT131" s="20"/>
      <c r="DU131" s="20"/>
      <c r="DV131" s="20"/>
      <c r="DW131" s="20"/>
      <c r="DX131" s="20"/>
      <c r="DY131" s="20"/>
      <c r="DZ131" s="20"/>
      <c r="EA131" s="138"/>
      <c r="EE131" s="138"/>
      <c r="EM131" s="20"/>
      <c r="EN131" s="20"/>
      <c r="EO131" s="20"/>
      <c r="EP131" s="20"/>
      <c r="EQ131" s="20"/>
      <c r="ER131" s="20"/>
      <c r="ES131" s="20"/>
      <c r="ET131" s="20"/>
      <c r="EU131" s="20"/>
      <c r="EV131" s="20"/>
      <c r="EW131" s="20"/>
      <c r="EX131" s="20"/>
      <c r="EY131" s="20"/>
      <c r="EZ131" s="20"/>
      <c r="FA131" s="20"/>
      <c r="FB131" s="20"/>
      <c r="FC131" s="20"/>
      <c r="FD131" s="20"/>
      <c r="FE131" s="20"/>
      <c r="FF131" s="20"/>
      <c r="FG131" s="20"/>
      <c r="FH131" s="20"/>
      <c r="FI131" s="20"/>
    </row>
    <row r="132" customFormat="false" ht="16.5" hidden="false" customHeight="true" outlineLevel="0" collapsed="false">
      <c r="A132" s="90"/>
      <c r="B132" s="90"/>
      <c r="C132" s="90"/>
      <c r="D132" s="92"/>
      <c r="E132" s="133"/>
      <c r="F132" s="134"/>
      <c r="G132" s="134"/>
      <c r="H132" s="134"/>
      <c r="I132" s="134"/>
      <c r="J132" s="134"/>
      <c r="K132" s="94"/>
      <c r="L132" s="94"/>
      <c r="M132" s="94"/>
      <c r="N132" s="94"/>
      <c r="O132" s="94"/>
      <c r="P132" s="94"/>
      <c r="Q132" s="135"/>
      <c r="R132" s="135"/>
      <c r="S132" s="135"/>
      <c r="T132" s="135"/>
      <c r="U132" s="135"/>
      <c r="V132" s="135"/>
      <c r="W132" s="96"/>
      <c r="X132" s="96"/>
      <c r="Y132" s="96"/>
      <c r="Z132" s="96"/>
      <c r="AA132" s="96"/>
      <c r="AB132" s="96"/>
      <c r="AC132" s="97"/>
      <c r="AD132" s="97"/>
      <c r="AE132" s="97"/>
      <c r="AF132" s="97"/>
      <c r="AG132" s="97"/>
      <c r="AH132" s="97"/>
      <c r="AI132" s="98"/>
      <c r="AJ132" s="98"/>
      <c r="AK132" s="98"/>
      <c r="AL132" s="98"/>
      <c r="AM132" s="98"/>
      <c r="AN132" s="98"/>
      <c r="AO132" s="98"/>
      <c r="AP132" s="98"/>
      <c r="AQ132" s="97"/>
      <c r="AR132" s="97"/>
      <c r="AS132" s="97"/>
      <c r="AT132" s="97"/>
      <c r="AU132" s="138"/>
      <c r="AV132" s="139"/>
      <c r="AW132" s="139"/>
      <c r="AX132" s="139"/>
      <c r="AY132" s="139"/>
      <c r="AZ132" s="139"/>
      <c r="BA132" s="139"/>
      <c r="BB132" s="139"/>
      <c r="BC132" s="139"/>
      <c r="BD132" s="139"/>
      <c r="BE132" s="139"/>
      <c r="BF132" s="139"/>
      <c r="BG132" s="139"/>
      <c r="BH132" s="139"/>
      <c r="BI132" s="139"/>
      <c r="BJ132" s="139"/>
      <c r="BK132" s="139"/>
      <c r="BL132" s="139"/>
      <c r="BM132" s="139"/>
      <c r="BN132" s="139"/>
      <c r="BO132" s="139"/>
      <c r="BP132" s="139"/>
      <c r="BQ132" s="138"/>
      <c r="BT132" s="138"/>
      <c r="CZ132" s="138"/>
      <c r="DB132" s="138"/>
      <c r="DF132" s="138"/>
      <c r="DJ132" s="138"/>
      <c r="DV132" s="138"/>
      <c r="EA132" s="138"/>
      <c r="EE132" s="138"/>
      <c r="EV132" s="138" t="n">
        <v>768.64</v>
      </c>
      <c r="EW132" s="138" t="n">
        <v>803.58</v>
      </c>
      <c r="EX132" s="138" t="n">
        <v>634.25</v>
      </c>
      <c r="EY132" s="138" t="n">
        <v>1048.71</v>
      </c>
      <c r="EZ132" s="138" t="n">
        <v>500.46</v>
      </c>
      <c r="FA132" s="138" t="n">
        <v>863.88</v>
      </c>
      <c r="FB132" s="138" t="n">
        <v>803.78</v>
      </c>
      <c r="FC132" s="138" t="n">
        <v>869.96</v>
      </c>
      <c r="FD132" s="138" t="n">
        <v>920.45</v>
      </c>
      <c r="FE132" s="138" t="n">
        <v>956.5</v>
      </c>
      <c r="FF132" s="138" t="n">
        <v>1027.67</v>
      </c>
      <c r="FG132" s="138" t="n">
        <v>852.01</v>
      </c>
      <c r="FH132" s="138" t="n">
        <v>761.77</v>
      </c>
      <c r="FI132" s="138" t="n">
        <v>893.76</v>
      </c>
    </row>
    <row r="133" customFormat="false" ht="16.5" hidden="false" customHeight="true" outlineLevel="0" collapsed="false">
      <c r="A133" s="90"/>
      <c r="B133" s="90"/>
      <c r="C133" s="90"/>
      <c r="D133" s="92"/>
      <c r="E133" s="133"/>
      <c r="F133" s="134"/>
      <c r="G133" s="134"/>
      <c r="H133" s="134"/>
      <c r="I133" s="134"/>
      <c r="J133" s="134"/>
      <c r="K133" s="94"/>
      <c r="L133" s="94"/>
      <c r="M133" s="94"/>
      <c r="N133" s="94"/>
      <c r="O133" s="94"/>
      <c r="P133" s="94"/>
      <c r="Q133" s="135"/>
      <c r="R133" s="135"/>
      <c r="S133" s="135"/>
      <c r="T133" s="135"/>
      <c r="U133" s="135"/>
      <c r="V133" s="135"/>
      <c r="W133" s="96"/>
      <c r="X133" s="96"/>
      <c r="Y133" s="96"/>
      <c r="Z133" s="96"/>
      <c r="AA133" s="96"/>
      <c r="AB133" s="96"/>
      <c r="AC133" s="97"/>
      <c r="AD133" s="97"/>
      <c r="AE133" s="97"/>
      <c r="AF133" s="97"/>
      <c r="AG133" s="97"/>
      <c r="AH133" s="97"/>
      <c r="AI133" s="98"/>
      <c r="AJ133" s="98"/>
      <c r="AK133" s="98"/>
      <c r="AL133" s="98"/>
      <c r="AM133" s="98"/>
      <c r="AN133" s="98"/>
      <c r="AO133" s="98"/>
      <c r="AP133" s="98"/>
      <c r="AQ133" s="97"/>
      <c r="AR133" s="137"/>
      <c r="AS133" s="97"/>
      <c r="AT133" s="97"/>
      <c r="AU133" s="138"/>
      <c r="AV133" s="139"/>
      <c r="AW133" s="139"/>
      <c r="AX133" s="139"/>
      <c r="AY133" s="139"/>
      <c r="AZ133" s="139"/>
      <c r="BA133" s="139"/>
      <c r="BB133" s="139"/>
      <c r="BC133" s="139"/>
      <c r="BD133" s="139"/>
      <c r="BE133" s="139"/>
      <c r="BF133" s="139"/>
      <c r="BG133" s="139"/>
      <c r="BH133" s="139"/>
      <c r="BI133" s="139"/>
      <c r="BJ133" s="139"/>
      <c r="BK133" s="139"/>
      <c r="BL133" s="139"/>
      <c r="BM133" s="139"/>
      <c r="BN133" s="139"/>
      <c r="BO133" s="139"/>
      <c r="BP133" s="139"/>
      <c r="BQ133" s="138"/>
      <c r="BT133" s="138"/>
      <c r="CZ133" s="138"/>
      <c r="DB133" s="138"/>
      <c r="DF133" s="138"/>
      <c r="DJ133" s="138"/>
      <c r="DV133" s="138"/>
      <c r="EA133" s="138"/>
      <c r="EE133" s="138"/>
      <c r="EV133" s="138" t="n">
        <v>37.94</v>
      </c>
      <c r="EW133" s="138" t="n">
        <v>20.94</v>
      </c>
      <c r="EX133" s="138" t="n">
        <v>25.28</v>
      </c>
      <c r="EY133" s="138" t="n">
        <v>66.77</v>
      </c>
      <c r="EZ133" s="138" t="n">
        <v>23.85</v>
      </c>
      <c r="FA133" s="138" t="n">
        <v>12.83</v>
      </c>
      <c r="FB133" s="138" t="n">
        <v>45.78</v>
      </c>
      <c r="FC133" s="138" t="n">
        <v>15.34</v>
      </c>
      <c r="FD133" s="138" t="n">
        <v>26.93</v>
      </c>
      <c r="FE133" s="138" t="n">
        <v>30.65</v>
      </c>
      <c r="FF133" s="138" t="n">
        <v>71.62</v>
      </c>
      <c r="FG133" s="138" t="n">
        <v>30.24</v>
      </c>
      <c r="FH133" s="138" t="n">
        <v>44.08</v>
      </c>
      <c r="FI133" s="138" t="n">
        <v>21.06</v>
      </c>
    </row>
    <row r="134" customFormat="false" ht="16.5" hidden="false" customHeight="true" outlineLevel="0" collapsed="false">
      <c r="A134" s="90"/>
      <c r="B134" s="90"/>
      <c r="C134" s="90"/>
      <c r="D134" s="92"/>
      <c r="E134" s="133"/>
      <c r="F134" s="134"/>
      <c r="G134" s="134"/>
      <c r="H134" s="134"/>
      <c r="I134" s="134"/>
      <c r="J134" s="134"/>
      <c r="K134" s="94"/>
      <c r="L134" s="94"/>
      <c r="M134" s="94"/>
      <c r="N134" s="94"/>
      <c r="O134" s="94"/>
      <c r="P134" s="94"/>
      <c r="Q134" s="135"/>
      <c r="R134" s="135"/>
      <c r="S134" s="135"/>
      <c r="T134" s="135"/>
      <c r="U134" s="135"/>
      <c r="V134" s="135"/>
      <c r="W134" s="96"/>
      <c r="X134" s="96"/>
      <c r="Y134" s="96"/>
      <c r="Z134" s="96"/>
      <c r="AA134" s="96"/>
      <c r="AB134" s="96"/>
      <c r="AC134" s="97"/>
      <c r="AD134" s="97"/>
      <c r="AE134" s="97"/>
      <c r="AF134" s="97"/>
      <c r="AG134" s="97"/>
      <c r="AH134" s="97"/>
      <c r="AI134" s="98"/>
      <c r="AJ134" s="98"/>
      <c r="AK134" s="98"/>
      <c r="AL134" s="98"/>
      <c r="AM134" s="98"/>
      <c r="AN134" s="98"/>
      <c r="AO134" s="98"/>
      <c r="AP134" s="98"/>
      <c r="AQ134" s="97"/>
      <c r="AR134" s="97"/>
      <c r="AS134" s="97"/>
      <c r="AT134" s="97"/>
      <c r="AU134" s="138"/>
      <c r="AV134" s="139"/>
      <c r="AW134" s="139"/>
      <c r="AX134" s="139"/>
      <c r="AY134" s="139"/>
      <c r="AZ134" s="139"/>
      <c r="BA134" s="139"/>
      <c r="BB134" s="139"/>
      <c r="BC134" s="139"/>
      <c r="BD134" s="139"/>
      <c r="BE134" s="139"/>
      <c r="BF134" s="139"/>
      <c r="BG134" s="139"/>
      <c r="BH134" s="139"/>
      <c r="BI134" s="139"/>
      <c r="BJ134" s="139"/>
      <c r="BK134" s="139"/>
      <c r="BL134" s="139"/>
      <c r="BM134" s="139"/>
      <c r="BN134" s="139"/>
      <c r="BO134" s="139"/>
      <c r="BP134" s="139"/>
      <c r="BQ134" s="138"/>
      <c r="BT134" s="138"/>
      <c r="CZ134" s="138"/>
      <c r="DB134" s="138"/>
      <c r="DF134" s="138"/>
      <c r="DJ134" s="138"/>
      <c r="DV134" s="138"/>
      <c r="EA134" s="138"/>
      <c r="EE134" s="138"/>
      <c r="EV134" s="138" t="n">
        <v>64.82</v>
      </c>
      <c r="EW134" s="138" t="n">
        <v>43.54</v>
      </c>
      <c r="EX134" s="138" t="n">
        <v>48.23</v>
      </c>
      <c r="EY134" s="138" t="n">
        <v>186.17</v>
      </c>
      <c r="EZ134" s="138" t="n">
        <v>58.94</v>
      </c>
      <c r="FA134" s="138" t="n">
        <v>34.55</v>
      </c>
      <c r="FB134" s="138" t="n">
        <v>161.24</v>
      </c>
      <c r="FC134" s="138" t="n">
        <v>36.34</v>
      </c>
      <c r="FD134" s="138" t="n">
        <v>67.3</v>
      </c>
      <c r="FE134" s="138" t="n">
        <v>87.68</v>
      </c>
      <c r="FF134" s="138" t="n">
        <v>226.4</v>
      </c>
      <c r="FG134" s="138" t="n">
        <v>73.73</v>
      </c>
      <c r="FH134" s="138" t="n">
        <v>100</v>
      </c>
      <c r="FI134" s="138" t="n">
        <v>53.94</v>
      </c>
    </row>
    <row r="135" customFormat="false" ht="16.5" hidden="false" customHeight="true" outlineLevel="0" collapsed="false">
      <c r="A135" s="90"/>
      <c r="B135" s="90"/>
      <c r="C135" s="90"/>
      <c r="D135" s="92"/>
      <c r="E135" s="133"/>
      <c r="F135" s="134"/>
      <c r="G135" s="134"/>
      <c r="H135" s="134"/>
      <c r="I135" s="134"/>
      <c r="J135" s="134"/>
      <c r="K135" s="94"/>
      <c r="L135" s="94"/>
      <c r="M135" s="94"/>
      <c r="N135" s="94"/>
      <c r="O135" s="94"/>
      <c r="P135" s="94"/>
      <c r="Q135" s="135"/>
      <c r="R135" s="135"/>
      <c r="S135" s="135"/>
      <c r="T135" s="135"/>
      <c r="U135" s="135"/>
      <c r="V135" s="135"/>
      <c r="W135" s="96"/>
      <c r="X135" s="96"/>
      <c r="Y135" s="96"/>
      <c r="Z135" s="96"/>
      <c r="AA135" s="96"/>
      <c r="AB135" s="96"/>
      <c r="AC135" s="97"/>
      <c r="AD135" s="97"/>
      <c r="AE135" s="97"/>
      <c r="AF135" s="97"/>
      <c r="AG135" s="97"/>
      <c r="AH135" s="97"/>
      <c r="AI135" s="98"/>
      <c r="AJ135" s="98"/>
      <c r="AK135" s="98"/>
      <c r="AL135" s="98"/>
      <c r="AM135" s="98"/>
      <c r="AN135" s="98"/>
      <c r="AO135" s="98"/>
      <c r="AP135" s="98"/>
      <c r="AQ135" s="97"/>
      <c r="AR135" s="97"/>
      <c r="AS135" s="97"/>
      <c r="AT135" s="97"/>
      <c r="AU135" s="138"/>
      <c r="AV135" s="139"/>
      <c r="AW135" s="139"/>
      <c r="AX135" s="139"/>
      <c r="AY135" s="139"/>
      <c r="AZ135" s="139"/>
      <c r="BA135" s="139"/>
      <c r="BB135" s="139"/>
      <c r="BC135" s="139"/>
      <c r="BD135" s="139"/>
      <c r="BE135" s="139"/>
      <c r="BF135" s="139"/>
      <c r="BG135" s="139"/>
      <c r="BH135" s="139"/>
      <c r="BI135" s="139"/>
      <c r="BJ135" s="139"/>
      <c r="BK135" s="139"/>
      <c r="BL135" s="139"/>
      <c r="BM135" s="139"/>
      <c r="BN135" s="139"/>
      <c r="BO135" s="139"/>
      <c r="BP135" s="139"/>
      <c r="BQ135" s="138"/>
      <c r="BT135" s="138"/>
      <c r="CZ135" s="138"/>
      <c r="DB135" s="138"/>
      <c r="DF135" s="138"/>
      <c r="DJ135" s="138"/>
      <c r="DV135" s="138"/>
      <c r="EA135" s="138"/>
      <c r="EE135" s="138"/>
      <c r="EV135" s="138" t="n">
        <v>132.77</v>
      </c>
      <c r="EW135" s="138" t="n">
        <v>96.87</v>
      </c>
      <c r="EX135" s="138" t="n">
        <v>114.52</v>
      </c>
      <c r="EY135" s="138" t="n">
        <v>299.71</v>
      </c>
      <c r="EZ135" s="138" t="n">
        <v>220.99</v>
      </c>
      <c r="FA135" s="138" t="n">
        <v>107.35</v>
      </c>
      <c r="FB135" s="138" t="n">
        <v>317.56</v>
      </c>
      <c r="FC135" s="138" t="n">
        <v>243.98</v>
      </c>
      <c r="FD135" s="138" t="n">
        <v>204.82</v>
      </c>
      <c r="FE135" s="138" t="n">
        <v>318.07</v>
      </c>
      <c r="FF135" s="138" t="n">
        <v>386.35</v>
      </c>
      <c r="FG135" s="138" t="n">
        <v>252.89</v>
      </c>
      <c r="FH135" s="138" t="n">
        <v>184.14</v>
      </c>
      <c r="FI135" s="138" t="n">
        <v>149.69</v>
      </c>
    </row>
    <row r="136" customFormat="false" ht="16.5" hidden="false" customHeight="true" outlineLevel="0" collapsed="false">
      <c r="A136" s="90"/>
      <c r="B136" s="90"/>
      <c r="C136" s="90"/>
      <c r="D136" s="92"/>
      <c r="E136" s="133"/>
      <c r="F136" s="134"/>
      <c r="G136" s="134"/>
      <c r="H136" s="134"/>
      <c r="I136" s="134"/>
      <c r="J136" s="134"/>
      <c r="K136" s="94"/>
      <c r="L136" s="94"/>
      <c r="M136" s="94"/>
      <c r="N136" s="94"/>
      <c r="O136" s="94"/>
      <c r="P136" s="94"/>
      <c r="Q136" s="135"/>
      <c r="R136" s="135"/>
      <c r="S136" s="135"/>
      <c r="T136" s="135"/>
      <c r="U136" s="135"/>
      <c r="V136" s="135"/>
      <c r="W136" s="96"/>
      <c r="X136" s="96"/>
      <c r="Y136" s="96"/>
      <c r="Z136" s="96"/>
      <c r="AA136" s="96"/>
      <c r="AB136" s="96"/>
      <c r="AC136" s="97"/>
      <c r="AD136" s="97"/>
      <c r="AE136" s="97"/>
      <c r="AF136" s="97"/>
      <c r="AG136" s="97"/>
      <c r="AH136" s="97"/>
      <c r="AI136" s="98"/>
      <c r="AJ136" s="98"/>
      <c r="AK136" s="98"/>
      <c r="AL136" s="98"/>
      <c r="AM136" s="98"/>
      <c r="AN136" s="98"/>
      <c r="AO136" s="98"/>
      <c r="AP136" s="98"/>
      <c r="AQ136" s="97"/>
      <c r="AR136" s="97"/>
      <c r="AS136" s="97"/>
      <c r="AT136" s="97"/>
      <c r="AU136" s="138"/>
      <c r="AV136" s="139"/>
      <c r="AW136" s="139"/>
      <c r="AX136" s="139"/>
      <c r="AY136" s="139"/>
      <c r="AZ136" s="139"/>
      <c r="BA136" s="139"/>
      <c r="BB136" s="139"/>
      <c r="BC136" s="139"/>
      <c r="BD136" s="139"/>
      <c r="BE136" s="139"/>
      <c r="BF136" s="139"/>
      <c r="BG136" s="139"/>
      <c r="BH136" s="139"/>
      <c r="BI136" s="139"/>
      <c r="BJ136" s="139"/>
      <c r="BK136" s="139"/>
      <c r="BL136" s="139"/>
      <c r="BM136" s="139"/>
      <c r="BN136" s="139"/>
      <c r="BO136" s="139"/>
      <c r="BP136" s="139"/>
      <c r="BQ136" s="138"/>
      <c r="BT136" s="138"/>
      <c r="CZ136" s="138"/>
      <c r="DB136" s="138"/>
      <c r="DF136" s="138"/>
      <c r="DJ136" s="138"/>
      <c r="DV136" s="138"/>
      <c r="EA136" s="138"/>
      <c r="EE136" s="138"/>
      <c r="EV136" s="138" t="n">
        <v>318.19</v>
      </c>
      <c r="EW136" s="138" t="n">
        <v>236.37</v>
      </c>
      <c r="EX136" s="138" t="n">
        <v>282.73</v>
      </c>
      <c r="EY136" s="138" t="n">
        <v>363.04</v>
      </c>
      <c r="EZ136" s="138" t="n">
        <v>174.72</v>
      </c>
      <c r="FA136" s="138" t="n">
        <v>349.23</v>
      </c>
      <c r="FB136" s="138" t="n">
        <v>208.1</v>
      </c>
      <c r="FC136" s="138" t="n">
        <v>405.92</v>
      </c>
      <c r="FD136" s="138" t="n">
        <v>437.08</v>
      </c>
      <c r="FE136" s="138" t="n">
        <v>373.36</v>
      </c>
      <c r="FF136" s="138" t="n">
        <v>265.21</v>
      </c>
      <c r="FG136" s="138" t="n">
        <v>292.01</v>
      </c>
      <c r="FH136" s="138" t="n">
        <v>262.15</v>
      </c>
      <c r="FI136" s="138" t="n">
        <v>378.07</v>
      </c>
    </row>
    <row r="137" customFormat="false" ht="16.5" hidden="false" customHeight="true" outlineLevel="0" collapsed="false">
      <c r="A137" s="90"/>
      <c r="B137" s="90"/>
      <c r="C137" s="90"/>
      <c r="D137" s="92"/>
      <c r="E137" s="133"/>
      <c r="F137" s="134"/>
      <c r="G137" s="134"/>
      <c r="H137" s="134"/>
      <c r="I137" s="134"/>
      <c r="J137" s="134"/>
      <c r="K137" s="94"/>
      <c r="L137" s="94"/>
      <c r="M137" s="94"/>
      <c r="N137" s="94"/>
      <c r="O137" s="94"/>
      <c r="P137" s="94"/>
      <c r="Q137" s="135"/>
      <c r="R137" s="135"/>
      <c r="S137" s="135"/>
      <c r="T137" s="135"/>
      <c r="U137" s="135"/>
      <c r="V137" s="135"/>
      <c r="W137" s="96"/>
      <c r="X137" s="96"/>
      <c r="Y137" s="96"/>
      <c r="Z137" s="96"/>
      <c r="AA137" s="96"/>
      <c r="AB137" s="96"/>
      <c r="AC137" s="97"/>
      <c r="AD137" s="97"/>
      <c r="AE137" s="97"/>
      <c r="AF137" s="97"/>
      <c r="AG137" s="97"/>
      <c r="AH137" s="97"/>
      <c r="AI137" s="98"/>
      <c r="AJ137" s="98"/>
      <c r="AK137" s="98"/>
      <c r="AL137" s="98"/>
      <c r="AM137" s="98"/>
      <c r="AN137" s="98"/>
      <c r="AO137" s="98"/>
      <c r="AP137" s="98"/>
      <c r="AQ137" s="97"/>
      <c r="AR137" s="97"/>
      <c r="AS137" s="97"/>
      <c r="AT137" s="97"/>
      <c r="AU137" s="138"/>
      <c r="AV137" s="139"/>
      <c r="AW137" s="139"/>
      <c r="AX137" s="139"/>
      <c r="AY137" s="139"/>
      <c r="AZ137" s="139"/>
      <c r="BA137" s="139"/>
      <c r="BB137" s="139"/>
      <c r="BC137" s="139"/>
      <c r="BD137" s="139"/>
      <c r="BE137" s="139"/>
      <c r="BF137" s="139"/>
      <c r="BG137" s="139"/>
      <c r="BH137" s="139"/>
      <c r="BI137" s="139"/>
      <c r="BJ137" s="139"/>
      <c r="BK137" s="139"/>
      <c r="BL137" s="139"/>
      <c r="BM137" s="139"/>
      <c r="BN137" s="139"/>
      <c r="BO137" s="139"/>
      <c r="BP137" s="139"/>
      <c r="BQ137" s="138"/>
      <c r="BT137" s="138"/>
      <c r="CZ137" s="138"/>
      <c r="DB137" s="138"/>
      <c r="DF137" s="138"/>
      <c r="DJ137" s="138"/>
      <c r="DV137" s="138"/>
      <c r="EA137" s="138"/>
      <c r="EE137" s="138"/>
      <c r="EV137" s="138" t="n">
        <v>214.07</v>
      </c>
      <c r="EW137" s="138" t="n">
        <v>405.27</v>
      </c>
      <c r="EX137" s="138" t="n">
        <v>163.16</v>
      </c>
      <c r="EY137" s="138" t="n">
        <v>132.22</v>
      </c>
      <c r="EZ137" s="138" t="n">
        <v>21.51</v>
      </c>
      <c r="FA137" s="138" t="n">
        <v>359.23</v>
      </c>
      <c r="FB137" s="138" t="n">
        <v>70.42</v>
      </c>
      <c r="FC137" s="138" t="n">
        <v>167.21</v>
      </c>
      <c r="FD137" s="138" t="n">
        <v>183.74</v>
      </c>
      <c r="FE137" s="138" t="n">
        <v>146.44</v>
      </c>
      <c r="FF137" s="138" t="n">
        <v>77.83</v>
      </c>
      <c r="FG137" s="138" t="n">
        <v>202.46</v>
      </c>
      <c r="FH137" s="138" t="n">
        <v>170.75</v>
      </c>
      <c r="FI137" s="138" t="n">
        <v>289.42</v>
      </c>
    </row>
    <row r="138" customFormat="false" ht="16.5" hidden="false" customHeight="true" outlineLevel="0" collapsed="false">
      <c r="A138" s="90"/>
      <c r="B138" s="90"/>
      <c r="C138" s="90"/>
      <c r="D138" s="92"/>
      <c r="E138" s="133"/>
      <c r="F138" s="134"/>
      <c r="G138" s="134"/>
      <c r="H138" s="134"/>
      <c r="I138" s="134"/>
      <c r="J138" s="134"/>
      <c r="K138" s="94"/>
      <c r="L138" s="94"/>
      <c r="M138" s="94"/>
      <c r="N138" s="94"/>
      <c r="O138" s="94"/>
      <c r="P138" s="94"/>
      <c r="Q138" s="135"/>
      <c r="R138" s="135"/>
      <c r="S138" s="135"/>
      <c r="T138" s="135"/>
      <c r="U138" s="135"/>
      <c r="V138" s="135"/>
      <c r="W138" s="96"/>
      <c r="X138" s="96"/>
      <c r="Y138" s="96"/>
      <c r="Z138" s="96"/>
      <c r="AA138" s="96"/>
      <c r="AB138" s="96"/>
      <c r="AC138" s="97"/>
      <c r="AD138" s="97"/>
      <c r="AE138" s="97"/>
      <c r="AF138" s="97"/>
      <c r="AG138" s="97"/>
      <c r="AH138" s="97"/>
      <c r="AI138" s="98"/>
      <c r="AJ138" s="98"/>
      <c r="AK138" s="98"/>
      <c r="AL138" s="98"/>
      <c r="AM138" s="98"/>
      <c r="AN138" s="98"/>
      <c r="AO138" s="98"/>
      <c r="AP138" s="98"/>
      <c r="AQ138" s="97"/>
      <c r="AR138" s="97"/>
      <c r="AS138" s="97"/>
      <c r="AT138" s="97"/>
      <c r="AU138" s="121"/>
      <c r="AV138" s="136"/>
      <c r="AW138" s="136"/>
      <c r="AX138" s="136"/>
      <c r="AY138" s="136"/>
      <c r="AZ138" s="136"/>
      <c r="BA138" s="136"/>
      <c r="BB138" s="136"/>
      <c r="BC138" s="136"/>
      <c r="BD138" s="136"/>
      <c r="BE138" s="136"/>
      <c r="BF138" s="136"/>
      <c r="BG138" s="136"/>
      <c r="BH138" s="136"/>
      <c r="BI138" s="136"/>
      <c r="BJ138" s="136"/>
      <c r="BK138" s="136"/>
      <c r="BL138" s="136"/>
      <c r="BM138" s="136"/>
      <c r="BN138" s="136"/>
      <c r="BO138" s="136"/>
      <c r="BP138" s="136"/>
      <c r="BQ138" s="138"/>
      <c r="BR138" s="121"/>
      <c r="BS138" s="121"/>
      <c r="BT138" s="138"/>
      <c r="CY138" s="121"/>
      <c r="CZ138" s="138"/>
      <c r="DA138" s="20"/>
      <c r="DB138" s="138"/>
      <c r="DC138" s="20"/>
      <c r="DE138" s="20"/>
      <c r="DF138" s="138"/>
      <c r="DG138" s="20"/>
      <c r="DI138" s="20"/>
      <c r="DJ138" s="138"/>
      <c r="DK138" s="20"/>
      <c r="DM138" s="20"/>
      <c r="DO138" s="20"/>
      <c r="DQ138" s="20"/>
      <c r="DS138" s="20"/>
      <c r="DU138" s="20"/>
      <c r="DV138" s="138"/>
      <c r="DW138" s="20"/>
      <c r="DY138" s="20"/>
      <c r="EA138" s="138"/>
      <c r="EE138" s="138"/>
      <c r="EM138" s="20"/>
      <c r="EO138" s="20"/>
      <c r="EQ138" s="20"/>
      <c r="ES138" s="20"/>
      <c r="EU138" s="20"/>
      <c r="EV138" s="20"/>
      <c r="EW138" s="20"/>
      <c r="EX138" s="20"/>
      <c r="EY138" s="20"/>
      <c r="EZ138" s="20"/>
      <c r="FA138" s="20"/>
      <c r="FB138" s="20"/>
      <c r="FC138" s="20"/>
      <c r="FD138" s="20"/>
      <c r="FE138" s="20"/>
      <c r="FF138" s="20"/>
      <c r="FG138" s="20"/>
      <c r="FH138" s="20"/>
      <c r="FI138" s="20"/>
    </row>
    <row r="139" customFormat="false" ht="16.5" hidden="false" customHeight="true" outlineLevel="0" collapsed="false">
      <c r="A139" s="90"/>
      <c r="B139" s="90"/>
      <c r="C139" s="90"/>
      <c r="D139" s="92"/>
      <c r="E139" s="133"/>
      <c r="F139" s="134"/>
      <c r="G139" s="134"/>
      <c r="H139" s="134"/>
      <c r="I139" s="134"/>
      <c r="J139" s="134"/>
      <c r="K139" s="94"/>
      <c r="L139" s="94"/>
      <c r="M139" s="94"/>
      <c r="N139" s="94"/>
      <c r="O139" s="94"/>
      <c r="P139" s="94"/>
      <c r="Q139" s="135"/>
      <c r="R139" s="135"/>
      <c r="S139" s="135"/>
      <c r="T139" s="135"/>
      <c r="U139" s="135"/>
      <c r="V139" s="135"/>
      <c r="W139" s="96"/>
      <c r="X139" s="96"/>
      <c r="Y139" s="96"/>
      <c r="Z139" s="96"/>
      <c r="AA139" s="96"/>
      <c r="AB139" s="96"/>
      <c r="AC139" s="97"/>
      <c r="AD139" s="97"/>
      <c r="AE139" s="97"/>
      <c r="AF139" s="97"/>
      <c r="AG139" s="97"/>
      <c r="AH139" s="97"/>
      <c r="AI139" s="98"/>
      <c r="AJ139" s="98"/>
      <c r="AK139" s="98"/>
      <c r="AL139" s="98"/>
      <c r="AM139" s="98"/>
      <c r="AN139" s="98"/>
      <c r="AO139" s="98"/>
      <c r="AP139" s="98"/>
      <c r="AQ139" s="97"/>
      <c r="AR139" s="137"/>
      <c r="AS139" s="97"/>
      <c r="AT139" s="97"/>
      <c r="AU139" s="121"/>
      <c r="AV139" s="136"/>
      <c r="AW139" s="136"/>
      <c r="AX139" s="136"/>
      <c r="AY139" s="136"/>
      <c r="AZ139" s="136"/>
      <c r="BA139" s="136"/>
      <c r="BB139" s="136"/>
      <c r="BC139" s="136"/>
      <c r="BD139" s="136"/>
      <c r="BE139" s="136"/>
      <c r="BF139" s="136"/>
      <c r="BG139" s="136"/>
      <c r="BH139" s="136"/>
      <c r="BI139" s="136"/>
      <c r="BJ139" s="136"/>
      <c r="BK139" s="136"/>
      <c r="BL139" s="136"/>
      <c r="BM139" s="136"/>
      <c r="BN139" s="136"/>
      <c r="BO139" s="136"/>
      <c r="BP139" s="136"/>
      <c r="BQ139" s="138"/>
      <c r="BR139" s="121"/>
      <c r="BS139" s="121"/>
      <c r="BT139" s="138"/>
      <c r="CY139" s="121"/>
      <c r="CZ139" s="138"/>
      <c r="DA139" s="20"/>
      <c r="DB139" s="138"/>
      <c r="DC139" s="20"/>
      <c r="DE139" s="20"/>
      <c r="DF139" s="138"/>
      <c r="DG139" s="20"/>
      <c r="DI139" s="20"/>
      <c r="DJ139" s="138"/>
      <c r="DK139" s="20"/>
      <c r="DM139" s="20"/>
      <c r="DO139" s="20"/>
      <c r="DQ139" s="20"/>
      <c r="DS139" s="20"/>
      <c r="DU139" s="20"/>
      <c r="DV139" s="138"/>
      <c r="DW139" s="20"/>
      <c r="DY139" s="20"/>
      <c r="EA139" s="138"/>
      <c r="EE139" s="138"/>
      <c r="EM139" s="20"/>
      <c r="EO139" s="20"/>
      <c r="EQ139" s="20"/>
      <c r="ES139" s="20"/>
      <c r="EU139" s="20"/>
      <c r="EV139" s="20"/>
      <c r="EW139" s="20"/>
      <c r="EX139" s="20"/>
      <c r="EY139" s="20"/>
      <c r="EZ139" s="20"/>
      <c r="FA139" s="20"/>
      <c r="FB139" s="20"/>
      <c r="FC139" s="20"/>
      <c r="FD139" s="20"/>
      <c r="FE139" s="20"/>
      <c r="FF139" s="20"/>
      <c r="FG139" s="20"/>
      <c r="FH139" s="20"/>
      <c r="FI139" s="20"/>
    </row>
    <row r="140" customFormat="false" ht="16.5" hidden="false" customHeight="true" outlineLevel="0" collapsed="false">
      <c r="A140" s="90"/>
      <c r="B140" s="90"/>
      <c r="C140" s="90"/>
      <c r="D140" s="92"/>
      <c r="E140" s="133"/>
      <c r="F140" s="134"/>
      <c r="G140" s="134"/>
      <c r="H140" s="134"/>
      <c r="I140" s="134"/>
      <c r="J140" s="134"/>
      <c r="K140" s="94"/>
      <c r="L140" s="94"/>
      <c r="M140" s="94"/>
      <c r="N140" s="94"/>
      <c r="O140" s="94"/>
      <c r="P140" s="94"/>
      <c r="Q140" s="135"/>
      <c r="R140" s="135"/>
      <c r="S140" s="135"/>
      <c r="T140" s="135"/>
      <c r="U140" s="135"/>
      <c r="V140" s="135"/>
      <c r="W140" s="96"/>
      <c r="X140" s="96"/>
      <c r="Y140" s="96"/>
      <c r="Z140" s="96"/>
      <c r="AA140" s="96"/>
      <c r="AB140" s="96"/>
      <c r="AC140" s="97"/>
      <c r="AD140" s="97"/>
      <c r="AE140" s="97"/>
      <c r="AF140" s="97"/>
      <c r="AG140" s="97"/>
      <c r="AH140" s="97"/>
      <c r="AI140" s="98"/>
      <c r="AJ140" s="98"/>
      <c r="AK140" s="98"/>
      <c r="AL140" s="98"/>
      <c r="AM140" s="98"/>
      <c r="AN140" s="98"/>
      <c r="AO140" s="98"/>
      <c r="AP140" s="98"/>
      <c r="AQ140" s="97"/>
      <c r="AR140" s="97"/>
      <c r="AS140" s="97"/>
      <c r="AT140" s="97"/>
      <c r="AU140" s="121"/>
      <c r="AV140" s="136"/>
      <c r="AW140" s="136"/>
      <c r="AX140" s="136"/>
      <c r="AY140" s="136"/>
      <c r="AZ140" s="136"/>
      <c r="BA140" s="136"/>
      <c r="BB140" s="136"/>
      <c r="BC140" s="136"/>
      <c r="BD140" s="136"/>
      <c r="BE140" s="136"/>
      <c r="BF140" s="136"/>
      <c r="BG140" s="136"/>
      <c r="BH140" s="136"/>
      <c r="BI140" s="136"/>
      <c r="BJ140" s="136"/>
      <c r="BK140" s="136"/>
      <c r="BL140" s="136"/>
      <c r="BM140" s="136"/>
      <c r="BN140" s="136"/>
      <c r="BO140" s="136"/>
      <c r="BP140" s="136"/>
      <c r="BQ140" s="138"/>
      <c r="BR140" s="121"/>
      <c r="BS140" s="121"/>
      <c r="BT140" s="138"/>
      <c r="CY140" s="121"/>
      <c r="CZ140" s="138"/>
      <c r="DA140" s="20"/>
      <c r="DB140" s="138"/>
      <c r="DC140" s="20"/>
      <c r="DE140" s="20"/>
      <c r="DF140" s="138"/>
      <c r="DG140" s="20"/>
      <c r="DI140" s="20"/>
      <c r="DJ140" s="138"/>
      <c r="DK140" s="20"/>
      <c r="DM140" s="20"/>
      <c r="DO140" s="20"/>
      <c r="DQ140" s="20"/>
      <c r="DS140" s="20"/>
      <c r="DU140" s="20"/>
      <c r="DV140" s="138"/>
      <c r="DW140" s="20"/>
      <c r="DY140" s="20"/>
      <c r="EA140" s="138"/>
      <c r="EE140" s="138"/>
      <c r="EM140" s="20"/>
      <c r="EO140" s="20"/>
      <c r="EQ140" s="20"/>
      <c r="ES140" s="20"/>
      <c r="EU140" s="20"/>
      <c r="EV140" s="20"/>
      <c r="EW140" s="20"/>
      <c r="EX140" s="20"/>
      <c r="EY140" s="20"/>
      <c r="EZ140" s="20"/>
      <c r="FA140" s="20"/>
      <c r="FB140" s="20"/>
      <c r="FC140" s="20"/>
      <c r="FD140" s="20"/>
      <c r="FE140" s="20"/>
      <c r="FF140" s="20"/>
      <c r="FG140" s="20"/>
      <c r="FH140" s="20"/>
      <c r="FI140" s="20"/>
    </row>
    <row r="141" customFormat="false" ht="16.5" hidden="false" customHeight="true" outlineLevel="0" collapsed="false">
      <c r="A141" s="90"/>
      <c r="B141" s="90"/>
      <c r="C141" s="90"/>
      <c r="D141" s="92"/>
      <c r="E141" s="133"/>
      <c r="F141" s="134"/>
      <c r="G141" s="134"/>
      <c r="H141" s="134"/>
      <c r="I141" s="134"/>
      <c r="J141" s="134"/>
      <c r="K141" s="94"/>
      <c r="L141" s="94"/>
      <c r="M141" s="94"/>
      <c r="N141" s="94"/>
      <c r="O141" s="94"/>
      <c r="P141" s="94"/>
      <c r="Q141" s="135"/>
      <c r="R141" s="135"/>
      <c r="S141" s="135"/>
      <c r="T141" s="135"/>
      <c r="U141" s="135"/>
      <c r="V141" s="135"/>
      <c r="W141" s="96"/>
      <c r="X141" s="96"/>
      <c r="Y141" s="96"/>
      <c r="Z141" s="96"/>
      <c r="AA141" s="96"/>
      <c r="AB141" s="96"/>
      <c r="AC141" s="97"/>
      <c r="AD141" s="97"/>
      <c r="AE141" s="97"/>
      <c r="AF141" s="97"/>
      <c r="AG141" s="97"/>
      <c r="AH141" s="97"/>
      <c r="AI141" s="98"/>
      <c r="AJ141" s="98"/>
      <c r="AK141" s="98"/>
      <c r="AL141" s="98"/>
      <c r="AM141" s="98"/>
      <c r="AN141" s="98"/>
      <c r="AO141" s="98"/>
      <c r="AP141" s="98"/>
      <c r="AQ141" s="97"/>
      <c r="AR141" s="97"/>
      <c r="AS141" s="97"/>
      <c r="AT141" s="97"/>
      <c r="AU141" s="121"/>
      <c r="AV141" s="136"/>
      <c r="AW141" s="136"/>
      <c r="AX141" s="136"/>
      <c r="AY141" s="136"/>
      <c r="AZ141" s="136"/>
      <c r="BA141" s="136"/>
      <c r="BB141" s="136"/>
      <c r="BC141" s="136"/>
      <c r="BD141" s="136"/>
      <c r="BE141" s="136"/>
      <c r="BF141" s="136"/>
      <c r="BG141" s="136"/>
      <c r="BH141" s="136"/>
      <c r="BI141" s="136"/>
      <c r="BJ141" s="136"/>
      <c r="BK141" s="136"/>
      <c r="BL141" s="136"/>
      <c r="BM141" s="136"/>
      <c r="BN141" s="136"/>
      <c r="BO141" s="136"/>
      <c r="BP141" s="136"/>
      <c r="BQ141" s="138"/>
      <c r="BR141" s="121"/>
      <c r="BS141" s="121"/>
      <c r="BT141" s="138"/>
      <c r="CY141" s="121"/>
      <c r="CZ141" s="138"/>
      <c r="DA141" s="20"/>
      <c r="DB141" s="138"/>
      <c r="DC141" s="20"/>
      <c r="DE141" s="20"/>
      <c r="DF141" s="138"/>
      <c r="DG141" s="20"/>
      <c r="DI141" s="20"/>
      <c r="DJ141" s="138"/>
      <c r="DK141" s="20"/>
      <c r="DM141" s="20"/>
      <c r="DO141" s="20"/>
      <c r="DQ141" s="20"/>
      <c r="DS141" s="20"/>
      <c r="DU141" s="20"/>
      <c r="DV141" s="138"/>
      <c r="DW141" s="20"/>
      <c r="DY141" s="20"/>
      <c r="EA141" s="138"/>
      <c r="EE141" s="138"/>
      <c r="EM141" s="20"/>
      <c r="EO141" s="20"/>
      <c r="EQ141" s="20"/>
      <c r="ES141" s="20"/>
      <c r="EU141" s="20"/>
      <c r="EV141" s="20"/>
      <c r="EW141" s="20"/>
      <c r="EX141" s="20"/>
      <c r="EY141" s="20"/>
      <c r="EZ141" s="20"/>
      <c r="FA141" s="20"/>
      <c r="FB141" s="20"/>
      <c r="FC141" s="20"/>
      <c r="FD141" s="20"/>
      <c r="FE141" s="20"/>
      <c r="FF141" s="20"/>
      <c r="FG141" s="20"/>
      <c r="FH141" s="20"/>
      <c r="FI141" s="20"/>
    </row>
    <row r="142" customFormat="false" ht="16.5" hidden="false" customHeight="true" outlineLevel="0" collapsed="false">
      <c r="A142" s="90"/>
      <c r="B142" s="90"/>
      <c r="C142" s="90"/>
      <c r="D142" s="92"/>
      <c r="E142" s="133"/>
      <c r="F142" s="134"/>
      <c r="G142" s="134"/>
      <c r="H142" s="134"/>
      <c r="I142" s="134"/>
      <c r="J142" s="134"/>
      <c r="K142" s="94"/>
      <c r="L142" s="94"/>
      <c r="M142" s="94"/>
      <c r="N142" s="94"/>
      <c r="O142" s="94"/>
      <c r="P142" s="94"/>
      <c r="Q142" s="135"/>
      <c r="R142" s="135"/>
      <c r="S142" s="135"/>
      <c r="T142" s="135"/>
      <c r="U142" s="135"/>
      <c r="V142" s="135"/>
      <c r="W142" s="96"/>
      <c r="X142" s="96"/>
      <c r="Y142" s="96"/>
      <c r="Z142" s="96"/>
      <c r="AA142" s="96"/>
      <c r="AB142" s="96"/>
      <c r="AC142" s="97"/>
      <c r="AD142" s="97"/>
      <c r="AE142" s="97"/>
      <c r="AF142" s="97"/>
      <c r="AG142" s="97"/>
      <c r="AH142" s="97"/>
      <c r="AI142" s="98"/>
      <c r="AJ142" s="98"/>
      <c r="AK142" s="98"/>
      <c r="AL142" s="98"/>
      <c r="AM142" s="98"/>
      <c r="AN142" s="98"/>
      <c r="AO142" s="98"/>
      <c r="AP142" s="98"/>
      <c r="AQ142" s="97"/>
      <c r="AR142" s="97"/>
      <c r="AS142" s="97"/>
      <c r="AT142" s="97"/>
      <c r="AU142" s="121"/>
      <c r="AV142" s="136"/>
      <c r="AW142" s="136"/>
      <c r="AX142" s="136"/>
      <c r="AY142" s="136"/>
      <c r="AZ142" s="136"/>
      <c r="BA142" s="136"/>
      <c r="BB142" s="136"/>
      <c r="BC142" s="136"/>
      <c r="BD142" s="136"/>
      <c r="BE142" s="136"/>
      <c r="BF142" s="136"/>
      <c r="BG142" s="136"/>
      <c r="BH142" s="136"/>
      <c r="BI142" s="136"/>
      <c r="BJ142" s="136"/>
      <c r="BK142" s="136"/>
      <c r="BL142" s="136"/>
      <c r="BM142" s="136"/>
      <c r="BN142" s="136"/>
      <c r="BO142" s="136"/>
      <c r="BP142" s="136"/>
      <c r="BQ142" s="138"/>
      <c r="BR142" s="121"/>
      <c r="BS142" s="121"/>
      <c r="BT142" s="138"/>
      <c r="CY142" s="121"/>
      <c r="CZ142" s="138"/>
      <c r="DA142" s="20"/>
      <c r="DB142" s="138"/>
      <c r="DC142" s="20"/>
      <c r="DE142" s="20"/>
      <c r="DF142" s="138"/>
      <c r="DG142" s="20"/>
      <c r="DI142" s="20"/>
      <c r="DJ142" s="138"/>
      <c r="DK142" s="20"/>
      <c r="DM142" s="20"/>
      <c r="DO142" s="20"/>
      <c r="DQ142" s="20"/>
      <c r="DS142" s="20"/>
      <c r="DU142" s="20"/>
      <c r="DV142" s="138"/>
      <c r="DW142" s="20"/>
      <c r="DY142" s="20"/>
      <c r="EA142" s="138"/>
      <c r="EE142" s="138"/>
      <c r="EM142" s="20"/>
      <c r="EO142" s="20"/>
      <c r="EQ142" s="20"/>
      <c r="ES142" s="20"/>
      <c r="EU142" s="20"/>
      <c r="EV142" s="20"/>
      <c r="EW142" s="20"/>
      <c r="EX142" s="20"/>
      <c r="EY142" s="20"/>
      <c r="EZ142" s="20"/>
      <c r="FA142" s="20"/>
      <c r="FB142" s="20"/>
      <c r="FC142" s="20"/>
      <c r="FD142" s="20"/>
      <c r="FE142" s="20"/>
      <c r="FF142" s="20"/>
      <c r="FG142" s="20"/>
      <c r="FH142" s="20"/>
      <c r="FI142" s="20"/>
    </row>
    <row r="143" customFormat="false" ht="16.5" hidden="false" customHeight="true" outlineLevel="0" collapsed="false">
      <c r="A143" s="90"/>
      <c r="B143" s="90"/>
      <c r="C143" s="90"/>
      <c r="D143" s="92"/>
      <c r="E143" s="133"/>
      <c r="F143" s="134"/>
      <c r="G143" s="134"/>
      <c r="H143" s="134"/>
      <c r="I143" s="134"/>
      <c r="J143" s="134"/>
      <c r="K143" s="94"/>
      <c r="L143" s="94"/>
      <c r="M143" s="94"/>
      <c r="N143" s="94"/>
      <c r="O143" s="94"/>
      <c r="P143" s="94"/>
      <c r="Q143" s="135"/>
      <c r="R143" s="135"/>
      <c r="S143" s="135"/>
      <c r="T143" s="135"/>
      <c r="U143" s="135"/>
      <c r="V143" s="135"/>
      <c r="W143" s="96"/>
      <c r="X143" s="96"/>
      <c r="Y143" s="96"/>
      <c r="Z143" s="96"/>
      <c r="AA143" s="96"/>
      <c r="AB143" s="96"/>
      <c r="AC143" s="97"/>
      <c r="AD143" s="97"/>
      <c r="AE143" s="97"/>
      <c r="AF143" s="97"/>
      <c r="AG143" s="97"/>
      <c r="AH143" s="97"/>
      <c r="AI143" s="98"/>
      <c r="AJ143" s="98"/>
      <c r="AK143" s="98"/>
      <c r="AL143" s="98"/>
      <c r="AM143" s="98"/>
      <c r="AN143" s="98"/>
      <c r="AO143" s="98"/>
      <c r="AP143" s="98"/>
      <c r="AQ143" s="97"/>
      <c r="AR143" s="97"/>
      <c r="AS143" s="97"/>
      <c r="AT143" s="97"/>
      <c r="AU143" s="121"/>
      <c r="AV143" s="136"/>
      <c r="AW143" s="136"/>
      <c r="AX143" s="136"/>
      <c r="AY143" s="136"/>
      <c r="AZ143" s="136"/>
      <c r="BA143" s="136"/>
      <c r="BB143" s="136"/>
      <c r="BC143" s="136"/>
      <c r="BD143" s="136"/>
      <c r="BE143" s="136"/>
      <c r="BF143" s="136"/>
      <c r="BG143" s="136"/>
      <c r="BH143" s="136"/>
      <c r="BI143" s="136"/>
      <c r="BJ143" s="136"/>
      <c r="BK143" s="136"/>
      <c r="BL143" s="136"/>
      <c r="BM143" s="136"/>
      <c r="BN143" s="136"/>
      <c r="BO143" s="136"/>
      <c r="BP143" s="136"/>
      <c r="BQ143" s="138"/>
      <c r="BR143" s="121"/>
      <c r="BS143" s="121"/>
      <c r="BT143" s="138"/>
      <c r="CY143" s="121"/>
      <c r="CZ143" s="138"/>
      <c r="DA143" s="20"/>
      <c r="DB143" s="138"/>
      <c r="DC143" s="20"/>
      <c r="DE143" s="20"/>
      <c r="DF143" s="138"/>
      <c r="DG143" s="20"/>
      <c r="DI143" s="20"/>
      <c r="DJ143" s="138"/>
      <c r="DK143" s="20"/>
      <c r="DM143" s="20"/>
      <c r="DO143" s="20"/>
      <c r="DQ143" s="20"/>
      <c r="DS143" s="20"/>
      <c r="DU143" s="20"/>
      <c r="DV143" s="138"/>
      <c r="DW143" s="20"/>
      <c r="DY143" s="20"/>
      <c r="EA143" s="138"/>
      <c r="EC143" s="20"/>
      <c r="EE143" s="20"/>
      <c r="EI143" s="20"/>
      <c r="EK143" s="20"/>
      <c r="EM143" s="20"/>
      <c r="EO143" s="20"/>
      <c r="EQ143" s="20"/>
      <c r="ES143" s="20"/>
      <c r="EU143" s="20"/>
      <c r="EV143" s="20"/>
      <c r="EW143" s="20"/>
      <c r="EX143" s="20"/>
      <c r="EY143" s="20"/>
      <c r="EZ143" s="20"/>
      <c r="FA143" s="20"/>
      <c r="FB143" s="20"/>
      <c r="FC143" s="20"/>
      <c r="FD143" s="20"/>
      <c r="FE143" s="20"/>
      <c r="FF143" s="20"/>
      <c r="FG143" s="20"/>
      <c r="FH143" s="20"/>
      <c r="FI143" s="20"/>
    </row>
    <row r="144" customFormat="false" ht="16.5" hidden="false" customHeight="true" outlineLevel="0" collapsed="false">
      <c r="A144" s="90"/>
      <c r="B144" s="90"/>
      <c r="C144" s="90"/>
      <c r="D144" s="92"/>
      <c r="E144" s="133"/>
      <c r="F144" s="134"/>
      <c r="G144" s="134"/>
      <c r="H144" s="134"/>
      <c r="I144" s="134"/>
      <c r="J144" s="134"/>
      <c r="K144" s="94"/>
      <c r="L144" s="94"/>
      <c r="M144" s="94"/>
      <c r="N144" s="94"/>
      <c r="O144" s="94"/>
      <c r="P144" s="94"/>
      <c r="Q144" s="135"/>
      <c r="R144" s="135"/>
      <c r="S144" s="135"/>
      <c r="T144" s="135"/>
      <c r="U144" s="135"/>
      <c r="V144" s="135"/>
      <c r="W144" s="96"/>
      <c r="X144" s="96"/>
      <c r="Y144" s="96"/>
      <c r="Z144" s="96"/>
      <c r="AA144" s="96"/>
      <c r="AB144" s="96"/>
      <c r="AC144" s="97"/>
      <c r="AD144" s="97"/>
      <c r="AE144" s="97"/>
      <c r="AF144" s="97"/>
      <c r="AG144" s="97"/>
      <c r="AH144" s="97"/>
      <c r="AI144" s="98"/>
      <c r="AJ144" s="98"/>
      <c r="AK144" s="98"/>
      <c r="AL144" s="98"/>
      <c r="AM144" s="98"/>
      <c r="AN144" s="98"/>
      <c r="AO144" s="98"/>
      <c r="AP144" s="98"/>
      <c r="AQ144" s="97"/>
      <c r="AR144" s="97"/>
      <c r="AS144" s="97"/>
      <c r="AT144" s="97"/>
      <c r="AU144" s="121"/>
      <c r="AV144" s="136"/>
      <c r="AW144" s="136"/>
      <c r="AX144" s="136"/>
      <c r="AY144" s="136"/>
      <c r="AZ144" s="136"/>
      <c r="BA144" s="136"/>
      <c r="BB144" s="136"/>
      <c r="BC144" s="136"/>
      <c r="BD144" s="136"/>
      <c r="BE144" s="136"/>
      <c r="BF144" s="136"/>
      <c r="BG144" s="136"/>
      <c r="BH144" s="136"/>
      <c r="BI144" s="136"/>
      <c r="BJ144" s="136"/>
      <c r="BK144" s="136"/>
      <c r="BL144" s="136"/>
      <c r="BM144" s="136"/>
      <c r="BN144" s="136"/>
      <c r="BO144" s="136"/>
      <c r="BP144" s="136"/>
      <c r="BQ144" s="138"/>
      <c r="BR144" s="121"/>
      <c r="BS144" s="121"/>
      <c r="BT144" s="138"/>
      <c r="BU144" s="121"/>
      <c r="BV144" s="121"/>
      <c r="BW144" s="121"/>
      <c r="BX144" s="121"/>
      <c r="BY144" s="121"/>
      <c r="BZ144" s="121"/>
      <c r="CA144" s="121"/>
      <c r="CB144" s="121"/>
      <c r="CC144" s="121"/>
      <c r="CD144" s="121"/>
      <c r="CE144" s="121"/>
      <c r="CF144" s="121"/>
      <c r="CG144" s="121"/>
      <c r="CH144" s="121"/>
      <c r="CI144" s="121"/>
      <c r="CJ144" s="121"/>
      <c r="CK144" s="121"/>
      <c r="CL144" s="121"/>
      <c r="CM144" s="121"/>
      <c r="CN144" s="121"/>
      <c r="CO144" s="121"/>
      <c r="CP144" s="121"/>
      <c r="CQ144" s="121"/>
      <c r="CR144" s="121"/>
      <c r="CS144" s="121"/>
      <c r="CT144" s="121"/>
      <c r="CU144" s="121"/>
      <c r="CV144" s="121"/>
      <c r="CW144" s="121"/>
      <c r="CX144" s="121"/>
      <c r="CY144" s="121"/>
      <c r="CZ144" s="138"/>
      <c r="DA144" s="20"/>
      <c r="DB144" s="138"/>
      <c r="DC144" s="20"/>
      <c r="DD144" s="20"/>
      <c r="DE144" s="20"/>
      <c r="DF144" s="138"/>
      <c r="DG144" s="20"/>
      <c r="DH144" s="20"/>
      <c r="DI144" s="20"/>
      <c r="DJ144" s="138"/>
      <c r="DK144" s="20"/>
      <c r="DL144" s="20"/>
      <c r="DM144" s="20"/>
      <c r="DO144" s="20"/>
      <c r="DP144" s="20"/>
      <c r="DQ144" s="20"/>
      <c r="DS144" s="20"/>
      <c r="DT144" s="20"/>
      <c r="DU144" s="20"/>
      <c r="DV144" s="138"/>
      <c r="DW144" s="20"/>
      <c r="DX144" s="20"/>
      <c r="DY144" s="20"/>
      <c r="EA144" s="138"/>
      <c r="EB144" s="20"/>
      <c r="EC144" s="20"/>
      <c r="EE144" s="20"/>
      <c r="EF144" s="20"/>
      <c r="EI144" s="20"/>
      <c r="EJ144" s="20"/>
      <c r="EK144" s="20"/>
      <c r="EM144" s="20"/>
      <c r="EO144" s="20"/>
      <c r="EP144" s="20"/>
      <c r="EQ144" s="20"/>
      <c r="ES144" s="20"/>
      <c r="ET144" s="20"/>
      <c r="EU144" s="20"/>
      <c r="EV144" s="20"/>
      <c r="EW144" s="20"/>
      <c r="EX144" s="20"/>
      <c r="EY144" s="20"/>
      <c r="EZ144" s="20"/>
      <c r="FA144" s="20"/>
      <c r="FB144" s="20"/>
      <c r="FC144" s="20"/>
      <c r="FD144" s="20"/>
      <c r="FE144" s="20"/>
      <c r="FF144" s="20"/>
      <c r="FG144" s="20"/>
      <c r="FH144" s="20"/>
      <c r="FI144" s="20"/>
    </row>
    <row r="145" customFormat="false" ht="16.5" hidden="false" customHeight="true" outlineLevel="0" collapsed="false">
      <c r="A145" s="90"/>
      <c r="B145" s="90"/>
      <c r="C145" s="90"/>
      <c r="D145" s="92"/>
      <c r="E145" s="133"/>
      <c r="F145" s="134"/>
      <c r="G145" s="134"/>
      <c r="H145" s="134"/>
      <c r="I145" s="134"/>
      <c r="J145" s="134"/>
      <c r="K145" s="94"/>
      <c r="L145" s="94"/>
      <c r="M145" s="94"/>
      <c r="N145" s="94"/>
      <c r="O145" s="94"/>
      <c r="P145" s="94"/>
      <c r="Q145" s="135"/>
      <c r="R145" s="135"/>
      <c r="S145" s="135"/>
      <c r="T145" s="135"/>
      <c r="U145" s="135"/>
      <c r="V145" s="135"/>
      <c r="W145" s="96"/>
      <c r="X145" s="96"/>
      <c r="Y145" s="96"/>
      <c r="Z145" s="96"/>
      <c r="AA145" s="96"/>
      <c r="AB145" s="96"/>
      <c r="AC145" s="97"/>
      <c r="AD145" s="97"/>
      <c r="AE145" s="97"/>
      <c r="AF145" s="97"/>
      <c r="AG145" s="97"/>
      <c r="AH145" s="97"/>
      <c r="AI145" s="98"/>
      <c r="AJ145" s="98"/>
      <c r="AK145" s="98"/>
      <c r="AL145" s="98"/>
      <c r="AM145" s="98"/>
      <c r="AN145" s="98"/>
      <c r="AO145" s="98"/>
      <c r="AP145" s="98"/>
      <c r="AQ145" s="97"/>
      <c r="AR145" s="137"/>
      <c r="AS145" s="97"/>
      <c r="AT145" s="97"/>
      <c r="AU145" s="121"/>
      <c r="AV145" s="136"/>
      <c r="AW145" s="136"/>
      <c r="AX145" s="136"/>
      <c r="AY145" s="136"/>
      <c r="AZ145" s="136"/>
      <c r="BA145" s="136"/>
      <c r="BB145" s="136"/>
      <c r="BC145" s="136"/>
      <c r="BD145" s="136"/>
      <c r="BE145" s="136"/>
      <c r="BF145" s="136"/>
      <c r="BG145" s="136"/>
      <c r="BH145" s="136"/>
      <c r="BI145" s="136"/>
      <c r="BJ145" s="136"/>
      <c r="BK145" s="136"/>
      <c r="BL145" s="136"/>
      <c r="BM145" s="136"/>
      <c r="BN145" s="136"/>
      <c r="BO145" s="136"/>
      <c r="BP145" s="136"/>
      <c r="BQ145" s="138"/>
      <c r="BR145" s="121"/>
      <c r="BS145" s="121"/>
      <c r="BT145" s="138"/>
      <c r="BU145" s="121"/>
      <c r="BV145" s="121"/>
      <c r="BW145" s="121"/>
      <c r="BX145" s="121"/>
      <c r="BY145" s="121"/>
      <c r="BZ145" s="121"/>
      <c r="CA145" s="121"/>
      <c r="CB145" s="121"/>
      <c r="CC145" s="121"/>
      <c r="CD145" s="121"/>
      <c r="CE145" s="121"/>
      <c r="CF145" s="121"/>
      <c r="CG145" s="121"/>
      <c r="CH145" s="121"/>
      <c r="CI145" s="121"/>
      <c r="CJ145" s="121"/>
      <c r="CK145" s="121"/>
      <c r="CL145" s="121"/>
      <c r="CM145" s="121"/>
      <c r="CN145" s="121"/>
      <c r="CO145" s="121"/>
      <c r="CP145" s="121"/>
      <c r="CQ145" s="121"/>
      <c r="CR145" s="121"/>
      <c r="CS145" s="121"/>
      <c r="CT145" s="121"/>
      <c r="CU145" s="121"/>
      <c r="CV145" s="121"/>
      <c r="CW145" s="121"/>
      <c r="CX145" s="121"/>
      <c r="CY145" s="121"/>
      <c r="CZ145" s="138"/>
      <c r="DA145" s="20"/>
      <c r="DB145" s="138"/>
      <c r="DC145" s="20"/>
      <c r="DD145" s="20"/>
      <c r="DE145" s="20"/>
      <c r="DF145" s="138"/>
      <c r="DG145" s="20"/>
      <c r="DH145" s="20"/>
      <c r="DI145" s="20"/>
      <c r="DJ145" s="138"/>
      <c r="DK145" s="20"/>
      <c r="DL145" s="20"/>
      <c r="DM145" s="20"/>
      <c r="DO145" s="20"/>
      <c r="DP145" s="20"/>
      <c r="DQ145" s="20"/>
      <c r="DS145" s="20"/>
      <c r="DT145" s="20"/>
      <c r="DU145" s="20"/>
      <c r="DV145" s="138"/>
      <c r="DW145" s="20"/>
      <c r="DX145" s="20"/>
      <c r="DY145" s="20"/>
      <c r="EA145" s="138"/>
      <c r="EB145" s="20"/>
      <c r="EC145" s="20"/>
      <c r="EE145" s="20"/>
      <c r="EF145" s="20"/>
      <c r="EI145" s="20"/>
      <c r="EJ145" s="20"/>
      <c r="EK145" s="20"/>
      <c r="EL145" s="20"/>
      <c r="EM145" s="20"/>
      <c r="EO145" s="20"/>
      <c r="EP145" s="20"/>
      <c r="EQ145" s="20"/>
      <c r="ES145" s="20"/>
      <c r="ET145" s="20"/>
      <c r="EU145" s="20"/>
      <c r="EV145" s="20"/>
      <c r="EW145" s="20"/>
      <c r="EX145" s="20"/>
      <c r="EY145" s="20"/>
      <c r="EZ145" s="20"/>
      <c r="FA145" s="20"/>
      <c r="FB145" s="20"/>
      <c r="FC145" s="20"/>
      <c r="FD145" s="20"/>
      <c r="FE145" s="20"/>
      <c r="FF145" s="20"/>
      <c r="FG145" s="20"/>
      <c r="FH145" s="20"/>
      <c r="FI145" s="20"/>
    </row>
    <row r="146" customFormat="false" ht="16.5" hidden="false" customHeight="true" outlineLevel="0" collapsed="false">
      <c r="A146" s="90"/>
      <c r="B146" s="90"/>
      <c r="C146" s="90"/>
      <c r="D146" s="92"/>
      <c r="E146" s="133"/>
      <c r="F146" s="134"/>
      <c r="G146" s="134"/>
      <c r="H146" s="134"/>
      <c r="I146" s="134"/>
      <c r="J146" s="134"/>
      <c r="K146" s="94"/>
      <c r="L146" s="94"/>
      <c r="M146" s="94"/>
      <c r="N146" s="94"/>
      <c r="O146" s="94"/>
      <c r="P146" s="94"/>
      <c r="Q146" s="135"/>
      <c r="R146" s="135"/>
      <c r="S146" s="135"/>
      <c r="T146" s="135"/>
      <c r="U146" s="135"/>
      <c r="V146" s="135"/>
      <c r="W146" s="96"/>
      <c r="X146" s="96"/>
      <c r="Y146" s="96"/>
      <c r="Z146" s="96"/>
      <c r="AA146" s="96"/>
      <c r="AB146" s="96"/>
      <c r="AC146" s="97"/>
      <c r="AD146" s="97"/>
      <c r="AE146" s="97"/>
      <c r="AF146" s="97"/>
      <c r="AG146" s="97"/>
      <c r="AH146" s="97"/>
      <c r="AI146" s="98"/>
      <c r="AJ146" s="98"/>
      <c r="AK146" s="98"/>
      <c r="AL146" s="98"/>
      <c r="AM146" s="98"/>
      <c r="AN146" s="98"/>
      <c r="AO146" s="98"/>
      <c r="AP146" s="98"/>
      <c r="AQ146" s="97"/>
      <c r="AR146" s="97"/>
      <c r="AS146" s="97"/>
      <c r="AT146" s="97"/>
      <c r="AU146" s="121"/>
      <c r="AV146" s="136"/>
      <c r="AW146" s="136"/>
      <c r="AX146" s="136"/>
      <c r="AY146" s="136"/>
      <c r="AZ146" s="136"/>
      <c r="BA146" s="136"/>
      <c r="BB146" s="136"/>
      <c r="BC146" s="136"/>
      <c r="BD146" s="136"/>
      <c r="BE146" s="136"/>
      <c r="BF146" s="136"/>
      <c r="BG146" s="136"/>
      <c r="BH146" s="136"/>
      <c r="BI146" s="136"/>
      <c r="BJ146" s="136"/>
      <c r="BK146" s="136"/>
      <c r="BL146" s="136"/>
      <c r="BM146" s="136"/>
      <c r="BN146" s="136"/>
      <c r="BO146" s="136"/>
      <c r="BP146" s="136"/>
      <c r="BQ146" s="138"/>
      <c r="BR146" s="121"/>
      <c r="BS146" s="121"/>
      <c r="BT146" s="138"/>
      <c r="BU146" s="121"/>
      <c r="BV146" s="121"/>
      <c r="BW146" s="121"/>
      <c r="BX146" s="121"/>
      <c r="BY146" s="121"/>
      <c r="BZ146" s="121"/>
      <c r="CA146" s="121"/>
      <c r="CB146" s="121"/>
      <c r="CC146" s="121"/>
      <c r="CD146" s="121"/>
      <c r="CE146" s="121"/>
      <c r="CF146" s="121"/>
      <c r="CG146" s="121"/>
      <c r="CH146" s="121"/>
      <c r="CI146" s="121"/>
      <c r="CJ146" s="121"/>
      <c r="CK146" s="121"/>
      <c r="CL146" s="121"/>
      <c r="CM146" s="121"/>
      <c r="CN146" s="121"/>
      <c r="CO146" s="121"/>
      <c r="CP146" s="121"/>
      <c r="CQ146" s="121"/>
      <c r="CR146" s="121"/>
      <c r="CS146" s="121"/>
      <c r="CT146" s="121"/>
      <c r="CU146" s="121"/>
      <c r="CV146" s="121"/>
      <c r="CW146" s="121"/>
      <c r="CX146" s="121"/>
      <c r="CY146" s="121"/>
      <c r="CZ146" s="138"/>
      <c r="DA146" s="20"/>
      <c r="DB146" s="138"/>
      <c r="DC146" s="20"/>
      <c r="DD146" s="20"/>
      <c r="DE146" s="20"/>
      <c r="DF146" s="138"/>
      <c r="DG146" s="20"/>
      <c r="DH146" s="20"/>
      <c r="DI146" s="20"/>
      <c r="DJ146" s="138"/>
      <c r="DK146" s="20"/>
      <c r="DL146" s="20"/>
      <c r="DM146" s="20"/>
      <c r="DO146" s="20"/>
      <c r="DP146" s="20"/>
      <c r="DQ146" s="20"/>
      <c r="DS146" s="20"/>
      <c r="DT146" s="20"/>
      <c r="DU146" s="20"/>
      <c r="DV146" s="138"/>
      <c r="DW146" s="20"/>
      <c r="DX146" s="20"/>
      <c r="DY146" s="20"/>
      <c r="EA146" s="138"/>
      <c r="EB146" s="20"/>
      <c r="EC146" s="20"/>
      <c r="EE146" s="20"/>
      <c r="EF146" s="20"/>
      <c r="EI146" s="20"/>
      <c r="EJ146" s="20"/>
      <c r="EK146" s="20"/>
      <c r="EL146" s="20"/>
      <c r="EM146" s="20"/>
      <c r="EO146" s="20"/>
      <c r="EP146" s="20"/>
      <c r="EQ146" s="20"/>
      <c r="ES146" s="20"/>
      <c r="ET146" s="20"/>
      <c r="EU146" s="20"/>
      <c r="EV146" s="20"/>
      <c r="EW146" s="20"/>
      <c r="EX146" s="20"/>
      <c r="EY146" s="20"/>
      <c r="EZ146" s="20"/>
      <c r="FA146" s="20"/>
      <c r="FB146" s="20"/>
      <c r="FC146" s="20"/>
      <c r="FD146" s="20"/>
      <c r="FE146" s="20"/>
      <c r="FF146" s="20"/>
      <c r="FG146" s="20"/>
      <c r="FH146" s="20"/>
      <c r="FI146" s="20"/>
    </row>
    <row r="147" customFormat="false" ht="16.5" hidden="false" customHeight="true" outlineLevel="0" collapsed="false">
      <c r="A147" s="90"/>
      <c r="B147" s="90"/>
      <c r="C147" s="90"/>
      <c r="D147" s="92"/>
      <c r="E147" s="133"/>
      <c r="F147" s="134"/>
      <c r="G147" s="134"/>
      <c r="H147" s="134"/>
      <c r="I147" s="134"/>
      <c r="J147" s="134"/>
      <c r="K147" s="94"/>
      <c r="L147" s="94"/>
      <c r="M147" s="94"/>
      <c r="N147" s="94"/>
      <c r="O147" s="94"/>
      <c r="P147" s="94"/>
      <c r="Q147" s="135"/>
      <c r="R147" s="135"/>
      <c r="S147" s="135"/>
      <c r="T147" s="135"/>
      <c r="U147" s="135"/>
      <c r="V147" s="135"/>
      <c r="W147" s="96"/>
      <c r="X147" s="96"/>
      <c r="Y147" s="96"/>
      <c r="Z147" s="96"/>
      <c r="AA147" s="96"/>
      <c r="AB147" s="96"/>
      <c r="AC147" s="97"/>
      <c r="AD147" s="97"/>
      <c r="AE147" s="97"/>
      <c r="AF147" s="97"/>
      <c r="AG147" s="97"/>
      <c r="AH147" s="97"/>
      <c r="AI147" s="98"/>
      <c r="AJ147" s="98"/>
      <c r="AK147" s="98"/>
      <c r="AL147" s="98"/>
      <c r="AM147" s="98"/>
      <c r="AN147" s="98"/>
      <c r="AO147" s="98"/>
      <c r="AP147" s="98"/>
      <c r="AQ147" s="97"/>
      <c r="AR147" s="97"/>
      <c r="AS147" s="97"/>
      <c r="AT147" s="97"/>
      <c r="AU147" s="121"/>
      <c r="AV147" s="136"/>
      <c r="AW147" s="136"/>
      <c r="AX147" s="136"/>
      <c r="AY147" s="136"/>
      <c r="AZ147" s="136"/>
      <c r="BA147" s="136"/>
      <c r="BB147" s="136"/>
      <c r="BC147" s="136"/>
      <c r="BD147" s="136"/>
      <c r="BE147" s="136"/>
      <c r="BF147" s="136"/>
      <c r="BG147" s="136"/>
      <c r="BH147" s="136"/>
      <c r="BI147" s="136"/>
      <c r="BJ147" s="136"/>
      <c r="BK147" s="136"/>
      <c r="BL147" s="136"/>
      <c r="BM147" s="136"/>
      <c r="BN147" s="136"/>
      <c r="BO147" s="136"/>
      <c r="BP147" s="136"/>
      <c r="BQ147" s="138"/>
      <c r="BR147" s="121"/>
      <c r="BS147" s="121"/>
      <c r="BT147" s="138"/>
      <c r="BU147" s="121"/>
      <c r="BV147" s="121"/>
      <c r="BW147" s="121"/>
      <c r="BX147" s="121"/>
      <c r="BY147" s="121"/>
      <c r="BZ147" s="121"/>
      <c r="CA147" s="121"/>
      <c r="CB147" s="121"/>
      <c r="CC147" s="121"/>
      <c r="CD147" s="121"/>
      <c r="CE147" s="121"/>
      <c r="CF147" s="121"/>
      <c r="CG147" s="121"/>
      <c r="CH147" s="121"/>
      <c r="CI147" s="121"/>
      <c r="CJ147" s="121"/>
      <c r="CK147" s="121"/>
      <c r="CL147" s="121"/>
      <c r="CM147" s="121"/>
      <c r="CN147" s="121"/>
      <c r="CO147" s="121"/>
      <c r="CP147" s="121"/>
      <c r="CQ147" s="121"/>
      <c r="CR147" s="121"/>
      <c r="CS147" s="121"/>
      <c r="CT147" s="121"/>
      <c r="CU147" s="121"/>
      <c r="CV147" s="121"/>
      <c r="CW147" s="121"/>
      <c r="CX147" s="121"/>
      <c r="CY147" s="121"/>
      <c r="CZ147" s="138"/>
      <c r="DA147" s="20"/>
      <c r="DB147" s="138"/>
      <c r="DC147" s="20"/>
      <c r="DD147" s="20"/>
      <c r="DE147" s="20"/>
      <c r="DF147" s="138"/>
      <c r="DG147" s="20"/>
      <c r="DH147" s="20"/>
      <c r="DI147" s="20"/>
      <c r="DJ147" s="138"/>
      <c r="DK147" s="20"/>
      <c r="DL147" s="20"/>
      <c r="DM147" s="20"/>
      <c r="DO147" s="20"/>
      <c r="DP147" s="20"/>
      <c r="DQ147" s="20"/>
      <c r="DS147" s="20"/>
      <c r="DT147" s="20"/>
      <c r="DU147" s="20"/>
      <c r="DV147" s="138"/>
      <c r="DW147" s="20"/>
      <c r="DX147" s="20"/>
      <c r="DY147" s="20"/>
      <c r="EA147" s="138"/>
      <c r="EB147" s="20"/>
      <c r="EC147" s="20"/>
      <c r="EE147" s="20"/>
      <c r="EF147" s="20"/>
      <c r="EI147" s="20"/>
      <c r="EJ147" s="20"/>
      <c r="EK147" s="20"/>
      <c r="EL147" s="20"/>
      <c r="EM147" s="20"/>
      <c r="EO147" s="20"/>
      <c r="EP147" s="20"/>
      <c r="EQ147" s="20"/>
      <c r="ES147" s="20"/>
      <c r="ET147" s="20"/>
      <c r="EU147" s="20"/>
      <c r="EV147" s="20"/>
      <c r="EW147" s="20"/>
      <c r="EX147" s="20"/>
      <c r="EY147" s="20"/>
      <c r="EZ147" s="20"/>
      <c r="FA147" s="20"/>
      <c r="FB147" s="20"/>
      <c r="FC147" s="20"/>
      <c r="FD147" s="20"/>
      <c r="FE147" s="20"/>
      <c r="FF147" s="20"/>
      <c r="FG147" s="20"/>
      <c r="FH147" s="20"/>
      <c r="FI147" s="20"/>
    </row>
    <row r="148" customFormat="false" ht="16.5" hidden="false" customHeight="true" outlineLevel="0" collapsed="false">
      <c r="A148" s="90"/>
      <c r="B148" s="90"/>
      <c r="C148" s="90"/>
      <c r="D148" s="92"/>
      <c r="E148" s="133"/>
      <c r="F148" s="134"/>
      <c r="G148" s="134"/>
      <c r="H148" s="134"/>
      <c r="I148" s="134"/>
      <c r="J148" s="134"/>
      <c r="K148" s="94"/>
      <c r="L148" s="94"/>
      <c r="M148" s="94"/>
      <c r="N148" s="94"/>
      <c r="O148" s="94"/>
      <c r="P148" s="94"/>
      <c r="Q148" s="135"/>
      <c r="R148" s="135"/>
      <c r="S148" s="135"/>
      <c r="T148" s="135"/>
      <c r="U148" s="135"/>
      <c r="V148" s="135"/>
      <c r="W148" s="96"/>
      <c r="X148" s="96"/>
      <c r="Y148" s="96"/>
      <c r="Z148" s="96"/>
      <c r="AA148" s="96"/>
      <c r="AB148" s="96"/>
      <c r="AC148" s="97"/>
      <c r="AD148" s="97"/>
      <c r="AE148" s="97"/>
      <c r="AF148" s="97"/>
      <c r="AG148" s="97"/>
      <c r="AH148" s="97"/>
      <c r="AI148" s="98"/>
      <c r="AJ148" s="98"/>
      <c r="AK148" s="98"/>
      <c r="AL148" s="98"/>
      <c r="AM148" s="98"/>
      <c r="AN148" s="98"/>
      <c r="AO148" s="98"/>
      <c r="AP148" s="98"/>
      <c r="AQ148" s="97"/>
      <c r="AR148" s="97"/>
      <c r="AS148" s="97"/>
      <c r="AT148" s="97"/>
      <c r="AU148" s="121"/>
      <c r="AV148" s="136"/>
      <c r="AW148" s="136"/>
      <c r="AX148" s="136"/>
      <c r="AY148" s="136"/>
      <c r="AZ148" s="136"/>
      <c r="BA148" s="136"/>
      <c r="BB148" s="136"/>
      <c r="BC148" s="136"/>
      <c r="BD148" s="136"/>
      <c r="BE148" s="136"/>
      <c r="BF148" s="136"/>
      <c r="BG148" s="136"/>
      <c r="BH148" s="136"/>
      <c r="BI148" s="136"/>
      <c r="BJ148" s="136"/>
      <c r="BK148" s="136"/>
      <c r="BL148" s="136"/>
      <c r="BM148" s="136"/>
      <c r="BN148" s="136"/>
      <c r="BO148" s="136"/>
      <c r="BP148" s="136"/>
      <c r="BQ148" s="138"/>
      <c r="BR148" s="121"/>
      <c r="BS148" s="121"/>
      <c r="BT148" s="138"/>
      <c r="BU148" s="121"/>
      <c r="BV148" s="121"/>
      <c r="BW148" s="121"/>
      <c r="BX148" s="121"/>
      <c r="BY148" s="121"/>
      <c r="BZ148" s="121"/>
      <c r="CA148" s="121"/>
      <c r="CB148" s="121"/>
      <c r="CC148" s="121"/>
      <c r="CD148" s="121"/>
      <c r="CE148" s="121"/>
      <c r="CF148" s="121"/>
      <c r="CG148" s="121"/>
      <c r="CH148" s="121"/>
      <c r="CI148" s="121"/>
      <c r="CJ148" s="121"/>
      <c r="CK148" s="121"/>
      <c r="CL148" s="121"/>
      <c r="CM148" s="121"/>
      <c r="CN148" s="121"/>
      <c r="CO148" s="121"/>
      <c r="CP148" s="121"/>
      <c r="CQ148" s="121"/>
      <c r="CR148" s="121"/>
      <c r="CS148" s="121"/>
      <c r="CT148" s="121"/>
      <c r="CU148" s="121"/>
      <c r="CV148" s="121"/>
      <c r="CW148" s="121"/>
      <c r="CX148" s="121"/>
      <c r="CY148" s="121"/>
      <c r="CZ148" s="138"/>
      <c r="DA148" s="20"/>
      <c r="DB148" s="138"/>
      <c r="DC148" s="20"/>
      <c r="DD148" s="20"/>
      <c r="DE148" s="20"/>
      <c r="DF148" s="138"/>
      <c r="DG148" s="20"/>
      <c r="DH148" s="20"/>
      <c r="DI148" s="20"/>
      <c r="DJ148" s="138"/>
      <c r="DK148" s="20"/>
      <c r="DL148" s="20"/>
      <c r="DM148" s="20"/>
      <c r="DO148" s="20"/>
      <c r="DP148" s="20"/>
      <c r="DQ148" s="20"/>
      <c r="DS148" s="20"/>
      <c r="DT148" s="20"/>
      <c r="DU148" s="20"/>
      <c r="DV148" s="138"/>
      <c r="DW148" s="20"/>
      <c r="DX148" s="20"/>
      <c r="DY148" s="20"/>
      <c r="EA148" s="138"/>
      <c r="EB148" s="20"/>
      <c r="EC148" s="20"/>
      <c r="EE148" s="20"/>
      <c r="EF148" s="20"/>
      <c r="EI148" s="20"/>
      <c r="EJ148" s="20"/>
      <c r="EK148" s="20"/>
      <c r="EL148" s="20"/>
      <c r="EM148" s="20"/>
      <c r="EO148" s="20"/>
      <c r="EP148" s="20"/>
      <c r="EQ148" s="20"/>
      <c r="ES148" s="20"/>
      <c r="ET148" s="20"/>
      <c r="EU148" s="20"/>
      <c r="EV148" s="20"/>
      <c r="EW148" s="20"/>
      <c r="EX148" s="20"/>
      <c r="EY148" s="20"/>
      <c r="EZ148" s="20"/>
      <c r="FA148" s="20"/>
      <c r="FB148" s="20"/>
      <c r="FC148" s="20"/>
      <c r="FD148" s="20"/>
      <c r="FE148" s="20"/>
      <c r="FF148" s="20"/>
      <c r="FG148" s="20"/>
      <c r="FH148" s="20"/>
      <c r="FI148" s="20"/>
    </row>
    <row r="149" customFormat="false" ht="16.5" hidden="false" customHeight="true" outlineLevel="0" collapsed="false">
      <c r="A149" s="90"/>
      <c r="B149" s="90"/>
      <c r="C149" s="90"/>
      <c r="D149" s="92"/>
      <c r="E149" s="133"/>
      <c r="F149" s="134"/>
      <c r="G149" s="134"/>
      <c r="H149" s="134"/>
      <c r="I149" s="134"/>
      <c r="J149" s="134"/>
      <c r="K149" s="94"/>
      <c r="L149" s="94"/>
      <c r="M149" s="94"/>
      <c r="N149" s="94"/>
      <c r="O149" s="94"/>
      <c r="P149" s="94"/>
      <c r="Q149" s="135"/>
      <c r="R149" s="135"/>
      <c r="S149" s="135"/>
      <c r="T149" s="135"/>
      <c r="U149" s="135"/>
      <c r="V149" s="135"/>
      <c r="W149" s="96"/>
      <c r="X149" s="96"/>
      <c r="Y149" s="96"/>
      <c r="Z149" s="96"/>
      <c r="AA149" s="96"/>
      <c r="AB149" s="96"/>
      <c r="AC149" s="97"/>
      <c r="AD149" s="97"/>
      <c r="AE149" s="97"/>
      <c r="AF149" s="97"/>
      <c r="AG149" s="97"/>
      <c r="AH149" s="97"/>
      <c r="AI149" s="98"/>
      <c r="AJ149" s="98"/>
      <c r="AK149" s="98"/>
      <c r="AL149" s="98"/>
      <c r="AM149" s="98"/>
      <c r="AN149" s="98"/>
      <c r="AO149" s="98"/>
      <c r="AP149" s="98"/>
      <c r="AQ149" s="97"/>
      <c r="AR149" s="97"/>
      <c r="AS149" s="97"/>
      <c r="AT149" s="97"/>
      <c r="AU149" s="121"/>
      <c r="AV149" s="136"/>
      <c r="AW149" s="136"/>
      <c r="AX149" s="136"/>
      <c r="AY149" s="136"/>
      <c r="AZ149" s="136"/>
      <c r="BA149" s="136"/>
      <c r="BB149" s="136"/>
      <c r="BC149" s="136"/>
      <c r="BD149" s="136"/>
      <c r="BE149" s="136"/>
      <c r="BF149" s="136"/>
      <c r="BG149" s="136"/>
      <c r="BH149" s="136"/>
      <c r="BI149" s="136"/>
      <c r="BJ149" s="136"/>
      <c r="BK149" s="136"/>
      <c r="BL149" s="136"/>
      <c r="BM149" s="136"/>
      <c r="BN149" s="136"/>
      <c r="BO149" s="136"/>
      <c r="BP149" s="136"/>
      <c r="BQ149" s="138"/>
      <c r="BR149" s="121"/>
      <c r="BS149" s="121"/>
      <c r="BT149" s="138"/>
      <c r="BU149" s="121"/>
      <c r="BV149" s="121"/>
      <c r="BW149" s="121"/>
      <c r="BX149" s="121"/>
      <c r="BY149" s="121"/>
      <c r="BZ149" s="121"/>
      <c r="CA149" s="121"/>
      <c r="CB149" s="121"/>
      <c r="CC149" s="121"/>
      <c r="CD149" s="121"/>
      <c r="CE149" s="121"/>
      <c r="CF149" s="121"/>
      <c r="CG149" s="121"/>
      <c r="CH149" s="121"/>
      <c r="CI149" s="121"/>
      <c r="CJ149" s="121"/>
      <c r="CK149" s="121"/>
      <c r="CL149" s="121"/>
      <c r="CM149" s="121"/>
      <c r="CN149" s="121"/>
      <c r="CO149" s="121"/>
      <c r="CP149" s="121"/>
      <c r="CQ149" s="121"/>
      <c r="CR149" s="121"/>
      <c r="CS149" s="121"/>
      <c r="CT149" s="121"/>
      <c r="CU149" s="121"/>
      <c r="CV149" s="121"/>
      <c r="CW149" s="121"/>
      <c r="CX149" s="121"/>
      <c r="CY149" s="121"/>
      <c r="CZ149" s="138"/>
      <c r="DA149" s="20"/>
      <c r="DB149" s="138"/>
      <c r="DC149" s="20"/>
      <c r="DD149" s="20"/>
      <c r="DE149" s="20"/>
      <c r="DF149" s="138"/>
      <c r="DG149" s="20"/>
      <c r="DH149" s="20"/>
      <c r="DI149" s="20"/>
      <c r="DJ149" s="138"/>
      <c r="DK149" s="20"/>
      <c r="DL149" s="20"/>
      <c r="DM149" s="20"/>
      <c r="DO149" s="20"/>
      <c r="DP149" s="20"/>
      <c r="DQ149" s="20"/>
      <c r="DS149" s="20"/>
      <c r="DT149" s="20"/>
      <c r="DU149" s="20"/>
      <c r="DV149" s="138"/>
      <c r="DW149" s="20"/>
      <c r="DX149" s="20"/>
      <c r="DY149" s="20"/>
      <c r="EA149" s="138"/>
      <c r="EB149" s="20"/>
      <c r="EC149" s="20"/>
      <c r="EE149" s="20"/>
      <c r="EF149" s="20"/>
      <c r="EI149" s="20"/>
      <c r="EJ149" s="20"/>
      <c r="EK149" s="20"/>
      <c r="EL149" s="20"/>
      <c r="EM149" s="20"/>
      <c r="EO149" s="20"/>
      <c r="EP149" s="20"/>
      <c r="EQ149" s="20"/>
      <c r="ES149" s="20"/>
      <c r="ET149" s="20"/>
      <c r="EU149" s="20"/>
      <c r="EV149" s="20"/>
      <c r="EW149" s="20"/>
      <c r="EX149" s="20"/>
      <c r="EY149" s="20"/>
      <c r="EZ149" s="20"/>
      <c r="FA149" s="20"/>
      <c r="FB149" s="20"/>
      <c r="FC149" s="20"/>
      <c r="FD149" s="20"/>
      <c r="FE149" s="20"/>
      <c r="FF149" s="20"/>
      <c r="FG149" s="20"/>
      <c r="FH149" s="20"/>
      <c r="FI149" s="20"/>
    </row>
    <row r="150" customFormat="false" ht="16.5" hidden="false" customHeight="true" outlineLevel="0" collapsed="false">
      <c r="A150" s="90"/>
      <c r="B150" s="90"/>
      <c r="C150" s="90"/>
      <c r="D150" s="92"/>
      <c r="E150" s="133"/>
      <c r="F150" s="134"/>
      <c r="G150" s="134"/>
      <c r="H150" s="134"/>
      <c r="I150" s="134"/>
      <c r="J150" s="134"/>
      <c r="K150" s="94"/>
      <c r="L150" s="94"/>
      <c r="M150" s="94"/>
      <c r="N150" s="94"/>
      <c r="O150" s="94"/>
      <c r="P150" s="94"/>
      <c r="Q150" s="135"/>
      <c r="R150" s="135"/>
      <c r="S150" s="135"/>
      <c r="T150" s="135"/>
      <c r="U150" s="135"/>
      <c r="V150" s="135"/>
      <c r="W150" s="96"/>
      <c r="X150" s="96"/>
      <c r="Y150" s="96"/>
      <c r="Z150" s="96"/>
      <c r="AA150" s="96"/>
      <c r="AB150" s="96"/>
      <c r="AC150" s="97"/>
      <c r="AD150" s="97"/>
      <c r="AE150" s="97"/>
      <c r="AF150" s="97"/>
      <c r="AG150" s="97"/>
      <c r="AH150" s="97"/>
      <c r="AI150" s="98"/>
      <c r="AJ150" s="98"/>
      <c r="AK150" s="98"/>
      <c r="AL150" s="98"/>
      <c r="AM150" s="98"/>
      <c r="AN150" s="98"/>
      <c r="AO150" s="98"/>
      <c r="AP150" s="98"/>
      <c r="AQ150" s="97"/>
      <c r="AR150" s="97"/>
      <c r="AS150" s="97"/>
      <c r="AT150" s="97"/>
      <c r="AU150" s="121"/>
      <c r="AV150" s="136"/>
      <c r="AW150" s="136"/>
      <c r="AX150" s="136"/>
      <c r="AY150" s="136"/>
      <c r="AZ150" s="136"/>
      <c r="BA150" s="136"/>
      <c r="BB150" s="136"/>
      <c r="BC150" s="136"/>
      <c r="BD150" s="136"/>
      <c r="BE150" s="136"/>
      <c r="BF150" s="136"/>
      <c r="BG150" s="136"/>
      <c r="BH150" s="136"/>
      <c r="BI150" s="136"/>
      <c r="BJ150" s="136"/>
      <c r="BK150" s="136"/>
      <c r="BL150" s="136"/>
      <c r="BM150" s="136"/>
      <c r="BN150" s="136"/>
      <c r="BO150" s="136"/>
      <c r="BP150" s="136"/>
      <c r="BQ150" s="138"/>
      <c r="BR150" s="121"/>
      <c r="BS150" s="121"/>
      <c r="BT150" s="138"/>
      <c r="BU150" s="121"/>
      <c r="BV150" s="121"/>
      <c r="BW150" s="121"/>
      <c r="BX150" s="121"/>
      <c r="BY150" s="121"/>
      <c r="BZ150" s="121"/>
      <c r="CA150" s="121"/>
      <c r="CB150" s="121"/>
      <c r="CC150" s="121"/>
      <c r="CD150" s="121"/>
      <c r="CE150" s="121"/>
      <c r="CF150" s="121"/>
      <c r="CG150" s="121"/>
      <c r="CH150" s="121"/>
      <c r="CI150" s="121"/>
      <c r="CJ150" s="121"/>
      <c r="CK150" s="121"/>
      <c r="CL150" s="121"/>
      <c r="CM150" s="121"/>
      <c r="CN150" s="121"/>
      <c r="CO150" s="121"/>
      <c r="CP150" s="121"/>
      <c r="CQ150" s="121"/>
      <c r="CR150" s="121"/>
      <c r="CS150" s="121"/>
      <c r="CT150" s="121"/>
      <c r="CU150" s="121"/>
      <c r="CV150" s="121"/>
      <c r="CW150" s="121"/>
      <c r="CX150" s="121"/>
      <c r="CY150" s="121"/>
      <c r="CZ150" s="138"/>
      <c r="DA150" s="20"/>
      <c r="DB150" s="138"/>
      <c r="DC150" s="20"/>
      <c r="DD150" s="20"/>
      <c r="DE150" s="20"/>
      <c r="DF150" s="138"/>
      <c r="DG150" s="20"/>
      <c r="DH150" s="20"/>
      <c r="DI150" s="20"/>
      <c r="DJ150" s="138"/>
      <c r="DK150" s="20"/>
      <c r="DL150" s="20"/>
      <c r="DM150" s="20"/>
      <c r="DO150" s="20"/>
      <c r="DP150" s="20"/>
      <c r="DQ150" s="20"/>
      <c r="DS150" s="20"/>
      <c r="DT150" s="20"/>
      <c r="DU150" s="20"/>
      <c r="DV150" s="138"/>
      <c r="DW150" s="20"/>
      <c r="DX150" s="20"/>
      <c r="DY150" s="20"/>
      <c r="EA150" s="138"/>
      <c r="EB150" s="20"/>
      <c r="EC150" s="20"/>
      <c r="EE150" s="20"/>
      <c r="EF150" s="20"/>
      <c r="EI150" s="20"/>
      <c r="EJ150" s="20"/>
      <c r="EK150" s="20"/>
      <c r="EL150" s="20"/>
      <c r="EM150" s="20"/>
      <c r="EO150" s="20"/>
      <c r="EP150" s="20"/>
      <c r="EQ150" s="20"/>
      <c r="ES150" s="20"/>
      <c r="ET150" s="20"/>
      <c r="EU150" s="20"/>
      <c r="EV150" s="20"/>
      <c r="EW150" s="20"/>
      <c r="EX150" s="20"/>
      <c r="EY150" s="20"/>
      <c r="EZ150" s="20"/>
      <c r="FA150" s="20"/>
      <c r="FB150" s="20"/>
      <c r="FC150" s="20"/>
      <c r="FD150" s="20"/>
      <c r="FE150" s="20"/>
      <c r="FF150" s="20"/>
      <c r="FG150" s="20"/>
      <c r="FH150" s="20"/>
      <c r="FI150" s="20"/>
    </row>
    <row r="151" customFormat="false" ht="16.5" hidden="false" customHeight="true" outlineLevel="0" collapsed="false">
      <c r="A151" s="90"/>
      <c r="B151" s="90"/>
      <c r="C151" s="90"/>
      <c r="D151" s="92"/>
      <c r="E151" s="133"/>
      <c r="F151" s="134"/>
      <c r="G151" s="134"/>
      <c r="H151" s="134"/>
      <c r="I151" s="134"/>
      <c r="J151" s="134"/>
      <c r="K151" s="94"/>
      <c r="L151" s="94"/>
      <c r="M151" s="94"/>
      <c r="N151" s="94"/>
      <c r="O151" s="94"/>
      <c r="P151" s="94"/>
      <c r="Q151" s="135"/>
      <c r="R151" s="135"/>
      <c r="S151" s="135"/>
      <c r="T151" s="135"/>
      <c r="U151" s="135"/>
      <c r="V151" s="135"/>
      <c r="W151" s="96"/>
      <c r="X151" s="96"/>
      <c r="Y151" s="96"/>
      <c r="Z151" s="96"/>
      <c r="AA151" s="96"/>
      <c r="AB151" s="96"/>
      <c r="AC151" s="97"/>
      <c r="AD151" s="97"/>
      <c r="AE151" s="97"/>
      <c r="AF151" s="97"/>
      <c r="AG151" s="97"/>
      <c r="AH151" s="97"/>
      <c r="AI151" s="98"/>
      <c r="AJ151" s="98"/>
      <c r="AK151" s="98"/>
      <c r="AL151" s="98"/>
      <c r="AM151" s="98"/>
      <c r="AN151" s="98"/>
      <c r="AO151" s="98"/>
      <c r="AP151" s="98"/>
      <c r="AQ151" s="97"/>
      <c r="AR151" s="137"/>
      <c r="AS151" s="97"/>
      <c r="AT151" s="97"/>
      <c r="AU151" s="121"/>
      <c r="AV151" s="136"/>
      <c r="AW151" s="136"/>
      <c r="AX151" s="136"/>
      <c r="AY151" s="136"/>
      <c r="AZ151" s="136"/>
      <c r="BA151" s="136"/>
      <c r="BB151" s="136"/>
      <c r="BC151" s="136"/>
      <c r="BD151" s="136"/>
      <c r="BE151" s="136"/>
      <c r="BF151" s="136"/>
      <c r="BG151" s="136"/>
      <c r="BH151" s="136"/>
      <c r="BI151" s="136"/>
      <c r="BJ151" s="136"/>
      <c r="BK151" s="136"/>
      <c r="BL151" s="136"/>
      <c r="BM151" s="136"/>
      <c r="BN151" s="136"/>
      <c r="BO151" s="136"/>
      <c r="BP151" s="136"/>
      <c r="BQ151" s="138"/>
      <c r="BR151" s="121"/>
      <c r="BS151" s="121"/>
      <c r="BT151" s="138"/>
      <c r="BU151" s="121"/>
      <c r="BV151" s="121"/>
      <c r="BW151" s="121"/>
      <c r="BX151" s="121"/>
      <c r="BY151" s="121"/>
      <c r="BZ151" s="121"/>
      <c r="CA151" s="121"/>
      <c r="CB151" s="121"/>
      <c r="CC151" s="121"/>
      <c r="CD151" s="121"/>
      <c r="CE151" s="121"/>
      <c r="CF151" s="121"/>
      <c r="CG151" s="121"/>
      <c r="CH151" s="121"/>
      <c r="CI151" s="121"/>
      <c r="CJ151" s="121"/>
      <c r="CK151" s="121"/>
      <c r="CL151" s="121"/>
      <c r="CM151" s="121"/>
      <c r="CN151" s="121"/>
      <c r="CO151" s="121"/>
      <c r="CP151" s="121"/>
      <c r="CQ151" s="121"/>
      <c r="CR151" s="121"/>
      <c r="CS151" s="121"/>
      <c r="CT151" s="121"/>
      <c r="CU151" s="121"/>
      <c r="CV151" s="121"/>
      <c r="CW151" s="121"/>
      <c r="CX151" s="121"/>
      <c r="CY151" s="121"/>
      <c r="CZ151" s="138"/>
      <c r="DA151" s="20"/>
      <c r="DB151" s="138"/>
      <c r="DC151" s="20"/>
      <c r="DD151" s="20"/>
      <c r="DE151" s="20"/>
      <c r="DF151" s="138"/>
      <c r="DG151" s="20"/>
      <c r="DH151" s="20"/>
      <c r="DI151" s="20"/>
      <c r="DJ151" s="138"/>
      <c r="DK151" s="20"/>
      <c r="DL151" s="20"/>
      <c r="DM151" s="20"/>
      <c r="DO151" s="20"/>
      <c r="DP151" s="20"/>
      <c r="DQ151" s="20"/>
      <c r="DS151" s="20"/>
      <c r="DT151" s="20"/>
      <c r="DU151" s="20"/>
      <c r="DV151" s="138"/>
      <c r="DW151" s="20"/>
      <c r="DX151" s="20"/>
      <c r="DY151" s="20"/>
      <c r="EA151" s="138"/>
      <c r="EB151" s="20"/>
      <c r="EC151" s="20"/>
      <c r="EE151" s="20"/>
      <c r="EF151" s="20"/>
      <c r="EI151" s="20"/>
      <c r="EJ151" s="20"/>
      <c r="EK151" s="20"/>
      <c r="EL151" s="20"/>
      <c r="EM151" s="20"/>
      <c r="EO151" s="20"/>
      <c r="EP151" s="20"/>
      <c r="EQ151" s="20"/>
      <c r="ES151" s="20"/>
      <c r="ET151" s="20"/>
      <c r="EU151" s="20"/>
      <c r="EV151" s="20"/>
      <c r="EW151" s="20"/>
      <c r="EX151" s="20"/>
      <c r="EY151" s="20"/>
      <c r="EZ151" s="20"/>
      <c r="FA151" s="20"/>
      <c r="FB151" s="20"/>
      <c r="FC151" s="20"/>
      <c r="FD151" s="20"/>
      <c r="FE151" s="20"/>
      <c r="FF151" s="20"/>
      <c r="FG151" s="20"/>
      <c r="FH151" s="20"/>
      <c r="FI151" s="20"/>
    </row>
    <row r="152" customFormat="false" ht="16.5" hidden="false" customHeight="true" outlineLevel="0" collapsed="false">
      <c r="A152" s="90"/>
      <c r="B152" s="90"/>
      <c r="C152" s="90"/>
      <c r="D152" s="92"/>
      <c r="E152" s="133"/>
      <c r="F152" s="134"/>
      <c r="G152" s="134"/>
      <c r="H152" s="134"/>
      <c r="I152" s="134"/>
      <c r="J152" s="134"/>
      <c r="K152" s="94"/>
      <c r="L152" s="94"/>
      <c r="M152" s="94"/>
      <c r="N152" s="94"/>
      <c r="O152" s="94"/>
      <c r="P152" s="94"/>
      <c r="Q152" s="135"/>
      <c r="R152" s="135"/>
      <c r="S152" s="135"/>
      <c r="T152" s="135"/>
      <c r="U152" s="135"/>
      <c r="V152" s="135"/>
      <c r="W152" s="96"/>
      <c r="X152" s="96"/>
      <c r="Y152" s="96"/>
      <c r="Z152" s="96"/>
      <c r="AA152" s="96"/>
      <c r="AB152" s="96"/>
      <c r="AC152" s="97"/>
      <c r="AD152" s="97"/>
      <c r="AE152" s="97"/>
      <c r="AF152" s="97"/>
      <c r="AG152" s="97"/>
      <c r="AH152" s="97"/>
      <c r="AI152" s="98"/>
      <c r="AJ152" s="98"/>
      <c r="AK152" s="98"/>
      <c r="AL152" s="98"/>
      <c r="AM152" s="98"/>
      <c r="AN152" s="98"/>
      <c r="AO152" s="98"/>
      <c r="AP152" s="98"/>
      <c r="AQ152" s="97"/>
      <c r="AR152" s="97"/>
      <c r="AS152" s="97"/>
      <c r="AT152" s="97"/>
      <c r="AU152" s="121"/>
      <c r="AV152" s="136"/>
      <c r="AW152" s="136"/>
      <c r="AX152" s="136"/>
      <c r="AY152" s="136"/>
      <c r="AZ152" s="136"/>
      <c r="BA152" s="136"/>
      <c r="BB152" s="136"/>
      <c r="BC152" s="136"/>
      <c r="BD152" s="136"/>
      <c r="BE152" s="136"/>
      <c r="BF152" s="136"/>
      <c r="BG152" s="136"/>
      <c r="BH152" s="136"/>
      <c r="BI152" s="136"/>
      <c r="BJ152" s="136"/>
      <c r="BK152" s="136"/>
      <c r="BL152" s="136"/>
      <c r="BM152" s="136"/>
      <c r="BN152" s="136"/>
      <c r="BO152" s="136"/>
      <c r="BP152" s="136"/>
      <c r="BQ152" s="138"/>
      <c r="BR152" s="121"/>
      <c r="BS152" s="121"/>
      <c r="BT152" s="138"/>
      <c r="BU152" s="121"/>
      <c r="BV152" s="121"/>
      <c r="BW152" s="121"/>
      <c r="BX152" s="121"/>
      <c r="BY152" s="121"/>
      <c r="BZ152" s="121"/>
      <c r="CA152" s="121"/>
      <c r="CB152" s="121"/>
      <c r="CC152" s="121"/>
      <c r="CD152" s="121"/>
      <c r="CE152" s="121"/>
      <c r="CF152" s="121"/>
      <c r="CG152" s="121"/>
      <c r="CH152" s="121"/>
      <c r="CI152" s="121"/>
      <c r="CJ152" s="121"/>
      <c r="CK152" s="121"/>
      <c r="CL152" s="121"/>
      <c r="CM152" s="121"/>
      <c r="CN152" s="121"/>
      <c r="CO152" s="121"/>
      <c r="CP152" s="121"/>
      <c r="CQ152" s="121"/>
      <c r="CR152" s="121"/>
      <c r="CS152" s="121"/>
      <c r="CT152" s="121"/>
      <c r="CU152" s="121"/>
      <c r="CV152" s="121"/>
      <c r="CW152" s="121"/>
      <c r="CX152" s="121"/>
      <c r="CY152" s="121"/>
      <c r="CZ152" s="138"/>
      <c r="DA152" s="20"/>
      <c r="DB152" s="138"/>
      <c r="DC152" s="20"/>
      <c r="DD152" s="20"/>
      <c r="DE152" s="20"/>
      <c r="DF152" s="138"/>
      <c r="DG152" s="20"/>
      <c r="DH152" s="20"/>
      <c r="DI152" s="20"/>
      <c r="DJ152" s="138"/>
      <c r="DK152" s="20"/>
      <c r="DL152" s="20"/>
      <c r="DM152" s="20"/>
      <c r="DO152" s="20"/>
      <c r="DP152" s="20"/>
      <c r="DQ152" s="20"/>
      <c r="DS152" s="20"/>
      <c r="DT152" s="20"/>
      <c r="DU152" s="20"/>
      <c r="DV152" s="138"/>
      <c r="DW152" s="20"/>
      <c r="DX152" s="20"/>
      <c r="DY152" s="20"/>
      <c r="EA152" s="138"/>
      <c r="EB152" s="20"/>
      <c r="EC152" s="20"/>
      <c r="EE152" s="20"/>
      <c r="EF152" s="20"/>
      <c r="EI152" s="20"/>
      <c r="EJ152" s="20"/>
      <c r="EK152" s="20"/>
      <c r="EL152" s="20"/>
      <c r="EM152" s="20"/>
      <c r="EO152" s="20"/>
      <c r="EP152" s="20"/>
      <c r="EQ152" s="20"/>
      <c r="ES152" s="20"/>
      <c r="ET152" s="20"/>
      <c r="EU152" s="20"/>
      <c r="EV152" s="20"/>
      <c r="EW152" s="20"/>
      <c r="EX152" s="20"/>
      <c r="EY152" s="20"/>
      <c r="EZ152" s="20"/>
      <c r="FA152" s="20"/>
      <c r="FB152" s="20"/>
      <c r="FC152" s="20"/>
      <c r="FD152" s="20"/>
      <c r="FE152" s="20"/>
      <c r="FF152" s="20"/>
      <c r="FG152" s="20"/>
      <c r="FH152" s="20"/>
      <c r="FI152" s="20"/>
    </row>
    <row r="153" customFormat="false" ht="16.5" hidden="false" customHeight="true" outlineLevel="0" collapsed="false">
      <c r="A153" s="90"/>
      <c r="B153" s="90"/>
      <c r="C153" s="90"/>
      <c r="D153" s="92"/>
      <c r="E153" s="133"/>
      <c r="F153" s="134"/>
      <c r="G153" s="134"/>
      <c r="H153" s="134"/>
      <c r="I153" s="134"/>
      <c r="J153" s="134"/>
      <c r="K153" s="94"/>
      <c r="L153" s="94"/>
      <c r="M153" s="94"/>
      <c r="N153" s="94"/>
      <c r="O153" s="94"/>
      <c r="P153" s="94"/>
      <c r="Q153" s="135"/>
      <c r="R153" s="135"/>
      <c r="S153" s="135"/>
      <c r="T153" s="135"/>
      <c r="U153" s="135"/>
      <c r="V153" s="135"/>
      <c r="W153" s="96"/>
      <c r="X153" s="96"/>
      <c r="Y153" s="96"/>
      <c r="Z153" s="96"/>
      <c r="AA153" s="96"/>
      <c r="AB153" s="96"/>
      <c r="AC153" s="97"/>
      <c r="AD153" s="97"/>
      <c r="AE153" s="97"/>
      <c r="AF153" s="97"/>
      <c r="AG153" s="97"/>
      <c r="AH153" s="97"/>
      <c r="AI153" s="98"/>
      <c r="AJ153" s="98"/>
      <c r="AK153" s="98"/>
      <c r="AL153" s="98"/>
      <c r="AM153" s="98"/>
      <c r="AN153" s="98"/>
      <c r="AO153" s="98"/>
      <c r="AP153" s="98"/>
      <c r="AQ153" s="97"/>
      <c r="AR153" s="97"/>
      <c r="AS153" s="97"/>
      <c r="AT153" s="97"/>
      <c r="AU153" s="121"/>
      <c r="AV153" s="136"/>
      <c r="AW153" s="136"/>
      <c r="AX153" s="136"/>
      <c r="AY153" s="136"/>
      <c r="AZ153" s="136"/>
      <c r="BA153" s="136"/>
      <c r="BB153" s="136"/>
      <c r="BC153" s="136"/>
      <c r="BD153" s="136"/>
      <c r="BE153" s="136"/>
      <c r="BF153" s="136"/>
      <c r="BG153" s="136"/>
      <c r="BH153" s="136"/>
      <c r="BI153" s="136"/>
      <c r="BJ153" s="136"/>
      <c r="BK153" s="136"/>
      <c r="BL153" s="136"/>
      <c r="BM153" s="136"/>
      <c r="BN153" s="136"/>
      <c r="BO153" s="136"/>
      <c r="BP153" s="136"/>
      <c r="BQ153" s="138"/>
      <c r="BR153" s="121"/>
      <c r="BS153" s="121"/>
      <c r="BT153" s="138"/>
      <c r="BU153" s="121"/>
      <c r="BV153" s="121"/>
      <c r="BW153" s="121"/>
      <c r="BX153" s="121"/>
      <c r="BY153" s="121"/>
      <c r="BZ153" s="121"/>
      <c r="CA153" s="121"/>
      <c r="CB153" s="121"/>
      <c r="CC153" s="121"/>
      <c r="CD153" s="121"/>
      <c r="CE153" s="121"/>
      <c r="CF153" s="121"/>
      <c r="CG153" s="121"/>
      <c r="CH153" s="121"/>
      <c r="CI153" s="121"/>
      <c r="CJ153" s="121"/>
      <c r="CK153" s="121"/>
      <c r="CL153" s="121"/>
      <c r="CM153" s="121"/>
      <c r="CN153" s="121"/>
      <c r="CO153" s="121"/>
      <c r="CP153" s="121"/>
      <c r="CQ153" s="121"/>
      <c r="CR153" s="121"/>
      <c r="CS153" s="121"/>
      <c r="CT153" s="121"/>
      <c r="CU153" s="121"/>
      <c r="CV153" s="121"/>
      <c r="CW153" s="121"/>
      <c r="CX153" s="121"/>
      <c r="CY153" s="121"/>
      <c r="CZ153" s="138"/>
      <c r="DA153" s="20"/>
      <c r="DB153" s="138"/>
      <c r="DC153" s="20"/>
      <c r="DD153" s="20"/>
      <c r="DE153" s="20"/>
      <c r="DF153" s="138"/>
      <c r="DG153" s="20"/>
      <c r="DH153" s="20"/>
      <c r="DI153" s="20"/>
      <c r="DJ153" s="138"/>
      <c r="DK153" s="20"/>
      <c r="DL153" s="20"/>
      <c r="DM153" s="20"/>
      <c r="DO153" s="20"/>
      <c r="DP153" s="20"/>
      <c r="DQ153" s="20"/>
      <c r="DS153" s="20"/>
      <c r="DT153" s="20"/>
      <c r="DU153" s="20"/>
      <c r="DV153" s="138"/>
      <c r="DW153" s="20"/>
      <c r="DX153" s="20"/>
      <c r="DY153" s="20"/>
      <c r="EA153" s="138"/>
      <c r="EB153" s="20"/>
      <c r="EC153" s="20"/>
      <c r="EE153" s="20"/>
      <c r="EF153" s="20"/>
      <c r="EI153" s="20"/>
      <c r="EJ153" s="20"/>
      <c r="EK153" s="20"/>
      <c r="EL153" s="20"/>
      <c r="EM153" s="20"/>
      <c r="EO153" s="20"/>
      <c r="EP153" s="20"/>
      <c r="EQ153" s="20"/>
      <c r="ES153" s="20"/>
      <c r="ET153" s="20"/>
      <c r="EU153" s="20"/>
      <c r="EV153" s="20"/>
      <c r="EW153" s="20"/>
      <c r="EX153" s="20"/>
      <c r="EY153" s="20"/>
      <c r="EZ153" s="20"/>
      <c r="FA153" s="20"/>
      <c r="FB153" s="20"/>
      <c r="FC153" s="20"/>
      <c r="FD153" s="20"/>
      <c r="FE153" s="20"/>
      <c r="FF153" s="20"/>
      <c r="FG153" s="20"/>
      <c r="FH153" s="20"/>
      <c r="FI153" s="20"/>
    </row>
    <row r="154" customFormat="false" ht="16.5" hidden="false" customHeight="true" outlineLevel="0" collapsed="false">
      <c r="A154" s="90"/>
      <c r="B154" s="90"/>
      <c r="C154" s="90"/>
      <c r="D154" s="92"/>
      <c r="E154" s="133"/>
      <c r="F154" s="134"/>
      <c r="G154" s="134"/>
      <c r="H154" s="134"/>
      <c r="I154" s="134"/>
      <c r="J154" s="134"/>
      <c r="K154" s="94"/>
      <c r="L154" s="94"/>
      <c r="M154" s="94"/>
      <c r="N154" s="94"/>
      <c r="O154" s="94"/>
      <c r="P154" s="94"/>
      <c r="Q154" s="135"/>
      <c r="R154" s="135"/>
      <c r="S154" s="135"/>
      <c r="T154" s="135"/>
      <c r="U154" s="135"/>
      <c r="V154" s="135"/>
      <c r="W154" s="96"/>
      <c r="X154" s="96"/>
      <c r="Y154" s="96"/>
      <c r="Z154" s="96"/>
      <c r="AA154" s="96"/>
      <c r="AB154" s="96"/>
      <c r="AC154" s="97"/>
      <c r="AD154" s="97"/>
      <c r="AE154" s="97"/>
      <c r="AF154" s="97"/>
      <c r="AG154" s="97"/>
      <c r="AH154" s="97"/>
      <c r="AI154" s="98"/>
      <c r="AJ154" s="98"/>
      <c r="AK154" s="98"/>
      <c r="AL154" s="98"/>
      <c r="AM154" s="98"/>
      <c r="AN154" s="98"/>
      <c r="AO154" s="98"/>
      <c r="AP154" s="98"/>
      <c r="AQ154" s="97"/>
      <c r="AR154" s="97"/>
      <c r="AS154" s="97"/>
      <c r="AT154" s="97"/>
      <c r="AU154" s="121"/>
      <c r="AV154" s="136"/>
      <c r="AW154" s="136"/>
      <c r="AX154" s="136"/>
      <c r="AY154" s="136"/>
      <c r="AZ154" s="136"/>
      <c r="BA154" s="136"/>
      <c r="BB154" s="136"/>
      <c r="BC154" s="136"/>
      <c r="BD154" s="136"/>
      <c r="BE154" s="136"/>
      <c r="BF154" s="136"/>
      <c r="BG154" s="136"/>
      <c r="BH154" s="136"/>
      <c r="BI154" s="136"/>
      <c r="BJ154" s="136"/>
      <c r="BK154" s="136"/>
      <c r="BL154" s="136"/>
      <c r="BM154" s="136"/>
      <c r="BN154" s="136"/>
      <c r="BO154" s="136"/>
      <c r="BP154" s="136"/>
      <c r="BQ154" s="138"/>
      <c r="BR154" s="121"/>
      <c r="BS154" s="121"/>
      <c r="BT154" s="138"/>
      <c r="BU154" s="121"/>
      <c r="BV154" s="121"/>
      <c r="BW154" s="121"/>
      <c r="BX154" s="121"/>
      <c r="BY154" s="121"/>
      <c r="BZ154" s="121"/>
      <c r="CA154" s="121"/>
      <c r="CB154" s="121"/>
      <c r="CC154" s="121"/>
      <c r="CD154" s="121"/>
      <c r="CE154" s="121"/>
      <c r="CF154" s="121"/>
      <c r="CG154" s="121"/>
      <c r="CH154" s="121"/>
      <c r="CI154" s="121"/>
      <c r="CJ154" s="121"/>
      <c r="CK154" s="121"/>
      <c r="CL154" s="121"/>
      <c r="CM154" s="121"/>
      <c r="CN154" s="121"/>
      <c r="CO154" s="121"/>
      <c r="CP154" s="121"/>
      <c r="CQ154" s="121"/>
      <c r="CR154" s="121"/>
      <c r="CS154" s="121"/>
      <c r="CT154" s="121"/>
      <c r="CU154" s="121"/>
      <c r="CV154" s="121"/>
      <c r="CW154" s="121"/>
      <c r="CX154" s="121"/>
      <c r="CY154" s="121"/>
      <c r="CZ154" s="138"/>
      <c r="DA154" s="20"/>
      <c r="DB154" s="138"/>
      <c r="DC154" s="20"/>
      <c r="DD154" s="20"/>
      <c r="DE154" s="20"/>
      <c r="DF154" s="138"/>
      <c r="DG154" s="20"/>
      <c r="DH154" s="20"/>
      <c r="DI154" s="20"/>
      <c r="DJ154" s="138"/>
      <c r="DK154" s="20"/>
      <c r="DL154" s="20"/>
      <c r="DM154" s="20"/>
      <c r="DO154" s="20"/>
      <c r="DP154" s="20"/>
      <c r="DQ154" s="20"/>
      <c r="DS154" s="20"/>
      <c r="DT154" s="20"/>
      <c r="DU154" s="20"/>
      <c r="DV154" s="138"/>
      <c r="DW154" s="20"/>
      <c r="DX154" s="20"/>
      <c r="DY154" s="20"/>
      <c r="EA154" s="138"/>
      <c r="EB154" s="20"/>
      <c r="EC154" s="20"/>
      <c r="EE154" s="20"/>
      <c r="EF154" s="20"/>
      <c r="EI154" s="20"/>
      <c r="EJ154" s="20"/>
      <c r="EK154" s="20"/>
      <c r="EL154" s="20"/>
      <c r="EM154" s="20"/>
      <c r="EO154" s="20"/>
      <c r="EP154" s="20"/>
      <c r="EQ154" s="20"/>
      <c r="ES154" s="20"/>
      <c r="ET154" s="20"/>
      <c r="EU154" s="20"/>
      <c r="EV154" s="20"/>
      <c r="EW154" s="20"/>
      <c r="EX154" s="20"/>
      <c r="EY154" s="20"/>
      <c r="EZ154" s="20"/>
      <c r="FA154" s="20"/>
      <c r="FB154" s="20"/>
      <c r="FC154" s="20"/>
      <c r="FD154" s="20"/>
      <c r="FE154" s="20"/>
      <c r="FF154" s="20"/>
      <c r="FG154" s="20"/>
      <c r="FH154" s="20"/>
      <c r="FI154" s="20"/>
    </row>
    <row r="155" customFormat="false" ht="16.5" hidden="false" customHeight="true" outlineLevel="0" collapsed="false">
      <c r="A155" s="90"/>
      <c r="B155" s="90"/>
      <c r="C155" s="90"/>
      <c r="D155" s="92"/>
      <c r="E155" s="133"/>
      <c r="F155" s="134"/>
      <c r="G155" s="134"/>
      <c r="H155" s="134"/>
      <c r="I155" s="134"/>
      <c r="J155" s="134"/>
      <c r="K155" s="94"/>
      <c r="L155" s="94"/>
      <c r="M155" s="94"/>
      <c r="N155" s="94"/>
      <c r="O155" s="94"/>
      <c r="P155" s="94"/>
      <c r="Q155" s="135"/>
      <c r="R155" s="135"/>
      <c r="S155" s="135"/>
      <c r="T155" s="135"/>
      <c r="U155" s="135"/>
      <c r="V155" s="135"/>
      <c r="W155" s="96"/>
      <c r="X155" s="96"/>
      <c r="Y155" s="96"/>
      <c r="Z155" s="96"/>
      <c r="AA155" s="96"/>
      <c r="AB155" s="96"/>
      <c r="AC155" s="97"/>
      <c r="AD155" s="97"/>
      <c r="AE155" s="97"/>
      <c r="AF155" s="97"/>
      <c r="AG155" s="97"/>
      <c r="AH155" s="97"/>
      <c r="AI155" s="98"/>
      <c r="AJ155" s="98"/>
      <c r="AK155" s="98"/>
      <c r="AL155" s="98"/>
      <c r="AM155" s="98"/>
      <c r="AN155" s="98"/>
      <c r="AO155" s="98"/>
      <c r="AP155" s="98"/>
      <c r="AQ155" s="97"/>
      <c r="AR155" s="97"/>
      <c r="AS155" s="97"/>
      <c r="AT155" s="97"/>
      <c r="AU155" s="121"/>
      <c r="AV155" s="136"/>
      <c r="AW155" s="136"/>
      <c r="AX155" s="136"/>
      <c r="AY155" s="136"/>
      <c r="AZ155" s="136"/>
      <c r="BA155" s="136"/>
      <c r="BB155" s="136"/>
      <c r="BC155" s="136"/>
      <c r="BD155" s="136"/>
      <c r="BE155" s="136"/>
      <c r="BF155" s="136"/>
      <c r="BG155" s="136"/>
      <c r="BH155" s="136"/>
      <c r="BI155" s="136"/>
      <c r="BJ155" s="136"/>
      <c r="BK155" s="136"/>
      <c r="BL155" s="136"/>
      <c r="BM155" s="136"/>
      <c r="BN155" s="136"/>
      <c r="BO155" s="136"/>
      <c r="BP155" s="136"/>
      <c r="BQ155" s="138"/>
      <c r="BR155" s="121"/>
      <c r="BS155" s="121"/>
      <c r="BT155" s="138"/>
      <c r="BU155" s="121"/>
      <c r="BV155" s="121"/>
      <c r="BW155" s="121"/>
      <c r="BX155" s="121"/>
      <c r="BY155" s="121"/>
      <c r="BZ155" s="121"/>
      <c r="CA155" s="121"/>
      <c r="CB155" s="121"/>
      <c r="CC155" s="121"/>
      <c r="CD155" s="121"/>
      <c r="CE155" s="121"/>
      <c r="CF155" s="121"/>
      <c r="CG155" s="121"/>
      <c r="CH155" s="121"/>
      <c r="CI155" s="121"/>
      <c r="CJ155" s="121"/>
      <c r="CK155" s="121"/>
      <c r="CL155" s="121"/>
      <c r="CM155" s="121"/>
      <c r="CN155" s="121"/>
      <c r="CO155" s="121"/>
      <c r="CP155" s="121"/>
      <c r="CQ155" s="121"/>
      <c r="CR155" s="121"/>
      <c r="CS155" s="121"/>
      <c r="CT155" s="121"/>
      <c r="CU155" s="121"/>
      <c r="CV155" s="121"/>
      <c r="CW155" s="121"/>
      <c r="CX155" s="121"/>
      <c r="CY155" s="121"/>
      <c r="CZ155" s="138"/>
      <c r="DA155" s="20"/>
      <c r="DB155" s="138"/>
      <c r="DC155" s="20"/>
      <c r="DD155" s="20"/>
      <c r="DE155" s="20"/>
      <c r="DF155" s="138"/>
      <c r="DG155" s="20"/>
      <c r="DH155" s="20"/>
      <c r="DI155" s="20"/>
      <c r="DJ155" s="138"/>
      <c r="DK155" s="20"/>
      <c r="DL155" s="20"/>
      <c r="DM155" s="20"/>
      <c r="DO155" s="20"/>
      <c r="DP155" s="20"/>
      <c r="DQ155" s="20"/>
      <c r="DS155" s="20"/>
      <c r="DT155" s="20"/>
      <c r="DU155" s="20"/>
      <c r="DV155" s="138"/>
      <c r="DW155" s="20"/>
      <c r="DX155" s="20"/>
      <c r="DY155" s="20"/>
      <c r="EA155" s="20"/>
      <c r="EB155" s="20"/>
      <c r="EC155" s="20"/>
      <c r="EE155" s="20"/>
      <c r="EF155" s="20"/>
      <c r="EI155" s="20"/>
      <c r="EJ155" s="20"/>
      <c r="EK155" s="20"/>
      <c r="EL155" s="20"/>
      <c r="EM155" s="20"/>
      <c r="EO155" s="20"/>
      <c r="EP155" s="20"/>
      <c r="EQ155" s="20"/>
      <c r="ES155" s="20"/>
      <c r="ET155" s="20"/>
      <c r="EU155" s="20"/>
      <c r="EV155" s="20"/>
      <c r="EW155" s="20"/>
      <c r="EX155" s="20"/>
      <c r="EY155" s="20"/>
      <c r="EZ155" s="20"/>
      <c r="FA155" s="20"/>
      <c r="FB155" s="20"/>
      <c r="FC155" s="20"/>
      <c r="FD155" s="20"/>
      <c r="FE155" s="20"/>
      <c r="FF155" s="20"/>
      <c r="FG155" s="20"/>
      <c r="FH155" s="20"/>
      <c r="FI155" s="20"/>
    </row>
    <row r="156" customFormat="false" ht="16.5" hidden="false" customHeight="true" outlineLevel="0" collapsed="false">
      <c r="A156" s="90"/>
      <c r="B156" s="90"/>
      <c r="C156" s="90"/>
      <c r="D156" s="92"/>
      <c r="E156" s="133"/>
      <c r="F156" s="134"/>
      <c r="G156" s="134"/>
      <c r="H156" s="134"/>
      <c r="I156" s="134"/>
      <c r="J156" s="134"/>
      <c r="K156" s="94"/>
      <c r="L156" s="94"/>
      <c r="M156" s="94"/>
      <c r="N156" s="94"/>
      <c r="O156" s="94"/>
      <c r="P156" s="94"/>
      <c r="Q156" s="135"/>
      <c r="R156" s="135"/>
      <c r="S156" s="135"/>
      <c r="T156" s="135"/>
      <c r="U156" s="135"/>
      <c r="V156" s="135"/>
      <c r="W156" s="96"/>
      <c r="X156" s="96"/>
      <c r="Y156" s="96"/>
      <c r="Z156" s="96"/>
      <c r="AA156" s="96"/>
      <c r="AB156" s="96"/>
      <c r="AC156" s="97"/>
      <c r="AD156" s="97"/>
      <c r="AE156" s="97"/>
      <c r="AF156" s="97"/>
      <c r="AG156" s="97"/>
      <c r="AH156" s="97"/>
      <c r="AI156" s="98"/>
      <c r="AJ156" s="98"/>
      <c r="AK156" s="98"/>
      <c r="AL156" s="98"/>
      <c r="AM156" s="98"/>
      <c r="AN156" s="98"/>
      <c r="AO156" s="98"/>
      <c r="AP156" s="98"/>
      <c r="AQ156" s="97"/>
      <c r="AR156" s="97"/>
      <c r="AS156" s="97"/>
      <c r="AT156" s="97"/>
      <c r="AU156" s="121"/>
      <c r="AV156" s="136"/>
      <c r="AW156" s="136"/>
      <c r="AX156" s="136"/>
      <c r="AY156" s="136"/>
      <c r="AZ156" s="136"/>
      <c r="BA156" s="136"/>
      <c r="BB156" s="136"/>
      <c r="BC156" s="136"/>
      <c r="BD156" s="136"/>
      <c r="BE156" s="136"/>
      <c r="BF156" s="136"/>
      <c r="BG156" s="136"/>
      <c r="BH156" s="136"/>
      <c r="BI156" s="136"/>
      <c r="BJ156" s="136"/>
      <c r="BK156" s="136"/>
      <c r="BL156" s="136"/>
      <c r="BM156" s="136"/>
      <c r="BN156" s="136"/>
      <c r="BO156" s="136"/>
      <c r="BP156" s="136"/>
      <c r="BQ156" s="121"/>
      <c r="BR156" s="121"/>
      <c r="BS156" s="121"/>
      <c r="BT156" s="138"/>
      <c r="BU156" s="121"/>
      <c r="BV156" s="121"/>
      <c r="BW156" s="121"/>
      <c r="BX156" s="121"/>
      <c r="BY156" s="121"/>
      <c r="BZ156" s="121"/>
      <c r="CA156" s="121"/>
      <c r="CB156" s="121"/>
      <c r="CC156" s="121"/>
      <c r="CD156" s="121"/>
      <c r="CE156" s="121"/>
      <c r="CF156" s="121"/>
      <c r="CG156" s="121"/>
      <c r="CH156" s="121"/>
      <c r="CI156" s="121"/>
      <c r="CJ156" s="121"/>
      <c r="CK156" s="121"/>
      <c r="CL156" s="121"/>
      <c r="CM156" s="121"/>
      <c r="CN156" s="121"/>
      <c r="CO156" s="121"/>
      <c r="CP156" s="121"/>
      <c r="CQ156" s="121"/>
      <c r="CR156" s="121"/>
      <c r="CS156" s="121"/>
      <c r="CT156" s="121"/>
      <c r="CU156" s="121"/>
      <c r="CV156" s="121"/>
      <c r="CW156" s="121"/>
      <c r="CX156" s="121"/>
      <c r="CY156" s="121"/>
      <c r="CZ156" s="121"/>
      <c r="DA156" s="20"/>
      <c r="DB156" s="20"/>
      <c r="DC156" s="20"/>
      <c r="DD156" s="20"/>
      <c r="DE156" s="20"/>
      <c r="DF156" s="20"/>
      <c r="DG156" s="20"/>
      <c r="DH156" s="20"/>
      <c r="DI156" s="20"/>
      <c r="DJ156" s="20"/>
      <c r="DK156" s="20"/>
      <c r="DL156" s="20"/>
      <c r="DM156" s="20"/>
      <c r="DN156" s="20"/>
      <c r="DO156" s="20"/>
      <c r="DP156" s="20"/>
      <c r="DQ156" s="20"/>
      <c r="DR156" s="20"/>
      <c r="DS156" s="20"/>
      <c r="DT156" s="20"/>
      <c r="DU156" s="20"/>
      <c r="DV156" s="20"/>
      <c r="DW156" s="20"/>
      <c r="DX156" s="20"/>
      <c r="DY156" s="20"/>
      <c r="EA156" s="20"/>
      <c r="EB156" s="20"/>
      <c r="EC156" s="20"/>
      <c r="ED156" s="20"/>
      <c r="EE156" s="20"/>
      <c r="EF156" s="20"/>
      <c r="EI156" s="20"/>
      <c r="EJ156" s="20"/>
      <c r="EK156" s="20"/>
      <c r="EL156" s="20"/>
      <c r="EM156" s="20"/>
      <c r="EO156" s="20"/>
      <c r="EP156" s="20"/>
      <c r="EQ156" s="20"/>
      <c r="ER156" s="20"/>
      <c r="ES156" s="20"/>
      <c r="ET156" s="20"/>
      <c r="EU156" s="20"/>
      <c r="EV156" s="20"/>
      <c r="EW156" s="20"/>
      <c r="EX156" s="20"/>
      <c r="EY156" s="20"/>
      <c r="EZ156" s="20"/>
      <c r="FA156" s="20"/>
      <c r="FB156" s="20"/>
      <c r="FC156" s="20"/>
      <c r="FD156" s="20"/>
      <c r="FE156" s="20"/>
      <c r="FF156" s="20"/>
      <c r="FG156" s="20"/>
      <c r="FH156" s="20"/>
      <c r="FI156" s="20"/>
    </row>
    <row r="157" customFormat="false" ht="16.5" hidden="false" customHeight="true" outlineLevel="0" collapsed="false">
      <c r="A157" s="90"/>
      <c r="B157" s="90"/>
      <c r="C157" s="90"/>
      <c r="D157" s="92"/>
      <c r="E157" s="133"/>
      <c r="F157" s="134"/>
      <c r="G157" s="134"/>
      <c r="H157" s="134"/>
      <c r="I157" s="134"/>
      <c r="J157" s="134"/>
      <c r="K157" s="94"/>
      <c r="L157" s="94"/>
      <c r="M157" s="94"/>
      <c r="N157" s="94"/>
      <c r="O157" s="94"/>
      <c r="P157" s="94"/>
      <c r="Q157" s="135"/>
      <c r="R157" s="135"/>
      <c r="S157" s="135"/>
      <c r="T157" s="135"/>
      <c r="U157" s="135"/>
      <c r="V157" s="135"/>
      <c r="W157" s="96"/>
      <c r="X157" s="96"/>
      <c r="Y157" s="96"/>
      <c r="Z157" s="96"/>
      <c r="AA157" s="96"/>
      <c r="AB157" s="96"/>
      <c r="AC157" s="97"/>
      <c r="AD157" s="97"/>
      <c r="AE157" s="97"/>
      <c r="AF157" s="97"/>
      <c r="AG157" s="97"/>
      <c r="AH157" s="97"/>
      <c r="AI157" s="98"/>
      <c r="AJ157" s="98"/>
      <c r="AK157" s="98"/>
      <c r="AL157" s="98"/>
      <c r="AM157" s="98"/>
      <c r="AN157" s="98"/>
      <c r="AO157" s="98"/>
      <c r="AP157" s="98"/>
      <c r="AQ157" s="97"/>
      <c r="AR157" s="137"/>
      <c r="AS157" s="97"/>
      <c r="AT157" s="97"/>
      <c r="AU157" s="121"/>
      <c r="AV157" s="136"/>
      <c r="AW157" s="136"/>
      <c r="AX157" s="136"/>
      <c r="AY157" s="136"/>
      <c r="AZ157" s="136"/>
      <c r="BA157" s="136"/>
      <c r="BB157" s="136"/>
      <c r="BC157" s="136"/>
      <c r="BD157" s="136"/>
      <c r="BE157" s="136"/>
      <c r="BF157" s="136"/>
      <c r="BG157" s="136"/>
      <c r="BH157" s="136"/>
      <c r="BI157" s="136"/>
      <c r="BJ157" s="136"/>
      <c r="BK157" s="136"/>
      <c r="BL157" s="136"/>
      <c r="BM157" s="136"/>
      <c r="BN157" s="136"/>
      <c r="BO157" s="136"/>
      <c r="BP157" s="136"/>
      <c r="BQ157" s="121"/>
      <c r="BR157" s="121"/>
      <c r="BS157" s="121"/>
      <c r="BT157" s="138"/>
      <c r="BU157" s="121"/>
      <c r="BV157" s="121"/>
      <c r="BW157" s="121"/>
      <c r="BX157" s="121"/>
      <c r="BY157" s="121"/>
      <c r="BZ157" s="121"/>
      <c r="CA157" s="121"/>
      <c r="CB157" s="121"/>
      <c r="CC157" s="121"/>
      <c r="CD157" s="121"/>
      <c r="CE157" s="121"/>
      <c r="CF157" s="121"/>
      <c r="CG157" s="121"/>
      <c r="CH157" s="121"/>
      <c r="CI157" s="121"/>
      <c r="CJ157" s="121"/>
      <c r="CK157" s="121"/>
      <c r="CL157" s="121"/>
      <c r="CM157" s="121"/>
      <c r="CN157" s="121"/>
      <c r="CO157" s="121"/>
      <c r="CP157" s="121"/>
      <c r="CQ157" s="121"/>
      <c r="CR157" s="121"/>
      <c r="CS157" s="121"/>
      <c r="CT157" s="121"/>
      <c r="CU157" s="121"/>
      <c r="CV157" s="121"/>
      <c r="CW157" s="121"/>
      <c r="CX157" s="121"/>
      <c r="CY157" s="121"/>
      <c r="CZ157" s="121"/>
      <c r="DA157" s="20"/>
      <c r="DB157" s="20"/>
      <c r="DC157" s="20"/>
      <c r="DD157" s="20"/>
      <c r="DE157" s="20"/>
      <c r="DF157" s="20"/>
      <c r="DG157" s="20"/>
      <c r="DH157" s="20"/>
      <c r="DI157" s="20"/>
      <c r="DJ157" s="20"/>
      <c r="DK157" s="20"/>
      <c r="DL157" s="20"/>
      <c r="DM157" s="20"/>
      <c r="DN157" s="20"/>
      <c r="DO157" s="20"/>
      <c r="DP157" s="20"/>
      <c r="DQ157" s="20"/>
      <c r="DR157" s="20"/>
      <c r="DS157" s="20"/>
      <c r="DT157" s="20"/>
      <c r="DU157" s="20"/>
      <c r="DV157" s="20"/>
      <c r="DW157" s="20"/>
      <c r="DX157" s="20"/>
      <c r="DY157" s="20"/>
      <c r="EA157" s="20"/>
      <c r="EB157" s="20"/>
      <c r="EC157" s="20"/>
      <c r="ED157" s="20"/>
      <c r="EE157" s="20"/>
      <c r="EF157" s="20"/>
      <c r="EI157" s="20"/>
      <c r="EJ157" s="20"/>
      <c r="EK157" s="20"/>
      <c r="EL157" s="20"/>
      <c r="EM157" s="20"/>
      <c r="EO157" s="20"/>
      <c r="EP157" s="20"/>
      <c r="EQ157" s="20"/>
      <c r="ER157" s="20"/>
      <c r="ES157" s="20"/>
      <c r="ET157" s="20"/>
      <c r="EU157" s="20"/>
      <c r="EV157" s="20"/>
      <c r="EW157" s="20"/>
      <c r="EX157" s="20"/>
      <c r="EY157" s="20"/>
      <c r="EZ157" s="20"/>
      <c r="FA157" s="20"/>
      <c r="FB157" s="20"/>
      <c r="FC157" s="20"/>
      <c r="FD157" s="20"/>
      <c r="FE157" s="20"/>
      <c r="FF157" s="20"/>
      <c r="FG157" s="20"/>
      <c r="FH157" s="20"/>
      <c r="FI157" s="20"/>
    </row>
    <row r="158" customFormat="false" ht="16.5" hidden="false" customHeight="true" outlineLevel="0" collapsed="false">
      <c r="A158" s="90"/>
      <c r="B158" s="90"/>
      <c r="C158" s="90"/>
      <c r="D158" s="92"/>
      <c r="E158" s="133"/>
      <c r="F158" s="134"/>
      <c r="G158" s="134"/>
      <c r="H158" s="134"/>
      <c r="I158" s="134"/>
      <c r="J158" s="134"/>
      <c r="K158" s="94"/>
      <c r="L158" s="94"/>
      <c r="M158" s="94"/>
      <c r="N158" s="94"/>
      <c r="O158" s="94"/>
      <c r="P158" s="94"/>
      <c r="Q158" s="135"/>
      <c r="R158" s="135"/>
      <c r="S158" s="135"/>
      <c r="T158" s="135"/>
      <c r="U158" s="135"/>
      <c r="V158" s="135"/>
      <c r="W158" s="96"/>
      <c r="X158" s="96"/>
      <c r="Y158" s="96"/>
      <c r="Z158" s="96"/>
      <c r="AA158" s="96"/>
      <c r="AB158" s="96"/>
      <c r="AC158" s="97"/>
      <c r="AD158" s="97"/>
      <c r="AE158" s="97"/>
      <c r="AF158" s="97"/>
      <c r="AG158" s="97"/>
      <c r="AH158" s="97"/>
      <c r="AI158" s="98"/>
      <c r="AJ158" s="98"/>
      <c r="AK158" s="98"/>
      <c r="AL158" s="98"/>
      <c r="AM158" s="98"/>
      <c r="AN158" s="98"/>
      <c r="AO158" s="98"/>
      <c r="AP158" s="98"/>
      <c r="AQ158" s="97"/>
      <c r="AR158" s="97"/>
      <c r="AS158" s="97"/>
      <c r="AT158" s="97"/>
      <c r="AU158" s="121"/>
      <c r="AV158" s="136"/>
      <c r="AW158" s="136"/>
      <c r="AX158" s="136"/>
      <c r="AY158" s="136"/>
      <c r="AZ158" s="136"/>
      <c r="BA158" s="136"/>
      <c r="BB158" s="136"/>
      <c r="BC158" s="136"/>
      <c r="BD158" s="136"/>
      <c r="BE158" s="136"/>
      <c r="BF158" s="136"/>
      <c r="BG158" s="136"/>
      <c r="BH158" s="136"/>
      <c r="BI158" s="136"/>
      <c r="BJ158" s="136"/>
      <c r="BK158" s="136"/>
      <c r="BL158" s="136"/>
      <c r="BM158" s="136"/>
      <c r="BN158" s="136"/>
      <c r="BO158" s="136"/>
      <c r="BP158" s="136"/>
      <c r="BQ158" s="121"/>
      <c r="BR158" s="121"/>
      <c r="BS158" s="121"/>
      <c r="BT158" s="138"/>
      <c r="BU158" s="121"/>
      <c r="BV158" s="121"/>
      <c r="BW158" s="121"/>
      <c r="BX158" s="121"/>
      <c r="BY158" s="121"/>
      <c r="BZ158" s="121"/>
      <c r="CA158" s="121"/>
      <c r="CB158" s="121"/>
      <c r="CC158" s="121"/>
      <c r="CD158" s="121"/>
      <c r="CE158" s="121"/>
      <c r="CF158" s="121"/>
      <c r="CG158" s="121"/>
      <c r="CH158" s="121"/>
      <c r="CI158" s="121"/>
      <c r="CJ158" s="121"/>
      <c r="CK158" s="121"/>
      <c r="CL158" s="121"/>
      <c r="CM158" s="121"/>
      <c r="CN158" s="121"/>
      <c r="CO158" s="121"/>
      <c r="CP158" s="121"/>
      <c r="CQ158" s="121"/>
      <c r="CR158" s="121"/>
      <c r="CS158" s="121"/>
      <c r="CT158" s="121"/>
      <c r="CU158" s="121"/>
      <c r="CV158" s="121"/>
      <c r="CW158" s="121"/>
      <c r="CX158" s="121"/>
      <c r="CY158" s="121"/>
      <c r="CZ158" s="121"/>
      <c r="DA158" s="20"/>
      <c r="DB158" s="20"/>
      <c r="DC158" s="20"/>
      <c r="DD158" s="20"/>
      <c r="DE158" s="20"/>
      <c r="DF158" s="20"/>
      <c r="DG158" s="20"/>
      <c r="DH158" s="20"/>
      <c r="DI158" s="20"/>
      <c r="DJ158" s="20"/>
      <c r="DK158" s="20"/>
      <c r="DL158" s="20"/>
      <c r="DM158" s="20"/>
      <c r="DN158" s="20"/>
      <c r="DO158" s="20"/>
      <c r="DP158" s="20"/>
      <c r="DQ158" s="20"/>
      <c r="DR158" s="20"/>
      <c r="DS158" s="20"/>
      <c r="DT158" s="20"/>
      <c r="DU158" s="20"/>
      <c r="DV158" s="20"/>
      <c r="DW158" s="20"/>
      <c r="DX158" s="20"/>
      <c r="DY158" s="20"/>
      <c r="EA158" s="20"/>
      <c r="EB158" s="20"/>
      <c r="EC158" s="20"/>
      <c r="ED158" s="20"/>
      <c r="EE158" s="20"/>
      <c r="EF158" s="20"/>
      <c r="EI158" s="20"/>
      <c r="EJ158" s="20"/>
      <c r="EK158" s="20"/>
      <c r="EL158" s="20"/>
      <c r="EM158" s="20"/>
      <c r="EO158" s="20"/>
      <c r="EP158" s="20"/>
      <c r="EQ158" s="20"/>
      <c r="ER158" s="20"/>
      <c r="ES158" s="20"/>
      <c r="ET158" s="20"/>
      <c r="EU158" s="20"/>
      <c r="EV158" s="20"/>
      <c r="EW158" s="20"/>
      <c r="EX158" s="20"/>
      <c r="EY158" s="20"/>
      <c r="EZ158" s="20"/>
      <c r="FA158" s="20"/>
      <c r="FB158" s="20"/>
      <c r="FC158" s="20"/>
      <c r="FD158" s="20"/>
      <c r="FE158" s="20"/>
      <c r="FF158" s="20"/>
      <c r="FG158" s="20"/>
      <c r="FH158" s="20"/>
      <c r="FI158" s="20"/>
    </row>
    <row r="159" customFormat="false" ht="16.5" hidden="false" customHeight="true" outlineLevel="0" collapsed="false">
      <c r="A159" s="90"/>
      <c r="B159" s="90"/>
      <c r="C159" s="90"/>
      <c r="D159" s="92"/>
      <c r="E159" s="133"/>
      <c r="F159" s="134"/>
      <c r="G159" s="134"/>
      <c r="H159" s="134"/>
      <c r="I159" s="134"/>
      <c r="J159" s="134"/>
      <c r="K159" s="94"/>
      <c r="L159" s="94"/>
      <c r="M159" s="94"/>
      <c r="N159" s="94"/>
      <c r="O159" s="94"/>
      <c r="P159" s="94"/>
      <c r="Q159" s="135"/>
      <c r="R159" s="135"/>
      <c r="S159" s="135"/>
      <c r="T159" s="135"/>
      <c r="U159" s="135"/>
      <c r="V159" s="135"/>
      <c r="W159" s="96"/>
      <c r="X159" s="96"/>
      <c r="Y159" s="96"/>
      <c r="Z159" s="96"/>
      <c r="AA159" s="96"/>
      <c r="AB159" s="96"/>
      <c r="AC159" s="97"/>
      <c r="AD159" s="97"/>
      <c r="AE159" s="97"/>
      <c r="AF159" s="97"/>
      <c r="AG159" s="97"/>
      <c r="AH159" s="97"/>
      <c r="AI159" s="98"/>
      <c r="AJ159" s="98"/>
      <c r="AK159" s="98"/>
      <c r="AL159" s="98"/>
      <c r="AM159" s="98"/>
      <c r="AN159" s="98"/>
      <c r="AO159" s="98"/>
      <c r="AP159" s="98"/>
      <c r="AQ159" s="97"/>
      <c r="AR159" s="97"/>
      <c r="AS159" s="97"/>
      <c r="AT159" s="97"/>
      <c r="AU159" s="121"/>
      <c r="AV159" s="136"/>
      <c r="AW159" s="136"/>
      <c r="AX159" s="136"/>
      <c r="AY159" s="136"/>
      <c r="AZ159" s="136"/>
      <c r="BA159" s="136"/>
      <c r="BB159" s="136"/>
      <c r="BC159" s="136"/>
      <c r="BD159" s="136"/>
      <c r="BE159" s="136"/>
      <c r="BF159" s="136"/>
      <c r="BG159" s="136"/>
      <c r="BH159" s="136"/>
      <c r="BI159" s="136"/>
      <c r="BJ159" s="136"/>
      <c r="BK159" s="136"/>
      <c r="BL159" s="136"/>
      <c r="BM159" s="136"/>
      <c r="BN159" s="136"/>
      <c r="BO159" s="136"/>
      <c r="BP159" s="136"/>
      <c r="BQ159" s="121"/>
      <c r="BR159" s="121"/>
      <c r="BS159" s="121"/>
      <c r="BT159" s="138"/>
      <c r="BU159" s="121"/>
      <c r="BV159" s="121"/>
      <c r="BW159" s="121"/>
      <c r="BX159" s="121"/>
      <c r="BY159" s="121"/>
      <c r="BZ159" s="121"/>
      <c r="CA159" s="121"/>
      <c r="CB159" s="121"/>
      <c r="CC159" s="121"/>
      <c r="CD159" s="121"/>
      <c r="CE159" s="121"/>
      <c r="CF159" s="121"/>
      <c r="CG159" s="121"/>
      <c r="CH159" s="121"/>
      <c r="CI159" s="121"/>
      <c r="CJ159" s="121"/>
      <c r="CK159" s="121"/>
      <c r="CL159" s="121"/>
      <c r="CM159" s="121"/>
      <c r="CN159" s="121"/>
      <c r="CO159" s="121"/>
      <c r="CP159" s="121"/>
      <c r="CQ159" s="121"/>
      <c r="CR159" s="121"/>
      <c r="CS159" s="121"/>
      <c r="CT159" s="121"/>
      <c r="CU159" s="121"/>
      <c r="CV159" s="121"/>
      <c r="CW159" s="121"/>
      <c r="CX159" s="121"/>
      <c r="CY159" s="121"/>
      <c r="CZ159" s="121"/>
      <c r="DA159" s="20"/>
      <c r="DB159" s="20"/>
      <c r="DC159" s="20"/>
      <c r="DD159" s="20"/>
      <c r="DE159" s="20"/>
      <c r="DF159" s="20"/>
      <c r="DG159" s="20"/>
      <c r="DH159" s="20"/>
      <c r="DI159" s="20"/>
      <c r="DJ159" s="20"/>
      <c r="DK159" s="20"/>
      <c r="DL159" s="20"/>
      <c r="DM159" s="20"/>
      <c r="DN159" s="20"/>
      <c r="DO159" s="20"/>
      <c r="DP159" s="20"/>
      <c r="DQ159" s="20"/>
      <c r="DR159" s="20"/>
      <c r="DS159" s="20"/>
      <c r="DT159" s="20"/>
      <c r="DU159" s="20"/>
      <c r="DV159" s="20"/>
      <c r="DW159" s="20"/>
      <c r="DX159" s="20"/>
      <c r="DY159" s="20"/>
      <c r="EA159" s="20"/>
      <c r="EB159" s="20"/>
      <c r="EC159" s="20"/>
      <c r="ED159" s="20"/>
      <c r="EE159" s="20"/>
      <c r="EF159" s="20"/>
      <c r="EI159" s="20"/>
      <c r="EJ159" s="20"/>
      <c r="EK159" s="20"/>
      <c r="EL159" s="20"/>
      <c r="EM159" s="20"/>
      <c r="EO159" s="20"/>
      <c r="EP159" s="20"/>
      <c r="EQ159" s="20"/>
      <c r="ER159" s="20"/>
      <c r="ES159" s="20"/>
      <c r="ET159" s="20"/>
      <c r="EU159" s="20"/>
      <c r="EV159" s="20"/>
      <c r="EW159" s="20"/>
      <c r="EX159" s="20"/>
      <c r="EY159" s="20"/>
      <c r="EZ159" s="20"/>
      <c r="FA159" s="20"/>
      <c r="FB159" s="20"/>
      <c r="FC159" s="20"/>
      <c r="FD159" s="20"/>
      <c r="FE159" s="20"/>
      <c r="FF159" s="20"/>
      <c r="FG159" s="20"/>
      <c r="FH159" s="20"/>
      <c r="FI159" s="20"/>
    </row>
    <row r="160" customFormat="false" ht="16.5" hidden="false" customHeight="true" outlineLevel="0" collapsed="false">
      <c r="A160" s="90"/>
      <c r="B160" s="90"/>
      <c r="C160" s="90"/>
      <c r="D160" s="92"/>
      <c r="E160" s="133"/>
      <c r="F160" s="134"/>
      <c r="G160" s="134"/>
      <c r="H160" s="134"/>
      <c r="I160" s="134"/>
      <c r="J160" s="134"/>
      <c r="K160" s="94"/>
      <c r="L160" s="94"/>
      <c r="M160" s="94"/>
      <c r="N160" s="94"/>
      <c r="O160" s="94"/>
      <c r="P160" s="94"/>
      <c r="Q160" s="135"/>
      <c r="R160" s="135"/>
      <c r="S160" s="135"/>
      <c r="T160" s="135"/>
      <c r="U160" s="135"/>
      <c r="V160" s="135"/>
      <c r="W160" s="96"/>
      <c r="X160" s="96"/>
      <c r="Y160" s="96"/>
      <c r="Z160" s="96"/>
      <c r="AA160" s="96"/>
      <c r="AB160" s="96"/>
      <c r="AC160" s="97"/>
      <c r="AD160" s="97"/>
      <c r="AE160" s="97"/>
      <c r="AF160" s="97"/>
      <c r="AG160" s="97"/>
      <c r="AH160" s="97"/>
      <c r="AI160" s="98"/>
      <c r="AJ160" s="98"/>
      <c r="AK160" s="98"/>
      <c r="AL160" s="98"/>
      <c r="AM160" s="98"/>
      <c r="AN160" s="98"/>
      <c r="AO160" s="98"/>
      <c r="AP160" s="98"/>
      <c r="AQ160" s="97"/>
      <c r="AR160" s="97"/>
      <c r="AS160" s="97"/>
      <c r="AT160" s="97"/>
      <c r="AU160" s="121"/>
      <c r="AV160" s="136"/>
      <c r="AW160" s="136"/>
      <c r="AX160" s="136"/>
      <c r="AY160" s="136"/>
      <c r="AZ160" s="136"/>
      <c r="BA160" s="136"/>
      <c r="BB160" s="136"/>
      <c r="BC160" s="136"/>
      <c r="BD160" s="136"/>
      <c r="BE160" s="136"/>
      <c r="BF160" s="136"/>
      <c r="BG160" s="136"/>
      <c r="BH160" s="136"/>
      <c r="BI160" s="136"/>
      <c r="BJ160" s="136"/>
      <c r="BK160" s="136"/>
      <c r="BL160" s="136"/>
      <c r="BM160" s="136"/>
      <c r="BN160" s="136"/>
      <c r="BO160" s="136"/>
      <c r="BP160" s="136"/>
      <c r="BQ160" s="121"/>
      <c r="BR160" s="121"/>
      <c r="BS160" s="121"/>
      <c r="BT160" s="138"/>
      <c r="BU160" s="121"/>
      <c r="BV160" s="121"/>
      <c r="BW160" s="121"/>
      <c r="BX160" s="121"/>
      <c r="BY160" s="121"/>
      <c r="BZ160" s="121"/>
      <c r="CA160" s="121"/>
      <c r="CB160" s="121"/>
      <c r="CC160" s="121"/>
      <c r="CD160" s="121"/>
      <c r="CE160" s="121"/>
      <c r="CF160" s="121"/>
      <c r="CG160" s="121"/>
      <c r="CH160" s="121"/>
      <c r="CI160" s="121"/>
      <c r="CJ160" s="121"/>
      <c r="CK160" s="121"/>
      <c r="CL160" s="121"/>
      <c r="CM160" s="121"/>
      <c r="CN160" s="121"/>
      <c r="CO160" s="121"/>
      <c r="CP160" s="121"/>
      <c r="CQ160" s="121"/>
      <c r="CR160" s="121"/>
      <c r="CS160" s="121"/>
      <c r="CT160" s="121"/>
      <c r="CU160" s="121"/>
      <c r="CV160" s="121"/>
      <c r="CW160" s="121"/>
      <c r="CX160" s="121"/>
      <c r="CY160" s="121"/>
      <c r="CZ160" s="121"/>
      <c r="DA160" s="20"/>
      <c r="DB160" s="20"/>
      <c r="DC160" s="20"/>
      <c r="DD160" s="20"/>
      <c r="DE160" s="20"/>
      <c r="DF160" s="20"/>
      <c r="DG160" s="20"/>
      <c r="DH160" s="20"/>
      <c r="DI160" s="20"/>
      <c r="DJ160" s="20"/>
      <c r="DK160" s="20"/>
      <c r="DL160" s="20"/>
      <c r="DM160" s="20"/>
      <c r="DN160" s="20"/>
      <c r="DO160" s="20"/>
      <c r="DP160" s="20"/>
      <c r="DQ160" s="20"/>
      <c r="DR160" s="20"/>
      <c r="DS160" s="20"/>
      <c r="DT160" s="20"/>
      <c r="DU160" s="20"/>
      <c r="DV160" s="20"/>
      <c r="DW160" s="20"/>
      <c r="DX160" s="20"/>
      <c r="DY160" s="20"/>
      <c r="EA160" s="20"/>
      <c r="EB160" s="20"/>
      <c r="EC160" s="20"/>
      <c r="ED160" s="20"/>
      <c r="EE160" s="20"/>
      <c r="EF160" s="20"/>
      <c r="EI160" s="20"/>
      <c r="EJ160" s="20"/>
      <c r="EK160" s="20"/>
      <c r="EL160" s="20"/>
      <c r="EM160" s="20"/>
      <c r="EO160" s="20"/>
      <c r="EP160" s="20"/>
      <c r="EQ160" s="20"/>
      <c r="ER160" s="20"/>
      <c r="ES160" s="20"/>
      <c r="ET160" s="20"/>
      <c r="EU160" s="20"/>
      <c r="EV160" s="20"/>
      <c r="EW160" s="20"/>
      <c r="EX160" s="20"/>
      <c r="EY160" s="20"/>
      <c r="EZ160" s="20"/>
      <c r="FA160" s="20"/>
      <c r="FB160" s="20"/>
      <c r="FC160" s="20"/>
      <c r="FD160" s="20"/>
      <c r="FE160" s="20"/>
      <c r="FF160" s="20"/>
      <c r="FG160" s="20"/>
      <c r="FH160" s="20"/>
      <c r="FI160" s="20"/>
    </row>
    <row r="161" customFormat="false" ht="16.5" hidden="false" customHeight="true" outlineLevel="0" collapsed="false">
      <c r="A161" s="90"/>
      <c r="B161" s="90"/>
      <c r="C161" s="90"/>
      <c r="D161" s="92"/>
      <c r="E161" s="133"/>
      <c r="F161" s="134"/>
      <c r="G161" s="134"/>
      <c r="H161" s="134"/>
      <c r="I161" s="134"/>
      <c r="J161" s="134"/>
      <c r="K161" s="94"/>
      <c r="L161" s="94"/>
      <c r="M161" s="94"/>
      <c r="N161" s="94"/>
      <c r="O161" s="94"/>
      <c r="P161" s="94"/>
      <c r="Q161" s="135"/>
      <c r="R161" s="135"/>
      <c r="S161" s="135"/>
      <c r="T161" s="135"/>
      <c r="U161" s="135"/>
      <c r="V161" s="135"/>
      <c r="W161" s="96"/>
      <c r="X161" s="96"/>
      <c r="Y161" s="96"/>
      <c r="Z161" s="96"/>
      <c r="AA161" s="96"/>
      <c r="AB161" s="96"/>
      <c r="AC161" s="97"/>
      <c r="AD161" s="97"/>
      <c r="AE161" s="97"/>
      <c r="AF161" s="97"/>
      <c r="AG161" s="97"/>
      <c r="AH161" s="97"/>
      <c r="AI161" s="98"/>
      <c r="AJ161" s="98"/>
      <c r="AK161" s="98"/>
      <c r="AL161" s="98"/>
      <c r="AM161" s="98"/>
      <c r="AN161" s="98"/>
      <c r="AO161" s="98"/>
      <c r="AP161" s="98"/>
      <c r="AQ161" s="97"/>
      <c r="AR161" s="97"/>
      <c r="AS161" s="97"/>
      <c r="AT161" s="97"/>
      <c r="AU161" s="121"/>
      <c r="AV161" s="136"/>
      <c r="AW161" s="136"/>
      <c r="AX161" s="136"/>
      <c r="AY161" s="136"/>
      <c r="AZ161" s="136"/>
      <c r="BA161" s="136"/>
      <c r="BB161" s="136"/>
      <c r="BC161" s="136"/>
      <c r="BD161" s="136"/>
      <c r="BE161" s="136"/>
      <c r="BF161" s="136"/>
      <c r="BG161" s="136"/>
      <c r="BH161" s="136"/>
      <c r="BI161" s="136"/>
      <c r="BJ161" s="136"/>
      <c r="BK161" s="136"/>
      <c r="BL161" s="136"/>
      <c r="BM161" s="136"/>
      <c r="BN161" s="136"/>
      <c r="BO161" s="136"/>
      <c r="BP161" s="136"/>
      <c r="BQ161" s="121"/>
      <c r="BR161" s="121"/>
      <c r="BS161" s="121"/>
      <c r="BT161" s="138"/>
      <c r="BU161" s="121"/>
      <c r="BV161" s="121"/>
      <c r="BW161" s="121"/>
      <c r="BX161" s="121"/>
      <c r="BY161" s="121"/>
      <c r="BZ161" s="121"/>
      <c r="CA161" s="121"/>
      <c r="CB161" s="121"/>
      <c r="CC161" s="121"/>
      <c r="CD161" s="121"/>
      <c r="CE161" s="121"/>
      <c r="CF161" s="121"/>
      <c r="CG161" s="121"/>
      <c r="CH161" s="121"/>
      <c r="CI161" s="121"/>
      <c r="CJ161" s="121"/>
      <c r="CK161" s="121"/>
      <c r="CL161" s="121"/>
      <c r="CM161" s="121"/>
      <c r="CN161" s="121"/>
      <c r="CO161" s="121"/>
      <c r="CP161" s="121"/>
      <c r="CQ161" s="121"/>
      <c r="CR161" s="121"/>
      <c r="CS161" s="121"/>
      <c r="CT161" s="121"/>
      <c r="CU161" s="121"/>
      <c r="CV161" s="121"/>
      <c r="CW161" s="121"/>
      <c r="CX161" s="121"/>
      <c r="CY161" s="121"/>
      <c r="CZ161" s="121"/>
      <c r="DA161" s="20"/>
      <c r="DB161" s="20"/>
      <c r="DC161" s="20"/>
      <c r="DD161" s="20"/>
      <c r="DE161" s="20"/>
      <c r="DF161" s="20"/>
      <c r="DG161" s="20"/>
      <c r="DH161" s="20"/>
      <c r="DI161" s="20"/>
      <c r="DJ161" s="20"/>
      <c r="DK161" s="20"/>
      <c r="DL161" s="20"/>
      <c r="DM161" s="20"/>
      <c r="DN161" s="20"/>
      <c r="DO161" s="20"/>
      <c r="DP161" s="20"/>
      <c r="DQ161" s="20"/>
      <c r="DR161" s="20"/>
      <c r="DS161" s="20"/>
      <c r="DT161" s="20"/>
      <c r="DU161" s="20"/>
      <c r="DV161" s="20"/>
      <c r="DW161" s="20"/>
      <c r="DX161" s="20"/>
      <c r="DY161" s="20"/>
      <c r="EA161" s="20"/>
      <c r="EB161" s="20"/>
      <c r="EC161" s="20"/>
      <c r="ED161" s="20"/>
      <c r="EE161" s="20"/>
      <c r="EF161" s="20"/>
      <c r="EI161" s="20"/>
      <c r="EJ161" s="20"/>
      <c r="EK161" s="20"/>
      <c r="EL161" s="20"/>
      <c r="EM161" s="20"/>
      <c r="EO161" s="20"/>
      <c r="EP161" s="20"/>
      <c r="EQ161" s="20"/>
      <c r="ER161" s="20"/>
      <c r="ES161" s="20"/>
      <c r="ET161" s="20"/>
      <c r="EU161" s="20"/>
      <c r="EV161" s="20"/>
      <c r="EW161" s="20"/>
      <c r="EX161" s="20"/>
      <c r="EY161" s="20"/>
      <c r="EZ161" s="20"/>
      <c r="FA161" s="20"/>
      <c r="FB161" s="20"/>
      <c r="FC161" s="20"/>
      <c r="FD161" s="20"/>
      <c r="FE161" s="20"/>
      <c r="FF161" s="20"/>
      <c r="FG161" s="20"/>
      <c r="FH161" s="20"/>
      <c r="FI161" s="20"/>
    </row>
    <row r="162" customFormat="false" ht="16.5" hidden="false" customHeight="true" outlineLevel="0" collapsed="false">
      <c r="A162" s="90"/>
      <c r="B162" s="90"/>
      <c r="C162" s="90"/>
      <c r="D162" s="92"/>
      <c r="E162" s="133"/>
      <c r="F162" s="134"/>
      <c r="G162" s="134"/>
      <c r="H162" s="134"/>
      <c r="I162" s="134"/>
      <c r="J162" s="134"/>
      <c r="K162" s="94"/>
      <c r="L162" s="94"/>
      <c r="M162" s="94"/>
      <c r="N162" s="94"/>
      <c r="O162" s="94"/>
      <c r="P162" s="94"/>
      <c r="Q162" s="135"/>
      <c r="R162" s="135"/>
      <c r="S162" s="135"/>
      <c r="T162" s="135"/>
      <c r="U162" s="135"/>
      <c r="V162" s="135"/>
      <c r="W162" s="96"/>
      <c r="X162" s="96"/>
      <c r="Y162" s="96"/>
      <c r="Z162" s="96"/>
      <c r="AA162" s="96"/>
      <c r="AB162" s="96"/>
      <c r="AC162" s="97"/>
      <c r="AD162" s="97"/>
      <c r="AE162" s="97"/>
      <c r="AF162" s="97"/>
      <c r="AG162" s="97"/>
      <c r="AH162" s="97"/>
      <c r="AI162" s="98"/>
      <c r="AJ162" s="98"/>
      <c r="AK162" s="98"/>
      <c r="AL162" s="98"/>
      <c r="AM162" s="98"/>
      <c r="AN162" s="98"/>
      <c r="AO162" s="98"/>
      <c r="AP162" s="98"/>
      <c r="AQ162" s="97"/>
      <c r="AR162" s="97"/>
      <c r="AS162" s="97"/>
      <c r="AT162" s="97"/>
      <c r="AU162" s="121"/>
      <c r="AV162" s="136"/>
      <c r="AW162" s="136"/>
      <c r="AX162" s="136"/>
      <c r="AY162" s="136"/>
      <c r="AZ162" s="136"/>
      <c r="BA162" s="136"/>
      <c r="BB162" s="136"/>
      <c r="BC162" s="136"/>
      <c r="BD162" s="136"/>
      <c r="BE162" s="136"/>
      <c r="BF162" s="136"/>
      <c r="BG162" s="136"/>
      <c r="BH162" s="136"/>
      <c r="BI162" s="136"/>
      <c r="BJ162" s="136"/>
      <c r="BK162" s="136"/>
      <c r="BL162" s="136"/>
      <c r="BM162" s="136"/>
      <c r="BN162" s="136"/>
      <c r="BO162" s="136"/>
      <c r="BP162" s="136"/>
      <c r="BQ162" s="121"/>
      <c r="BR162" s="121"/>
      <c r="BS162" s="121"/>
      <c r="BT162" s="138"/>
      <c r="BU162" s="121"/>
      <c r="BV162" s="121"/>
      <c r="BW162" s="121"/>
      <c r="BX162" s="121"/>
      <c r="BY162" s="121"/>
      <c r="BZ162" s="121"/>
      <c r="CA162" s="121"/>
      <c r="CB162" s="121"/>
      <c r="CC162" s="121"/>
      <c r="CD162" s="121"/>
      <c r="CE162" s="121"/>
      <c r="CF162" s="121"/>
      <c r="CG162" s="121"/>
      <c r="CH162" s="121"/>
      <c r="CI162" s="121"/>
      <c r="CJ162" s="121"/>
      <c r="CK162" s="121"/>
      <c r="CL162" s="121"/>
      <c r="CM162" s="121"/>
      <c r="CN162" s="121"/>
      <c r="CO162" s="121"/>
      <c r="CP162" s="121"/>
      <c r="CQ162" s="121"/>
      <c r="CR162" s="121"/>
      <c r="CS162" s="121"/>
      <c r="CT162" s="121"/>
      <c r="CU162" s="121"/>
      <c r="CV162" s="121"/>
      <c r="CW162" s="121"/>
      <c r="CX162" s="121"/>
      <c r="CY162" s="121"/>
      <c r="CZ162" s="121"/>
      <c r="DA162" s="20"/>
      <c r="DB162" s="20"/>
      <c r="DC162" s="20"/>
      <c r="DD162" s="20"/>
      <c r="DE162" s="20"/>
      <c r="DF162" s="20"/>
      <c r="DG162" s="20"/>
      <c r="DH162" s="20"/>
      <c r="DI162" s="20"/>
      <c r="DJ162" s="20"/>
      <c r="DK162" s="20"/>
      <c r="DL162" s="20"/>
      <c r="DM162" s="20"/>
      <c r="DN162" s="20"/>
      <c r="DO162" s="20"/>
      <c r="DP162" s="20"/>
      <c r="DQ162" s="20"/>
      <c r="DR162" s="20"/>
      <c r="DS162" s="20"/>
      <c r="DT162" s="20"/>
      <c r="DU162" s="20"/>
      <c r="DV162" s="20"/>
      <c r="DW162" s="20"/>
      <c r="DX162" s="20"/>
      <c r="DY162" s="20"/>
      <c r="EA162" s="20"/>
      <c r="EB162" s="20"/>
      <c r="EC162" s="20"/>
      <c r="ED162" s="20"/>
      <c r="EE162" s="20"/>
      <c r="EF162" s="20"/>
      <c r="EI162" s="20"/>
      <c r="EJ162" s="20"/>
      <c r="EK162" s="20"/>
      <c r="EL162" s="20"/>
      <c r="EM162" s="20"/>
      <c r="EO162" s="20"/>
      <c r="EP162" s="20"/>
      <c r="EQ162" s="20"/>
      <c r="ER162" s="20"/>
      <c r="ES162" s="20"/>
      <c r="ET162" s="20"/>
      <c r="EU162" s="20"/>
      <c r="EV162" s="20"/>
      <c r="EW162" s="20"/>
      <c r="EX162" s="20"/>
      <c r="EY162" s="20"/>
      <c r="EZ162" s="20"/>
      <c r="FA162" s="20"/>
      <c r="FB162" s="20"/>
      <c r="FC162" s="20"/>
      <c r="FD162" s="20"/>
      <c r="FE162" s="20"/>
      <c r="FF162" s="20"/>
      <c r="FG162" s="20"/>
      <c r="FH162" s="20"/>
      <c r="FI162" s="20"/>
    </row>
    <row r="163" customFormat="false" ht="16.5" hidden="false" customHeight="true" outlineLevel="0" collapsed="false">
      <c r="A163" s="90"/>
      <c r="B163" s="90"/>
      <c r="C163" s="90"/>
      <c r="D163" s="92"/>
      <c r="E163" s="133"/>
      <c r="F163" s="134"/>
      <c r="G163" s="134"/>
      <c r="H163" s="134"/>
      <c r="I163" s="134"/>
      <c r="J163" s="134"/>
      <c r="K163" s="94"/>
      <c r="L163" s="94"/>
      <c r="M163" s="94"/>
      <c r="N163" s="94"/>
      <c r="O163" s="94"/>
      <c r="P163" s="94"/>
      <c r="Q163" s="135"/>
      <c r="R163" s="135"/>
      <c r="S163" s="135"/>
      <c r="T163" s="135"/>
      <c r="U163" s="135"/>
      <c r="V163" s="135"/>
      <c r="W163" s="96"/>
      <c r="X163" s="96"/>
      <c r="Y163" s="96"/>
      <c r="Z163" s="96"/>
      <c r="AA163" s="96"/>
      <c r="AB163" s="96"/>
      <c r="AC163" s="97"/>
      <c r="AD163" s="97"/>
      <c r="AE163" s="97"/>
      <c r="AF163" s="97"/>
      <c r="AG163" s="97"/>
      <c r="AH163" s="97"/>
      <c r="AI163" s="98"/>
      <c r="AJ163" s="98"/>
      <c r="AK163" s="98"/>
      <c r="AL163" s="98"/>
      <c r="AM163" s="98"/>
      <c r="AN163" s="98"/>
      <c r="AO163" s="98"/>
      <c r="AP163" s="98"/>
      <c r="AQ163" s="97"/>
      <c r="AR163" s="137"/>
      <c r="AS163" s="97"/>
      <c r="AT163" s="97"/>
      <c r="AU163" s="121"/>
      <c r="AV163" s="136"/>
      <c r="AW163" s="136"/>
      <c r="AX163" s="136"/>
      <c r="AY163" s="136"/>
      <c r="AZ163" s="136"/>
      <c r="BA163" s="136"/>
      <c r="BB163" s="136"/>
      <c r="BC163" s="136"/>
      <c r="BD163" s="136"/>
      <c r="BE163" s="136"/>
      <c r="BF163" s="136"/>
      <c r="BG163" s="136"/>
      <c r="BH163" s="136"/>
      <c r="BI163" s="136"/>
      <c r="BJ163" s="136"/>
      <c r="BK163" s="136"/>
      <c r="BL163" s="136"/>
      <c r="BM163" s="136"/>
      <c r="BN163" s="136"/>
      <c r="BO163" s="136"/>
      <c r="BP163" s="136"/>
      <c r="BQ163" s="121"/>
      <c r="BR163" s="121"/>
      <c r="BS163" s="121"/>
      <c r="BT163" s="138"/>
      <c r="BU163" s="121"/>
      <c r="BV163" s="121"/>
      <c r="BW163" s="121"/>
      <c r="BX163" s="121"/>
      <c r="BY163" s="121"/>
      <c r="BZ163" s="121"/>
      <c r="CA163" s="121"/>
      <c r="CB163" s="121"/>
      <c r="CC163" s="121"/>
      <c r="CD163" s="121"/>
      <c r="CE163" s="121"/>
      <c r="CF163" s="121"/>
      <c r="CG163" s="121"/>
      <c r="CH163" s="121"/>
      <c r="CI163" s="121"/>
      <c r="CJ163" s="121"/>
      <c r="CK163" s="121"/>
      <c r="CL163" s="121"/>
      <c r="CM163" s="121"/>
      <c r="CN163" s="121"/>
      <c r="CO163" s="121"/>
      <c r="CP163" s="121"/>
      <c r="CQ163" s="121"/>
      <c r="CR163" s="121"/>
      <c r="CS163" s="121"/>
      <c r="CT163" s="121"/>
      <c r="CU163" s="121"/>
      <c r="CV163" s="121"/>
      <c r="CW163" s="121"/>
      <c r="CX163" s="121"/>
      <c r="CY163" s="121"/>
      <c r="CZ163" s="121"/>
      <c r="DA163" s="20"/>
      <c r="DB163" s="20"/>
      <c r="DC163" s="20"/>
      <c r="DD163" s="20"/>
      <c r="DE163" s="20"/>
      <c r="DF163" s="20"/>
      <c r="DG163" s="20"/>
      <c r="DH163" s="20"/>
      <c r="DI163" s="20"/>
      <c r="DJ163" s="20"/>
      <c r="DK163" s="20"/>
      <c r="DL163" s="20"/>
      <c r="DM163" s="20"/>
      <c r="DN163" s="20"/>
      <c r="DO163" s="20"/>
      <c r="DP163" s="20"/>
      <c r="DQ163" s="20"/>
      <c r="DR163" s="20"/>
      <c r="DS163" s="20"/>
      <c r="DT163" s="20"/>
      <c r="DU163" s="20"/>
      <c r="DV163" s="20"/>
      <c r="DW163" s="20"/>
      <c r="DX163" s="20"/>
      <c r="DY163" s="20"/>
      <c r="EA163" s="20"/>
      <c r="EB163" s="20"/>
      <c r="EC163" s="20"/>
      <c r="ED163" s="20"/>
      <c r="EE163" s="20"/>
      <c r="EF163" s="20"/>
      <c r="EI163" s="20"/>
      <c r="EJ163" s="20"/>
      <c r="EK163" s="20"/>
      <c r="EL163" s="20"/>
      <c r="EM163" s="20"/>
      <c r="EO163" s="20"/>
      <c r="EP163" s="20"/>
      <c r="EQ163" s="20"/>
      <c r="ER163" s="20"/>
      <c r="ES163" s="20"/>
      <c r="ET163" s="20"/>
      <c r="EU163" s="20"/>
      <c r="EV163" s="20"/>
      <c r="EW163" s="20"/>
      <c r="EX163" s="20"/>
      <c r="EY163" s="20"/>
      <c r="EZ163" s="20"/>
      <c r="FA163" s="20"/>
      <c r="FB163" s="20"/>
      <c r="FC163" s="20"/>
      <c r="FD163" s="20"/>
      <c r="FE163" s="20"/>
      <c r="FF163" s="20"/>
      <c r="FG163" s="20"/>
      <c r="FH163" s="20"/>
      <c r="FI163" s="20"/>
    </row>
    <row r="164" customFormat="false" ht="16.5" hidden="false" customHeight="true" outlineLevel="0" collapsed="false">
      <c r="A164" s="90"/>
      <c r="B164" s="90"/>
      <c r="C164" s="90"/>
      <c r="D164" s="92"/>
      <c r="E164" s="133"/>
      <c r="F164" s="134"/>
      <c r="G164" s="134"/>
      <c r="H164" s="134"/>
      <c r="I164" s="134"/>
      <c r="J164" s="134"/>
      <c r="K164" s="94"/>
      <c r="L164" s="94"/>
      <c r="M164" s="94"/>
      <c r="N164" s="94"/>
      <c r="O164" s="94"/>
      <c r="P164" s="94"/>
      <c r="Q164" s="135"/>
      <c r="R164" s="135"/>
      <c r="S164" s="135"/>
      <c r="T164" s="135"/>
      <c r="U164" s="135"/>
      <c r="V164" s="135"/>
      <c r="W164" s="96"/>
      <c r="X164" s="96"/>
      <c r="Y164" s="96"/>
      <c r="Z164" s="96"/>
      <c r="AA164" s="96"/>
      <c r="AB164" s="96"/>
      <c r="AC164" s="97"/>
      <c r="AD164" s="97"/>
      <c r="AE164" s="97"/>
      <c r="AF164" s="97"/>
      <c r="AG164" s="97"/>
      <c r="AH164" s="97"/>
      <c r="AI164" s="98"/>
      <c r="AJ164" s="98"/>
      <c r="AK164" s="98"/>
      <c r="AL164" s="98"/>
      <c r="AM164" s="98"/>
      <c r="AN164" s="98"/>
      <c r="AO164" s="98"/>
      <c r="AP164" s="98"/>
      <c r="AQ164" s="97"/>
      <c r="AR164" s="97"/>
      <c r="AS164" s="97"/>
      <c r="AT164" s="97"/>
      <c r="AU164" s="121"/>
      <c r="AV164" s="136"/>
      <c r="AW164" s="136"/>
      <c r="AX164" s="136"/>
      <c r="AY164" s="136"/>
      <c r="AZ164" s="136"/>
      <c r="BA164" s="136"/>
      <c r="BB164" s="136"/>
      <c r="BC164" s="136"/>
      <c r="BD164" s="136"/>
      <c r="BE164" s="136"/>
      <c r="BF164" s="136"/>
      <c r="BG164" s="136"/>
      <c r="BH164" s="136"/>
      <c r="BI164" s="136"/>
      <c r="BJ164" s="136"/>
      <c r="BK164" s="136"/>
      <c r="BL164" s="136"/>
      <c r="BM164" s="136"/>
      <c r="BN164" s="136"/>
      <c r="BO164" s="136"/>
      <c r="BP164" s="136"/>
      <c r="BQ164" s="121"/>
      <c r="BR164" s="121"/>
      <c r="BS164" s="121"/>
      <c r="BT164" s="138"/>
      <c r="BU164" s="121"/>
      <c r="BV164" s="121"/>
      <c r="BW164" s="121"/>
      <c r="BX164" s="121"/>
      <c r="BY164" s="121"/>
      <c r="BZ164" s="121"/>
      <c r="CA164" s="121"/>
      <c r="CB164" s="121"/>
      <c r="CC164" s="121"/>
      <c r="CD164" s="121"/>
      <c r="CE164" s="121"/>
      <c r="CF164" s="121"/>
      <c r="CG164" s="121"/>
      <c r="CH164" s="121"/>
      <c r="CI164" s="121"/>
      <c r="CJ164" s="121"/>
      <c r="CK164" s="121"/>
      <c r="CL164" s="121"/>
      <c r="CM164" s="121"/>
      <c r="CN164" s="121"/>
      <c r="CO164" s="121"/>
      <c r="CP164" s="121"/>
      <c r="CQ164" s="121"/>
      <c r="CR164" s="121"/>
      <c r="CS164" s="121"/>
      <c r="CT164" s="121"/>
      <c r="CU164" s="121"/>
      <c r="CV164" s="121"/>
      <c r="CW164" s="121"/>
      <c r="CX164" s="121"/>
      <c r="CY164" s="121"/>
      <c r="CZ164" s="121"/>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EA164" s="20"/>
      <c r="EB164" s="20"/>
      <c r="EC164" s="20"/>
      <c r="ED164" s="20"/>
      <c r="EE164" s="20"/>
      <c r="EF164" s="20"/>
      <c r="EI164" s="20"/>
      <c r="EJ164" s="20"/>
      <c r="EK164" s="20"/>
      <c r="EL164" s="20"/>
      <c r="EM164" s="20"/>
      <c r="EO164" s="20"/>
      <c r="EP164" s="20"/>
      <c r="EQ164" s="20"/>
      <c r="ER164" s="20"/>
      <c r="ES164" s="20"/>
      <c r="ET164" s="20"/>
      <c r="EU164" s="20"/>
      <c r="EV164" s="20"/>
      <c r="EW164" s="20"/>
      <c r="EX164" s="20"/>
      <c r="EY164" s="20"/>
      <c r="EZ164" s="20"/>
      <c r="FA164" s="20"/>
      <c r="FB164" s="20"/>
      <c r="FC164" s="20"/>
      <c r="FD164" s="20"/>
      <c r="FE164" s="20"/>
      <c r="FF164" s="20"/>
      <c r="FG164" s="20"/>
      <c r="FH164" s="20"/>
      <c r="FI164" s="20"/>
    </row>
    <row r="165" customFormat="false" ht="16.5" hidden="false" customHeight="true" outlineLevel="0" collapsed="false">
      <c r="A165" s="90"/>
      <c r="B165" s="90"/>
      <c r="C165" s="90"/>
      <c r="D165" s="92"/>
      <c r="E165" s="133"/>
      <c r="F165" s="134"/>
      <c r="G165" s="134"/>
      <c r="H165" s="134"/>
      <c r="I165" s="134"/>
      <c r="J165" s="134"/>
      <c r="K165" s="94"/>
      <c r="L165" s="94"/>
      <c r="M165" s="94"/>
      <c r="N165" s="94"/>
      <c r="O165" s="94"/>
      <c r="P165" s="94"/>
      <c r="Q165" s="135"/>
      <c r="R165" s="135"/>
      <c r="S165" s="135"/>
      <c r="T165" s="135"/>
      <c r="U165" s="135"/>
      <c r="V165" s="135"/>
      <c r="W165" s="96"/>
      <c r="X165" s="96"/>
      <c r="Y165" s="96"/>
      <c r="Z165" s="96"/>
      <c r="AA165" s="96"/>
      <c r="AB165" s="96"/>
      <c r="AC165" s="97"/>
      <c r="AD165" s="97"/>
      <c r="AE165" s="97"/>
      <c r="AF165" s="97"/>
      <c r="AG165" s="97"/>
      <c r="AH165" s="97"/>
      <c r="AI165" s="98"/>
      <c r="AJ165" s="98"/>
      <c r="AK165" s="98"/>
      <c r="AL165" s="98"/>
      <c r="AM165" s="98"/>
      <c r="AN165" s="98"/>
      <c r="AO165" s="98"/>
      <c r="AP165" s="98"/>
      <c r="AQ165" s="97"/>
      <c r="AR165" s="97"/>
      <c r="AS165" s="97"/>
      <c r="AT165" s="97"/>
      <c r="AU165" s="121"/>
      <c r="AV165" s="136"/>
      <c r="AW165" s="136"/>
      <c r="AX165" s="136"/>
      <c r="AY165" s="136"/>
      <c r="AZ165" s="136"/>
      <c r="BA165" s="136"/>
      <c r="BB165" s="136"/>
      <c r="BC165" s="136"/>
      <c r="BD165" s="136"/>
      <c r="BE165" s="136"/>
      <c r="BF165" s="136"/>
      <c r="BG165" s="136"/>
      <c r="BH165" s="136"/>
      <c r="BI165" s="136"/>
      <c r="BJ165" s="136"/>
      <c r="BK165" s="136"/>
      <c r="BL165" s="136"/>
      <c r="BM165" s="136"/>
      <c r="BN165" s="136"/>
      <c r="BO165" s="136"/>
      <c r="BP165" s="136"/>
      <c r="BQ165" s="121"/>
      <c r="BR165" s="121"/>
      <c r="BS165" s="121"/>
      <c r="BT165" s="138"/>
      <c r="BU165" s="121"/>
      <c r="BV165" s="121"/>
      <c r="BW165" s="121"/>
      <c r="BX165" s="121"/>
      <c r="BY165" s="121"/>
      <c r="BZ165" s="121"/>
      <c r="CA165" s="121"/>
      <c r="CB165" s="121"/>
      <c r="CC165" s="121"/>
      <c r="CD165" s="121"/>
      <c r="CE165" s="121"/>
      <c r="CF165" s="121"/>
      <c r="CG165" s="121"/>
      <c r="CH165" s="121"/>
      <c r="CI165" s="121"/>
      <c r="CJ165" s="121"/>
      <c r="CK165" s="121"/>
      <c r="CL165" s="121"/>
      <c r="CM165" s="121"/>
      <c r="CN165" s="121"/>
      <c r="CO165" s="121"/>
      <c r="CP165" s="121"/>
      <c r="CQ165" s="121"/>
      <c r="CR165" s="121"/>
      <c r="CS165" s="121"/>
      <c r="CT165" s="121"/>
      <c r="CU165" s="121"/>
      <c r="CV165" s="121"/>
      <c r="CW165" s="121"/>
      <c r="CX165" s="121"/>
      <c r="CY165" s="121"/>
      <c r="CZ165" s="121"/>
      <c r="DA165" s="20"/>
      <c r="DB165" s="20"/>
      <c r="DC165" s="20"/>
      <c r="DD165" s="20"/>
      <c r="DE165" s="20"/>
      <c r="DF165" s="20"/>
      <c r="DG165" s="20"/>
      <c r="DH165" s="20"/>
      <c r="DI165" s="20"/>
      <c r="DJ165" s="20"/>
      <c r="DK165" s="20"/>
      <c r="DL165" s="20"/>
      <c r="DM165" s="20"/>
      <c r="DN165" s="20"/>
      <c r="DO165" s="20"/>
      <c r="DP165" s="20"/>
      <c r="DQ165" s="20"/>
      <c r="DR165" s="20"/>
      <c r="DS165" s="20"/>
      <c r="DT165" s="20"/>
      <c r="DU165" s="20"/>
      <c r="DV165" s="20"/>
      <c r="DW165" s="20"/>
      <c r="DX165" s="20"/>
      <c r="DY165" s="20"/>
      <c r="EA165" s="20"/>
      <c r="EB165" s="20"/>
      <c r="EC165" s="20"/>
      <c r="ED165" s="20"/>
      <c r="EE165" s="20"/>
      <c r="EF165" s="20"/>
      <c r="EI165" s="20"/>
      <c r="EJ165" s="20"/>
      <c r="EK165" s="20"/>
      <c r="EL165" s="20"/>
      <c r="EM165" s="20"/>
      <c r="EO165" s="20"/>
      <c r="EP165" s="20"/>
      <c r="EQ165" s="20"/>
      <c r="ER165" s="20"/>
      <c r="ES165" s="20"/>
      <c r="ET165" s="20"/>
      <c r="EU165" s="20"/>
      <c r="EV165" s="20"/>
      <c r="EW165" s="20"/>
      <c r="EX165" s="20"/>
      <c r="EY165" s="20"/>
      <c r="EZ165" s="20"/>
      <c r="FA165" s="20"/>
      <c r="FB165" s="20"/>
      <c r="FC165" s="20"/>
      <c r="FD165" s="20"/>
      <c r="FE165" s="20"/>
      <c r="FF165" s="20"/>
      <c r="FG165" s="20"/>
      <c r="FH165" s="20"/>
      <c r="FI165" s="20"/>
    </row>
    <row r="166" customFormat="false" ht="16.5" hidden="false" customHeight="true" outlineLevel="0" collapsed="false">
      <c r="A166" s="90"/>
      <c r="B166" s="90"/>
      <c r="C166" s="90"/>
      <c r="D166" s="92"/>
      <c r="E166" s="133"/>
      <c r="F166" s="134"/>
      <c r="G166" s="134"/>
      <c r="H166" s="134"/>
      <c r="I166" s="134"/>
      <c r="J166" s="134"/>
      <c r="K166" s="94"/>
      <c r="L166" s="94"/>
      <c r="M166" s="94"/>
      <c r="N166" s="94"/>
      <c r="O166" s="94"/>
      <c r="P166" s="94"/>
      <c r="Q166" s="135"/>
      <c r="R166" s="135"/>
      <c r="S166" s="135"/>
      <c r="T166" s="135"/>
      <c r="U166" s="135"/>
      <c r="V166" s="135"/>
      <c r="W166" s="96"/>
      <c r="X166" s="96"/>
      <c r="Y166" s="96"/>
      <c r="Z166" s="96"/>
      <c r="AA166" s="96"/>
      <c r="AB166" s="96"/>
      <c r="AC166" s="97"/>
      <c r="AD166" s="97"/>
      <c r="AE166" s="97"/>
      <c r="AF166" s="97"/>
      <c r="AG166" s="97"/>
      <c r="AH166" s="97"/>
      <c r="AI166" s="98"/>
      <c r="AJ166" s="98"/>
      <c r="AK166" s="98"/>
      <c r="AL166" s="98"/>
      <c r="AM166" s="98"/>
      <c r="AN166" s="98"/>
      <c r="AO166" s="98"/>
      <c r="AP166" s="98"/>
      <c r="AQ166" s="97"/>
      <c r="AR166" s="97"/>
      <c r="AS166" s="97"/>
      <c r="AT166" s="97"/>
      <c r="AU166" s="121"/>
      <c r="AV166" s="136"/>
      <c r="AW166" s="136"/>
      <c r="AX166" s="136"/>
      <c r="AY166" s="136"/>
      <c r="AZ166" s="136"/>
      <c r="BA166" s="136"/>
      <c r="BB166" s="136"/>
      <c r="BC166" s="136"/>
      <c r="BD166" s="136"/>
      <c r="BE166" s="136"/>
      <c r="BF166" s="136"/>
      <c r="BG166" s="136"/>
      <c r="BH166" s="136"/>
      <c r="BI166" s="136"/>
      <c r="BJ166" s="136"/>
      <c r="BK166" s="136"/>
      <c r="BL166" s="136"/>
      <c r="BM166" s="136"/>
      <c r="BN166" s="136"/>
      <c r="BO166" s="136"/>
      <c r="BP166" s="136"/>
      <c r="BQ166" s="121"/>
      <c r="BR166" s="121"/>
      <c r="BS166" s="121"/>
      <c r="BT166" s="138"/>
      <c r="BU166" s="121"/>
      <c r="BV166" s="121"/>
      <c r="BW166" s="121"/>
      <c r="BX166" s="121"/>
      <c r="BY166" s="121"/>
      <c r="BZ166" s="121"/>
      <c r="CA166" s="121"/>
      <c r="CB166" s="121"/>
      <c r="CC166" s="121"/>
      <c r="CD166" s="121"/>
      <c r="CE166" s="121"/>
      <c r="CF166" s="121"/>
      <c r="CG166" s="121"/>
      <c r="CH166" s="121"/>
      <c r="CI166" s="121"/>
      <c r="CJ166" s="121"/>
      <c r="CK166" s="121"/>
      <c r="CL166" s="121"/>
      <c r="CM166" s="121"/>
      <c r="CN166" s="121"/>
      <c r="CO166" s="121"/>
      <c r="CP166" s="121"/>
      <c r="CQ166" s="121"/>
      <c r="CR166" s="121"/>
      <c r="CS166" s="121"/>
      <c r="CT166" s="121"/>
      <c r="CU166" s="121"/>
      <c r="CV166" s="121"/>
      <c r="CW166" s="121"/>
      <c r="CX166" s="121"/>
      <c r="CY166" s="121"/>
      <c r="CZ166" s="121"/>
      <c r="DA166" s="20"/>
      <c r="DB166" s="20"/>
      <c r="DC166" s="20"/>
      <c r="DD166" s="20"/>
      <c r="DE166" s="20"/>
      <c r="DF166" s="20"/>
      <c r="DG166" s="20"/>
      <c r="DH166" s="20"/>
      <c r="DI166" s="20"/>
      <c r="DJ166" s="20"/>
      <c r="DK166" s="20"/>
      <c r="DL166" s="20"/>
      <c r="DM166" s="20"/>
      <c r="DN166" s="20"/>
      <c r="DO166" s="20"/>
      <c r="DP166" s="20"/>
      <c r="DQ166" s="20"/>
      <c r="DR166" s="20"/>
      <c r="DS166" s="20"/>
      <c r="DT166" s="20"/>
      <c r="DU166" s="20"/>
      <c r="DV166" s="20"/>
      <c r="DW166" s="20"/>
      <c r="DX166" s="20"/>
      <c r="DY166" s="20"/>
      <c r="EA166" s="20"/>
      <c r="EB166" s="20"/>
      <c r="EC166" s="20"/>
      <c r="ED166" s="20"/>
      <c r="EE166" s="20"/>
      <c r="EF166" s="20"/>
      <c r="EI166" s="20"/>
      <c r="EJ166" s="20"/>
      <c r="EK166" s="20"/>
      <c r="EL166" s="20"/>
      <c r="EM166" s="20"/>
      <c r="EO166" s="20"/>
      <c r="EP166" s="20"/>
      <c r="EQ166" s="20"/>
      <c r="ER166" s="20"/>
      <c r="ES166" s="20"/>
      <c r="ET166" s="20"/>
      <c r="EU166" s="20"/>
      <c r="EV166" s="20"/>
      <c r="EW166" s="20"/>
      <c r="EX166" s="20"/>
      <c r="EY166" s="20"/>
      <c r="EZ166" s="20"/>
      <c r="FA166" s="20"/>
      <c r="FB166" s="20"/>
      <c r="FC166" s="20"/>
      <c r="FD166" s="20"/>
      <c r="FE166" s="20"/>
      <c r="FF166" s="20"/>
      <c r="FG166" s="20"/>
      <c r="FH166" s="20"/>
      <c r="FI166" s="20"/>
    </row>
    <row r="167" customFormat="false" ht="16.5" hidden="false" customHeight="true" outlineLevel="0" collapsed="false">
      <c r="A167" s="90"/>
      <c r="B167" s="90"/>
      <c r="C167" s="90"/>
      <c r="D167" s="92"/>
      <c r="E167" s="133"/>
      <c r="F167" s="134"/>
      <c r="G167" s="134"/>
      <c r="H167" s="134"/>
      <c r="I167" s="134"/>
      <c r="J167" s="134"/>
      <c r="K167" s="94"/>
      <c r="L167" s="94"/>
      <c r="M167" s="94"/>
      <c r="N167" s="94"/>
      <c r="O167" s="94"/>
      <c r="P167" s="94"/>
      <c r="Q167" s="135"/>
      <c r="R167" s="135"/>
      <c r="S167" s="135"/>
      <c r="T167" s="135"/>
      <c r="U167" s="135"/>
      <c r="V167" s="135"/>
      <c r="W167" s="96"/>
      <c r="X167" s="96"/>
      <c r="Y167" s="96"/>
      <c r="Z167" s="96"/>
      <c r="AA167" s="96"/>
      <c r="AB167" s="96"/>
      <c r="AC167" s="97"/>
      <c r="AD167" s="97"/>
      <c r="AE167" s="97"/>
      <c r="AF167" s="97"/>
      <c r="AG167" s="97"/>
      <c r="AH167" s="97"/>
      <c r="AI167" s="98"/>
      <c r="AJ167" s="98"/>
      <c r="AK167" s="98"/>
      <c r="AL167" s="98"/>
      <c r="AM167" s="98"/>
      <c r="AN167" s="98"/>
      <c r="AO167" s="98"/>
      <c r="AP167" s="98"/>
      <c r="AQ167" s="97"/>
      <c r="AR167" s="97"/>
      <c r="AS167" s="97"/>
      <c r="AT167" s="97"/>
      <c r="AU167" s="121"/>
      <c r="AV167" s="136"/>
      <c r="AW167" s="136"/>
      <c r="AX167" s="136"/>
      <c r="AY167" s="136"/>
      <c r="AZ167" s="136"/>
      <c r="BA167" s="136"/>
      <c r="BB167" s="136"/>
      <c r="BC167" s="136"/>
      <c r="BD167" s="136"/>
      <c r="BE167" s="136"/>
      <c r="BF167" s="136"/>
      <c r="BG167" s="136"/>
      <c r="BH167" s="136"/>
      <c r="BI167" s="136"/>
      <c r="BJ167" s="136"/>
      <c r="BK167" s="136"/>
      <c r="BL167" s="136"/>
      <c r="BM167" s="136"/>
      <c r="BN167" s="136"/>
      <c r="BO167" s="136"/>
      <c r="BP167" s="136"/>
      <c r="BQ167" s="121"/>
      <c r="BR167" s="121"/>
      <c r="BS167" s="121"/>
      <c r="BT167" s="138"/>
      <c r="BU167" s="121"/>
      <c r="BV167" s="121"/>
      <c r="BW167" s="121"/>
      <c r="BX167" s="121"/>
      <c r="BY167" s="121"/>
      <c r="BZ167" s="121"/>
      <c r="CA167" s="121"/>
      <c r="CB167" s="121"/>
      <c r="CC167" s="121"/>
      <c r="CD167" s="121"/>
      <c r="CE167" s="121"/>
      <c r="CF167" s="121"/>
      <c r="CG167" s="121"/>
      <c r="CH167" s="121"/>
      <c r="CI167" s="121"/>
      <c r="CJ167" s="121"/>
      <c r="CK167" s="121"/>
      <c r="CL167" s="121"/>
      <c r="CM167" s="121"/>
      <c r="CN167" s="121"/>
      <c r="CO167" s="121"/>
      <c r="CP167" s="121"/>
      <c r="CQ167" s="121"/>
      <c r="CR167" s="121"/>
      <c r="CS167" s="121"/>
      <c r="CT167" s="121"/>
      <c r="CU167" s="121"/>
      <c r="CV167" s="121"/>
      <c r="CW167" s="121"/>
      <c r="CX167" s="121"/>
      <c r="CY167" s="121"/>
      <c r="CZ167" s="121"/>
      <c r="DA167" s="20"/>
      <c r="DB167" s="20"/>
      <c r="DC167" s="20"/>
      <c r="DD167" s="20"/>
      <c r="DE167" s="20"/>
      <c r="DF167" s="20"/>
      <c r="DG167" s="20"/>
      <c r="DH167" s="20"/>
      <c r="DI167" s="20"/>
      <c r="DJ167" s="20"/>
      <c r="DK167" s="20"/>
      <c r="DL167" s="20"/>
      <c r="DM167" s="20"/>
      <c r="DN167" s="20"/>
      <c r="DO167" s="20"/>
      <c r="DP167" s="20"/>
      <c r="DQ167" s="20"/>
      <c r="DR167" s="20"/>
      <c r="DS167" s="20"/>
      <c r="DT167" s="20"/>
      <c r="DU167" s="20"/>
      <c r="DV167" s="20"/>
      <c r="DW167" s="20"/>
      <c r="DX167" s="20"/>
      <c r="DY167" s="20"/>
      <c r="EA167" s="20"/>
      <c r="EB167" s="20"/>
      <c r="EC167" s="20"/>
      <c r="ED167" s="20"/>
      <c r="EE167" s="20"/>
      <c r="EF167" s="20"/>
      <c r="EG167" s="20"/>
      <c r="EI167" s="20"/>
      <c r="EJ167" s="20"/>
      <c r="EK167" s="20"/>
      <c r="EL167" s="20"/>
      <c r="EM167" s="20"/>
      <c r="EO167" s="20"/>
      <c r="EP167" s="20"/>
      <c r="EQ167" s="20"/>
      <c r="ER167" s="20"/>
      <c r="ES167" s="20"/>
      <c r="ET167" s="20"/>
      <c r="EU167" s="20"/>
      <c r="EV167" s="20"/>
      <c r="EW167" s="20"/>
      <c r="EX167" s="20"/>
      <c r="EY167" s="20"/>
      <c r="EZ167" s="20"/>
      <c r="FA167" s="20"/>
      <c r="FB167" s="20"/>
      <c r="FC167" s="20"/>
      <c r="FD167" s="20"/>
      <c r="FE167" s="20"/>
      <c r="FF167" s="20"/>
      <c r="FG167" s="20"/>
      <c r="FH167" s="20"/>
      <c r="FI167" s="20"/>
    </row>
    <row r="168" customFormat="false" ht="16.5" hidden="false" customHeight="true" outlineLevel="0" collapsed="false">
      <c r="A168" s="90"/>
      <c r="B168" s="90"/>
      <c r="C168" s="90"/>
      <c r="D168" s="92"/>
      <c r="E168" s="133"/>
      <c r="F168" s="134"/>
      <c r="G168" s="134"/>
      <c r="H168" s="134"/>
      <c r="I168" s="134"/>
      <c r="J168" s="134"/>
      <c r="K168" s="94"/>
      <c r="L168" s="94"/>
      <c r="M168" s="94"/>
      <c r="N168" s="94"/>
      <c r="O168" s="94"/>
      <c r="P168" s="94"/>
      <c r="Q168" s="135"/>
      <c r="R168" s="135"/>
      <c r="S168" s="135"/>
      <c r="T168" s="135"/>
      <c r="U168" s="135"/>
      <c r="V168" s="135"/>
      <c r="W168" s="96"/>
      <c r="X168" s="96"/>
      <c r="Y168" s="96"/>
      <c r="Z168" s="96"/>
      <c r="AA168" s="96"/>
      <c r="AB168" s="96"/>
      <c r="AC168" s="97"/>
      <c r="AD168" s="97"/>
      <c r="AE168" s="97"/>
      <c r="AF168" s="97"/>
      <c r="AG168" s="97"/>
      <c r="AH168" s="97"/>
      <c r="AI168" s="98"/>
      <c r="AJ168" s="98"/>
      <c r="AK168" s="98"/>
      <c r="AL168" s="98"/>
      <c r="AM168" s="98"/>
      <c r="AN168" s="98"/>
      <c r="AO168" s="98"/>
      <c r="AP168" s="98"/>
      <c r="AQ168" s="97"/>
      <c r="AR168" s="97"/>
      <c r="AS168" s="97"/>
      <c r="AT168" s="97"/>
      <c r="AU168" s="121"/>
      <c r="AV168" s="136"/>
      <c r="AW168" s="136"/>
      <c r="AX168" s="136"/>
      <c r="AY168" s="136"/>
      <c r="AZ168" s="136"/>
      <c r="BA168" s="136"/>
      <c r="BB168" s="136"/>
      <c r="BC168" s="136"/>
      <c r="BD168" s="136"/>
      <c r="BE168" s="136"/>
      <c r="BF168" s="136"/>
      <c r="BG168" s="136"/>
      <c r="BH168" s="136"/>
      <c r="BI168" s="136"/>
      <c r="BJ168" s="136"/>
      <c r="BK168" s="136"/>
      <c r="BL168" s="136"/>
      <c r="BM168" s="136"/>
      <c r="BN168" s="136"/>
      <c r="BO168" s="136"/>
      <c r="BP168" s="136"/>
      <c r="BQ168" s="121"/>
      <c r="BR168" s="121"/>
      <c r="BS168" s="121"/>
      <c r="BT168" s="138"/>
      <c r="BU168" s="121"/>
      <c r="BV168" s="121"/>
      <c r="BW168" s="121"/>
      <c r="BX168" s="121"/>
      <c r="BY168" s="121"/>
      <c r="BZ168" s="121"/>
      <c r="CA168" s="121"/>
      <c r="CB168" s="121"/>
      <c r="CC168" s="121"/>
      <c r="CD168" s="121"/>
      <c r="CE168" s="121"/>
      <c r="CF168" s="121"/>
      <c r="CG168" s="121"/>
      <c r="CH168" s="121"/>
      <c r="CI168" s="121"/>
      <c r="CJ168" s="121"/>
      <c r="CK168" s="121"/>
      <c r="CL168" s="121"/>
      <c r="CM168" s="121"/>
      <c r="CN168" s="121"/>
      <c r="CO168" s="121"/>
      <c r="CP168" s="121"/>
      <c r="CQ168" s="121"/>
      <c r="CR168" s="121"/>
      <c r="CS168" s="121"/>
      <c r="CT168" s="121"/>
      <c r="CU168" s="121"/>
      <c r="CV168" s="121"/>
      <c r="CW168" s="121"/>
      <c r="CX168" s="121"/>
      <c r="CY168" s="121"/>
      <c r="CZ168" s="121"/>
      <c r="DA168" s="20"/>
      <c r="DB168" s="20"/>
      <c r="DC168" s="20"/>
      <c r="DD168" s="20"/>
      <c r="DE168" s="20"/>
      <c r="DF168" s="20"/>
      <c r="DG168" s="20"/>
      <c r="DH168" s="20"/>
      <c r="DI168" s="20"/>
      <c r="DJ168" s="20"/>
      <c r="DK168" s="20"/>
      <c r="DL168" s="20"/>
      <c r="DM168" s="20"/>
      <c r="DN168" s="20"/>
      <c r="DO168" s="20"/>
      <c r="DP168" s="20"/>
      <c r="DQ168" s="20"/>
      <c r="DR168" s="20"/>
      <c r="DS168" s="20"/>
      <c r="DT168" s="20"/>
      <c r="DU168" s="20"/>
      <c r="DV168" s="20"/>
      <c r="DW168" s="20"/>
      <c r="DX168" s="20"/>
      <c r="DY168" s="20"/>
      <c r="EA168" s="20"/>
      <c r="EB168" s="20"/>
      <c r="EC168" s="20"/>
      <c r="ED168" s="20"/>
      <c r="EE168" s="20"/>
      <c r="EF168" s="20"/>
      <c r="EG168" s="20"/>
      <c r="EH168" s="20"/>
      <c r="EI168" s="20"/>
      <c r="EJ168" s="20"/>
      <c r="EK168" s="20"/>
      <c r="EL168" s="20"/>
      <c r="EM168" s="20"/>
      <c r="EO168" s="20"/>
      <c r="EP168" s="20"/>
      <c r="EQ168" s="20"/>
      <c r="ER168" s="20"/>
      <c r="ES168" s="20"/>
      <c r="ET168" s="20"/>
      <c r="EU168" s="20"/>
      <c r="EV168" s="20"/>
      <c r="EW168" s="20"/>
      <c r="EX168" s="20"/>
      <c r="EY168" s="20"/>
      <c r="EZ168" s="20"/>
      <c r="FA168" s="20"/>
      <c r="FB168" s="20"/>
      <c r="FC168" s="20"/>
      <c r="FD168" s="20"/>
      <c r="FE168" s="20"/>
      <c r="FF168" s="20"/>
      <c r="FG168" s="20"/>
      <c r="FH168" s="20"/>
      <c r="FI168" s="20"/>
    </row>
    <row r="169" customFormat="false" ht="16.5" hidden="false" customHeight="true" outlineLevel="0" collapsed="false">
      <c r="A169" s="90"/>
      <c r="B169" s="90"/>
      <c r="C169" s="90"/>
      <c r="D169" s="92"/>
      <c r="E169" s="133"/>
      <c r="F169" s="134"/>
      <c r="G169" s="134"/>
      <c r="H169" s="134"/>
      <c r="I169" s="134"/>
      <c r="J169" s="134"/>
      <c r="K169" s="94"/>
      <c r="L169" s="94"/>
      <c r="M169" s="94"/>
      <c r="N169" s="94"/>
      <c r="O169" s="94"/>
      <c r="P169" s="94"/>
      <c r="Q169" s="135"/>
      <c r="R169" s="135"/>
      <c r="S169" s="135"/>
      <c r="T169" s="135"/>
      <c r="U169" s="135"/>
      <c r="V169" s="135"/>
      <c r="W169" s="96"/>
      <c r="X169" s="96"/>
      <c r="Y169" s="96"/>
      <c r="Z169" s="96"/>
      <c r="AA169" s="96"/>
      <c r="AB169" s="96"/>
      <c r="AC169" s="97"/>
      <c r="AD169" s="97"/>
      <c r="AE169" s="97"/>
      <c r="AF169" s="97"/>
      <c r="AG169" s="97"/>
      <c r="AH169" s="97"/>
      <c r="AI169" s="98"/>
      <c r="AJ169" s="98"/>
      <c r="AK169" s="98"/>
      <c r="AL169" s="98"/>
      <c r="AM169" s="98"/>
      <c r="AN169" s="98"/>
      <c r="AO169" s="98"/>
      <c r="AP169" s="98"/>
      <c r="AQ169" s="97"/>
      <c r="AR169" s="137"/>
      <c r="AS169" s="97"/>
      <c r="AT169" s="97"/>
      <c r="AU169" s="121"/>
      <c r="AV169" s="136"/>
      <c r="AW169" s="136"/>
      <c r="AX169" s="136"/>
      <c r="AY169" s="136"/>
      <c r="AZ169" s="136"/>
      <c r="BA169" s="136"/>
      <c r="BB169" s="136"/>
      <c r="BC169" s="136"/>
      <c r="BD169" s="136"/>
      <c r="BE169" s="136"/>
      <c r="BF169" s="136"/>
      <c r="BG169" s="136"/>
      <c r="BH169" s="136"/>
      <c r="BI169" s="136"/>
      <c r="BJ169" s="136"/>
      <c r="BK169" s="136"/>
      <c r="BL169" s="136"/>
      <c r="BM169" s="136"/>
      <c r="BN169" s="136"/>
      <c r="BO169" s="136"/>
      <c r="BP169" s="136"/>
      <c r="BQ169" s="121"/>
      <c r="BR169" s="121"/>
      <c r="BS169" s="121"/>
      <c r="BT169" s="138"/>
      <c r="BU169" s="121"/>
      <c r="BV169" s="121"/>
      <c r="BW169" s="121"/>
      <c r="BX169" s="121"/>
      <c r="BY169" s="121"/>
      <c r="BZ169" s="121"/>
      <c r="CA169" s="121"/>
      <c r="CB169" s="121"/>
      <c r="CC169" s="121"/>
      <c r="CD169" s="121"/>
      <c r="CE169" s="121"/>
      <c r="CF169" s="121"/>
      <c r="CG169" s="121"/>
      <c r="CH169" s="121"/>
      <c r="CI169" s="121"/>
      <c r="CJ169" s="121"/>
      <c r="CK169" s="121"/>
      <c r="CL169" s="121"/>
      <c r="CM169" s="121"/>
      <c r="CN169" s="121"/>
      <c r="CO169" s="121"/>
      <c r="CP169" s="121"/>
      <c r="CQ169" s="121"/>
      <c r="CR169" s="121"/>
      <c r="CS169" s="121"/>
      <c r="CT169" s="121"/>
      <c r="CU169" s="121"/>
      <c r="CV169" s="121"/>
      <c r="CW169" s="121"/>
      <c r="CX169" s="121"/>
      <c r="CY169" s="121"/>
      <c r="CZ169" s="121"/>
      <c r="DA169" s="20"/>
      <c r="DB169" s="20"/>
      <c r="DC169" s="20"/>
      <c r="DD169" s="20"/>
      <c r="DE169" s="20"/>
      <c r="DF169" s="20"/>
      <c r="DG169" s="20"/>
      <c r="DH169" s="20"/>
      <c r="DI169" s="20"/>
      <c r="DJ169" s="20"/>
      <c r="DK169" s="20"/>
      <c r="DL169" s="20"/>
      <c r="DM169" s="20"/>
      <c r="DN169" s="20"/>
      <c r="DO169" s="20"/>
      <c r="DP169" s="20"/>
      <c r="DQ169" s="20"/>
      <c r="DR169" s="20"/>
      <c r="DS169" s="20"/>
      <c r="DT169" s="20"/>
      <c r="DU169" s="20"/>
      <c r="DV169" s="20"/>
      <c r="DW169" s="20"/>
      <c r="DX169" s="20"/>
      <c r="DY169" s="20"/>
      <c r="EA169" s="20"/>
      <c r="EB169" s="20"/>
      <c r="EC169" s="20"/>
      <c r="ED169" s="20"/>
      <c r="EE169" s="20"/>
      <c r="EF169" s="20"/>
      <c r="EG169" s="20"/>
      <c r="EH169" s="20"/>
      <c r="EI169" s="20"/>
      <c r="EJ169" s="20"/>
      <c r="EK169" s="20"/>
      <c r="EL169" s="20"/>
      <c r="EM169" s="20"/>
      <c r="EO169" s="20"/>
      <c r="EP169" s="20"/>
      <c r="EQ169" s="20"/>
      <c r="ER169" s="20"/>
      <c r="ES169" s="20"/>
      <c r="ET169" s="20"/>
      <c r="EU169" s="20"/>
      <c r="EV169" s="20"/>
      <c r="EW169" s="20"/>
      <c r="EX169" s="20"/>
      <c r="EY169" s="20"/>
      <c r="EZ169" s="20"/>
      <c r="FA169" s="20"/>
      <c r="FB169" s="20"/>
      <c r="FC169" s="20"/>
      <c r="FD169" s="20"/>
      <c r="FE169" s="20"/>
      <c r="FF169" s="20"/>
      <c r="FG169" s="20"/>
      <c r="FH169" s="20"/>
      <c r="FI169" s="20"/>
    </row>
    <row r="170" customFormat="false" ht="16.5" hidden="false" customHeight="true" outlineLevel="0" collapsed="false">
      <c r="A170" s="90"/>
      <c r="B170" s="90"/>
      <c r="C170" s="90"/>
      <c r="D170" s="92"/>
      <c r="E170" s="133"/>
      <c r="F170" s="134"/>
      <c r="G170" s="134"/>
      <c r="H170" s="134"/>
      <c r="I170" s="134"/>
      <c r="J170" s="134"/>
      <c r="K170" s="94"/>
      <c r="L170" s="94"/>
      <c r="M170" s="94"/>
      <c r="N170" s="94"/>
      <c r="O170" s="94"/>
      <c r="P170" s="94"/>
      <c r="Q170" s="135"/>
      <c r="R170" s="135"/>
      <c r="S170" s="135"/>
      <c r="T170" s="135"/>
      <c r="U170" s="135"/>
      <c r="V170" s="135"/>
      <c r="W170" s="96"/>
      <c r="X170" s="96"/>
      <c r="Y170" s="96"/>
      <c r="Z170" s="96"/>
      <c r="AA170" s="96"/>
      <c r="AB170" s="96"/>
      <c r="AC170" s="97"/>
      <c r="AD170" s="97"/>
      <c r="AE170" s="97"/>
      <c r="AF170" s="97"/>
      <c r="AG170" s="97"/>
      <c r="AH170" s="97"/>
      <c r="AI170" s="98"/>
      <c r="AJ170" s="98"/>
      <c r="AK170" s="98"/>
      <c r="AL170" s="98"/>
      <c r="AM170" s="98"/>
      <c r="AN170" s="98"/>
      <c r="AO170" s="98"/>
      <c r="AP170" s="98"/>
      <c r="AQ170" s="97"/>
      <c r="AR170" s="97"/>
      <c r="AS170" s="97"/>
      <c r="AT170" s="97"/>
      <c r="AU170" s="121"/>
      <c r="AV170" s="136"/>
      <c r="AW170" s="136"/>
      <c r="AX170" s="136"/>
      <c r="AY170" s="136"/>
      <c r="AZ170" s="136"/>
      <c r="BA170" s="136"/>
      <c r="BB170" s="136"/>
      <c r="BC170" s="136"/>
      <c r="BD170" s="136"/>
      <c r="BE170" s="136"/>
      <c r="BF170" s="136"/>
      <c r="BG170" s="136"/>
      <c r="BH170" s="136"/>
      <c r="BI170" s="136"/>
      <c r="BJ170" s="136"/>
      <c r="BK170" s="136"/>
      <c r="BL170" s="136"/>
      <c r="BM170" s="136"/>
      <c r="BN170" s="136"/>
      <c r="BO170" s="136"/>
      <c r="BP170" s="136"/>
      <c r="BQ170" s="121"/>
      <c r="BR170" s="121"/>
      <c r="BS170" s="121"/>
      <c r="BT170" s="138"/>
      <c r="BU170" s="121"/>
      <c r="BV170" s="121"/>
      <c r="BW170" s="121"/>
      <c r="BX170" s="121"/>
      <c r="BY170" s="121"/>
      <c r="BZ170" s="121"/>
      <c r="CA170" s="121"/>
      <c r="CB170" s="121"/>
      <c r="CC170" s="121"/>
      <c r="CD170" s="121"/>
      <c r="CE170" s="121"/>
      <c r="CF170" s="121"/>
      <c r="CG170" s="121"/>
      <c r="CH170" s="121"/>
      <c r="CI170" s="121"/>
      <c r="CJ170" s="121"/>
      <c r="CK170" s="121"/>
      <c r="CL170" s="121"/>
      <c r="CM170" s="121"/>
      <c r="CN170" s="121"/>
      <c r="CO170" s="121"/>
      <c r="CP170" s="121"/>
      <c r="CQ170" s="121"/>
      <c r="CR170" s="121"/>
      <c r="CS170" s="121"/>
      <c r="CT170" s="121"/>
      <c r="CU170" s="121"/>
      <c r="CV170" s="121"/>
      <c r="CW170" s="121"/>
      <c r="CX170" s="121"/>
      <c r="CY170" s="121"/>
      <c r="CZ170" s="121"/>
      <c r="DA170" s="20"/>
      <c r="DB170" s="20"/>
      <c r="DC170" s="20"/>
      <c r="DD170" s="20"/>
      <c r="DE170" s="20"/>
      <c r="DF170" s="20"/>
      <c r="DG170" s="20"/>
      <c r="DH170" s="20"/>
      <c r="DI170" s="20"/>
      <c r="DJ170" s="20"/>
      <c r="DK170" s="20"/>
      <c r="DL170" s="20"/>
      <c r="DM170" s="20"/>
      <c r="DN170" s="20"/>
      <c r="DO170" s="20"/>
      <c r="DP170" s="20"/>
      <c r="DQ170" s="20"/>
      <c r="DR170" s="20"/>
      <c r="DS170" s="20"/>
      <c r="DT170" s="20"/>
      <c r="DU170" s="20"/>
      <c r="DV170" s="20"/>
      <c r="DW170" s="20"/>
      <c r="DX170" s="20"/>
      <c r="DY170" s="20"/>
      <c r="EA170" s="20"/>
      <c r="EB170" s="20"/>
      <c r="EC170" s="20"/>
      <c r="ED170" s="20"/>
      <c r="EE170" s="20"/>
      <c r="EF170" s="20"/>
      <c r="EG170" s="20"/>
      <c r="EH170" s="20"/>
      <c r="EI170" s="20"/>
      <c r="EJ170" s="20"/>
      <c r="EK170" s="20"/>
      <c r="EL170" s="20"/>
      <c r="EM170" s="20"/>
      <c r="EO170" s="20"/>
      <c r="EP170" s="20"/>
      <c r="EQ170" s="20"/>
      <c r="ER170" s="20"/>
      <c r="ES170" s="20"/>
      <c r="ET170" s="20"/>
      <c r="EU170" s="20"/>
      <c r="EV170" s="20"/>
      <c r="EW170" s="20"/>
      <c r="EX170" s="20"/>
      <c r="EY170" s="20"/>
      <c r="EZ170" s="20"/>
      <c r="FA170" s="20"/>
      <c r="FB170" s="20"/>
      <c r="FC170" s="20"/>
      <c r="FD170" s="20"/>
      <c r="FE170" s="20"/>
      <c r="FF170" s="20"/>
      <c r="FG170" s="20"/>
      <c r="FH170" s="20"/>
      <c r="FI170" s="20"/>
    </row>
    <row r="171" customFormat="false" ht="16.5" hidden="false" customHeight="true" outlineLevel="0" collapsed="false">
      <c r="A171" s="90"/>
      <c r="B171" s="90"/>
      <c r="C171" s="90"/>
      <c r="D171" s="92"/>
      <c r="E171" s="133"/>
      <c r="F171" s="134"/>
      <c r="G171" s="134"/>
      <c r="H171" s="134"/>
      <c r="I171" s="134"/>
      <c r="J171" s="134"/>
      <c r="K171" s="94"/>
      <c r="L171" s="94"/>
      <c r="M171" s="94"/>
      <c r="N171" s="94"/>
      <c r="O171" s="94"/>
      <c r="P171" s="94"/>
      <c r="Q171" s="135"/>
      <c r="R171" s="135"/>
      <c r="S171" s="135"/>
      <c r="T171" s="135"/>
      <c r="U171" s="135"/>
      <c r="V171" s="135"/>
      <c r="W171" s="96"/>
      <c r="X171" s="96"/>
      <c r="Y171" s="96"/>
      <c r="Z171" s="96"/>
      <c r="AA171" s="96"/>
      <c r="AB171" s="96"/>
      <c r="AC171" s="97"/>
      <c r="AD171" s="97"/>
      <c r="AE171" s="97"/>
      <c r="AF171" s="97"/>
      <c r="AG171" s="97"/>
      <c r="AH171" s="97"/>
      <c r="AI171" s="98"/>
      <c r="AJ171" s="98"/>
      <c r="AK171" s="98"/>
      <c r="AL171" s="98"/>
      <c r="AM171" s="98"/>
      <c r="AN171" s="98"/>
      <c r="AO171" s="98"/>
      <c r="AP171" s="98"/>
      <c r="AQ171" s="97"/>
      <c r="AR171" s="97"/>
      <c r="AS171" s="97"/>
      <c r="AT171" s="97"/>
      <c r="AU171" s="121"/>
      <c r="AV171" s="136"/>
      <c r="AW171" s="136"/>
      <c r="AX171" s="136"/>
      <c r="AY171" s="136"/>
      <c r="AZ171" s="136"/>
      <c r="BA171" s="136"/>
      <c r="BB171" s="136"/>
      <c r="BC171" s="136"/>
      <c r="BD171" s="136"/>
      <c r="BE171" s="136"/>
      <c r="BF171" s="136"/>
      <c r="BG171" s="136"/>
      <c r="BH171" s="136"/>
      <c r="BI171" s="136"/>
      <c r="BJ171" s="136"/>
      <c r="BK171" s="136"/>
      <c r="BL171" s="136"/>
      <c r="BM171" s="136"/>
      <c r="BN171" s="136"/>
      <c r="BO171" s="136"/>
      <c r="BP171" s="136"/>
      <c r="BQ171" s="121"/>
      <c r="BR171" s="121"/>
      <c r="BS171" s="121"/>
      <c r="BT171" s="138"/>
      <c r="BU171" s="121"/>
      <c r="BV171" s="121"/>
      <c r="BW171" s="121"/>
      <c r="BX171" s="121"/>
      <c r="BY171" s="121"/>
      <c r="BZ171" s="121"/>
      <c r="CA171" s="121"/>
      <c r="CB171" s="121"/>
      <c r="CC171" s="121"/>
      <c r="CD171" s="121"/>
      <c r="CE171" s="121"/>
      <c r="CF171" s="121"/>
      <c r="CG171" s="121"/>
      <c r="CH171" s="121"/>
      <c r="CI171" s="121"/>
      <c r="CJ171" s="121"/>
      <c r="CK171" s="121"/>
      <c r="CL171" s="121"/>
      <c r="CM171" s="121"/>
      <c r="CN171" s="121"/>
      <c r="CO171" s="121"/>
      <c r="CP171" s="121"/>
      <c r="CQ171" s="121"/>
      <c r="CR171" s="121"/>
      <c r="CS171" s="121"/>
      <c r="CT171" s="121"/>
      <c r="CU171" s="121"/>
      <c r="CV171" s="121"/>
      <c r="CW171" s="121"/>
      <c r="CX171" s="121"/>
      <c r="CY171" s="121"/>
      <c r="CZ171" s="121"/>
      <c r="DA171" s="20"/>
      <c r="DB171" s="20"/>
      <c r="DC171" s="20"/>
      <c r="DD171" s="20"/>
      <c r="DE171" s="20"/>
      <c r="DF171" s="20"/>
      <c r="DG171" s="20"/>
      <c r="DH171" s="20"/>
      <c r="DI171" s="20"/>
      <c r="DJ171" s="20"/>
      <c r="DK171" s="20"/>
      <c r="DL171" s="20"/>
      <c r="DM171" s="20"/>
      <c r="DN171" s="20"/>
      <c r="DO171" s="20"/>
      <c r="DP171" s="20"/>
      <c r="DQ171" s="20"/>
      <c r="DR171" s="20"/>
      <c r="DS171" s="20"/>
      <c r="DT171" s="20"/>
      <c r="DU171" s="20"/>
      <c r="DV171" s="20"/>
      <c r="DW171" s="20"/>
      <c r="DX171" s="20"/>
      <c r="DY171" s="20"/>
      <c r="EA171" s="20"/>
      <c r="EB171" s="20"/>
      <c r="EC171" s="20"/>
      <c r="ED171" s="20"/>
      <c r="EE171" s="20"/>
      <c r="EF171" s="20"/>
      <c r="EG171" s="20"/>
      <c r="EH171" s="20"/>
      <c r="EI171" s="20"/>
      <c r="EJ171" s="20"/>
      <c r="EK171" s="20"/>
      <c r="EL171" s="20"/>
      <c r="EM171" s="20"/>
      <c r="EO171" s="20"/>
      <c r="EP171" s="20"/>
      <c r="EQ171" s="20"/>
      <c r="ER171" s="20"/>
      <c r="ES171" s="20"/>
      <c r="ET171" s="20"/>
      <c r="EU171" s="20"/>
      <c r="EV171" s="20"/>
      <c r="EW171" s="20"/>
      <c r="EX171" s="20"/>
      <c r="EY171" s="20"/>
      <c r="EZ171" s="20"/>
      <c r="FA171" s="20"/>
      <c r="FB171" s="20"/>
      <c r="FC171" s="20"/>
      <c r="FD171" s="20"/>
      <c r="FE171" s="20"/>
      <c r="FF171" s="20"/>
      <c r="FG171" s="20"/>
      <c r="FH171" s="20"/>
      <c r="FI171" s="20"/>
    </row>
    <row r="172" customFormat="false" ht="16.5" hidden="false" customHeight="true" outlineLevel="0" collapsed="false">
      <c r="A172" s="90"/>
      <c r="B172" s="90"/>
      <c r="C172" s="90"/>
      <c r="D172" s="92"/>
      <c r="E172" s="133"/>
      <c r="F172" s="134"/>
      <c r="G172" s="134"/>
      <c r="H172" s="134"/>
      <c r="I172" s="134"/>
      <c r="J172" s="134"/>
      <c r="K172" s="94"/>
      <c r="L172" s="94"/>
      <c r="M172" s="94"/>
      <c r="N172" s="94"/>
      <c r="O172" s="94"/>
      <c r="P172" s="94"/>
      <c r="Q172" s="135"/>
      <c r="R172" s="135"/>
      <c r="S172" s="135"/>
      <c r="T172" s="135"/>
      <c r="U172" s="135"/>
      <c r="V172" s="135"/>
      <c r="W172" s="96"/>
      <c r="X172" s="96"/>
      <c r="Y172" s="96"/>
      <c r="Z172" s="96"/>
      <c r="AA172" s="96"/>
      <c r="AB172" s="96"/>
      <c r="AC172" s="97"/>
      <c r="AD172" s="97"/>
      <c r="AE172" s="97"/>
      <c r="AF172" s="97"/>
      <c r="AG172" s="97"/>
      <c r="AH172" s="97"/>
      <c r="AI172" s="98"/>
      <c r="AJ172" s="98"/>
      <c r="AK172" s="98"/>
      <c r="AL172" s="98"/>
      <c r="AM172" s="98"/>
      <c r="AN172" s="98"/>
      <c r="AO172" s="98"/>
      <c r="AP172" s="98"/>
      <c r="AQ172" s="97"/>
      <c r="AR172" s="97"/>
      <c r="AS172" s="97"/>
      <c r="AT172" s="97"/>
      <c r="AU172" s="121"/>
      <c r="AV172" s="136"/>
      <c r="AW172" s="136"/>
      <c r="AX172" s="136"/>
      <c r="AY172" s="136"/>
      <c r="AZ172" s="136"/>
      <c r="BA172" s="136"/>
      <c r="BB172" s="136"/>
      <c r="BC172" s="136"/>
      <c r="BD172" s="136"/>
      <c r="BE172" s="136"/>
      <c r="BF172" s="136"/>
      <c r="BG172" s="136"/>
      <c r="BH172" s="136"/>
      <c r="BI172" s="136"/>
      <c r="BJ172" s="136"/>
      <c r="BK172" s="136"/>
      <c r="BL172" s="136"/>
      <c r="BM172" s="136"/>
      <c r="BN172" s="136"/>
      <c r="BO172" s="136"/>
      <c r="BP172" s="136"/>
      <c r="BQ172" s="121"/>
      <c r="BR172" s="121"/>
      <c r="BS172" s="121"/>
      <c r="BT172" s="138"/>
      <c r="BU172" s="121"/>
      <c r="BV172" s="121"/>
      <c r="BW172" s="121"/>
      <c r="BX172" s="121"/>
      <c r="BY172" s="121"/>
      <c r="BZ172" s="121"/>
      <c r="CA172" s="121"/>
      <c r="CB172" s="121"/>
      <c r="CC172" s="121"/>
      <c r="CD172" s="121"/>
      <c r="CE172" s="121"/>
      <c r="CF172" s="121"/>
      <c r="CG172" s="121"/>
      <c r="CH172" s="121"/>
      <c r="CI172" s="121"/>
      <c r="CJ172" s="121"/>
      <c r="CK172" s="121"/>
      <c r="CL172" s="121"/>
      <c r="CM172" s="121"/>
      <c r="CN172" s="121"/>
      <c r="CO172" s="121"/>
      <c r="CP172" s="121"/>
      <c r="CQ172" s="121"/>
      <c r="CR172" s="121"/>
      <c r="CS172" s="121"/>
      <c r="CT172" s="121"/>
      <c r="CU172" s="121"/>
      <c r="CV172" s="121"/>
      <c r="CW172" s="121"/>
      <c r="CX172" s="121"/>
      <c r="CY172" s="121"/>
      <c r="CZ172" s="121"/>
      <c r="DA172" s="20"/>
      <c r="DB172" s="20"/>
      <c r="DC172" s="20"/>
      <c r="DD172" s="20"/>
      <c r="DE172" s="20"/>
      <c r="DF172" s="20"/>
      <c r="DG172" s="20"/>
      <c r="DH172" s="20"/>
      <c r="DI172" s="20"/>
      <c r="DJ172" s="20"/>
      <c r="DK172" s="20"/>
      <c r="DL172" s="20"/>
      <c r="DM172" s="20"/>
      <c r="DN172" s="20"/>
      <c r="DO172" s="20"/>
      <c r="DP172" s="20"/>
      <c r="DQ172" s="20"/>
      <c r="DR172" s="20"/>
      <c r="DS172" s="20"/>
      <c r="DT172" s="20"/>
      <c r="DU172" s="20"/>
      <c r="DV172" s="20"/>
      <c r="DW172" s="20"/>
      <c r="DX172" s="20"/>
      <c r="DY172" s="20"/>
      <c r="EA172" s="20"/>
      <c r="EB172" s="20"/>
      <c r="EC172" s="20"/>
      <c r="ED172" s="20"/>
      <c r="EE172" s="20"/>
      <c r="EF172" s="20"/>
      <c r="EG172" s="20"/>
      <c r="EH172" s="20"/>
      <c r="EI172" s="20"/>
      <c r="EJ172" s="20"/>
      <c r="EK172" s="20"/>
      <c r="EL172" s="20"/>
      <c r="EM172" s="20"/>
      <c r="EO172" s="20"/>
      <c r="EP172" s="20"/>
      <c r="EQ172" s="20"/>
      <c r="ER172" s="20"/>
      <c r="ES172" s="20"/>
      <c r="ET172" s="20"/>
      <c r="EU172" s="20"/>
      <c r="EV172" s="20"/>
      <c r="EW172" s="20"/>
      <c r="EX172" s="20"/>
      <c r="EY172" s="20"/>
      <c r="EZ172" s="20"/>
      <c r="FA172" s="20"/>
      <c r="FB172" s="20"/>
      <c r="FC172" s="20"/>
      <c r="FD172" s="20"/>
      <c r="FE172" s="20"/>
      <c r="FF172" s="20"/>
      <c r="FG172" s="20"/>
      <c r="FH172" s="20"/>
      <c r="FI172" s="20"/>
    </row>
    <row r="173" customFormat="false" ht="16.5" hidden="false" customHeight="true" outlineLevel="0" collapsed="false">
      <c r="A173" s="90"/>
      <c r="B173" s="90"/>
      <c r="C173" s="90"/>
      <c r="D173" s="92"/>
      <c r="E173" s="133"/>
      <c r="F173" s="134"/>
      <c r="G173" s="134"/>
      <c r="H173" s="134"/>
      <c r="I173" s="134"/>
      <c r="J173" s="134"/>
      <c r="K173" s="94"/>
      <c r="L173" s="94"/>
      <c r="M173" s="94"/>
      <c r="N173" s="94"/>
      <c r="O173" s="94"/>
      <c r="P173" s="94"/>
      <c r="Q173" s="135"/>
      <c r="R173" s="135"/>
      <c r="S173" s="135"/>
      <c r="T173" s="135"/>
      <c r="U173" s="135"/>
      <c r="V173" s="135"/>
      <c r="W173" s="96"/>
      <c r="X173" s="96"/>
      <c r="Y173" s="96"/>
      <c r="Z173" s="96"/>
      <c r="AA173" s="96"/>
      <c r="AB173" s="96"/>
      <c r="AC173" s="97"/>
      <c r="AD173" s="97"/>
      <c r="AE173" s="97"/>
      <c r="AF173" s="97"/>
      <c r="AG173" s="97"/>
      <c r="AH173" s="97"/>
      <c r="AI173" s="98"/>
      <c r="AJ173" s="98"/>
      <c r="AK173" s="98"/>
      <c r="AL173" s="98"/>
      <c r="AM173" s="98"/>
      <c r="AN173" s="98"/>
      <c r="AO173" s="98"/>
      <c r="AP173" s="98"/>
      <c r="AQ173" s="97"/>
      <c r="AR173" s="97"/>
      <c r="AS173" s="97"/>
      <c r="AT173" s="97"/>
      <c r="AU173" s="121"/>
      <c r="AV173" s="136"/>
      <c r="AW173" s="136"/>
      <c r="AX173" s="136"/>
      <c r="AY173" s="136"/>
      <c r="AZ173" s="136"/>
      <c r="BA173" s="136"/>
      <c r="BB173" s="136"/>
      <c r="BC173" s="136"/>
      <c r="BD173" s="136"/>
      <c r="BE173" s="136"/>
      <c r="BF173" s="136"/>
      <c r="BG173" s="136"/>
      <c r="BH173" s="136"/>
      <c r="BI173" s="136"/>
      <c r="BJ173" s="136"/>
      <c r="BK173" s="136"/>
      <c r="BL173" s="136"/>
      <c r="BM173" s="136"/>
      <c r="BN173" s="136"/>
      <c r="BO173" s="136"/>
      <c r="BP173" s="136"/>
      <c r="BQ173" s="121"/>
      <c r="BR173" s="121"/>
      <c r="BS173" s="121"/>
      <c r="BT173" s="138"/>
      <c r="BU173" s="121"/>
      <c r="BV173" s="121"/>
      <c r="BW173" s="121"/>
      <c r="BX173" s="121"/>
      <c r="BY173" s="121"/>
      <c r="BZ173" s="121"/>
      <c r="CA173" s="121"/>
      <c r="CB173" s="121"/>
      <c r="CC173" s="121"/>
      <c r="CD173" s="121"/>
      <c r="CE173" s="121"/>
      <c r="CF173" s="121"/>
      <c r="CG173" s="121"/>
      <c r="CH173" s="121"/>
      <c r="CI173" s="121"/>
      <c r="CJ173" s="121"/>
      <c r="CK173" s="121"/>
      <c r="CL173" s="121"/>
      <c r="CM173" s="121"/>
      <c r="CN173" s="121"/>
      <c r="CO173" s="121"/>
      <c r="CP173" s="121"/>
      <c r="CQ173" s="121"/>
      <c r="CR173" s="121"/>
      <c r="CS173" s="121"/>
      <c r="CT173" s="121"/>
      <c r="CU173" s="121"/>
      <c r="CV173" s="121"/>
      <c r="CW173" s="121"/>
      <c r="CX173" s="121"/>
      <c r="CY173" s="121"/>
      <c r="CZ173" s="121"/>
      <c r="DA173" s="20"/>
      <c r="DB173" s="20"/>
      <c r="DC173" s="20"/>
      <c r="DD173" s="20"/>
      <c r="DE173" s="20"/>
      <c r="DF173" s="20"/>
      <c r="DG173" s="20"/>
      <c r="DH173" s="20"/>
      <c r="DI173" s="20"/>
      <c r="DJ173" s="20"/>
      <c r="DK173" s="20"/>
      <c r="DL173" s="20"/>
      <c r="DM173" s="20"/>
      <c r="DN173" s="20"/>
      <c r="DO173" s="20"/>
      <c r="DP173" s="20"/>
      <c r="DQ173" s="20"/>
      <c r="DR173" s="20"/>
      <c r="DS173" s="20"/>
      <c r="DT173" s="20"/>
      <c r="DU173" s="20"/>
      <c r="DV173" s="20"/>
      <c r="DW173" s="20"/>
      <c r="DX173" s="20"/>
      <c r="DY173" s="20"/>
      <c r="EA173" s="20"/>
      <c r="EB173" s="20"/>
      <c r="EC173" s="20"/>
      <c r="ED173" s="20"/>
      <c r="EE173" s="20"/>
      <c r="EF173" s="20"/>
      <c r="EG173" s="20"/>
      <c r="EH173" s="20"/>
      <c r="EI173" s="20"/>
      <c r="EJ173" s="20"/>
      <c r="EK173" s="20"/>
      <c r="EL173" s="20"/>
      <c r="EM173" s="20"/>
      <c r="EO173" s="20"/>
      <c r="EP173" s="20"/>
      <c r="EQ173" s="20"/>
      <c r="ER173" s="20"/>
      <c r="ES173" s="20"/>
      <c r="ET173" s="20"/>
      <c r="EU173" s="20"/>
      <c r="EV173" s="20"/>
      <c r="EW173" s="20"/>
      <c r="EX173" s="20"/>
      <c r="EY173" s="20"/>
      <c r="EZ173" s="20"/>
      <c r="FA173" s="20"/>
      <c r="FB173" s="20"/>
      <c r="FC173" s="20"/>
      <c r="FD173" s="20"/>
      <c r="FE173" s="20"/>
      <c r="FF173" s="20"/>
      <c r="FG173" s="20"/>
      <c r="FH173" s="20"/>
      <c r="FI173" s="20"/>
    </row>
    <row r="174" customFormat="false" ht="16.5" hidden="false" customHeight="true" outlineLevel="0" collapsed="false">
      <c r="A174" s="90"/>
      <c r="B174" s="90"/>
      <c r="C174" s="90"/>
      <c r="D174" s="92"/>
      <c r="E174" s="133"/>
      <c r="F174" s="134"/>
      <c r="G174" s="134"/>
      <c r="H174" s="134"/>
      <c r="I174" s="134"/>
      <c r="J174" s="134"/>
      <c r="K174" s="94"/>
      <c r="L174" s="94"/>
      <c r="M174" s="94"/>
      <c r="N174" s="94"/>
      <c r="O174" s="94"/>
      <c r="P174" s="94"/>
      <c r="Q174" s="135"/>
      <c r="R174" s="135"/>
      <c r="S174" s="135"/>
      <c r="T174" s="135"/>
      <c r="U174" s="135"/>
      <c r="V174" s="135"/>
      <c r="W174" s="96"/>
      <c r="X174" s="96"/>
      <c r="Y174" s="96"/>
      <c r="Z174" s="96"/>
      <c r="AA174" s="96"/>
      <c r="AB174" s="96"/>
      <c r="AC174" s="97"/>
      <c r="AD174" s="97"/>
      <c r="AE174" s="97"/>
      <c r="AF174" s="97"/>
      <c r="AG174" s="97"/>
      <c r="AH174" s="97"/>
      <c r="AI174" s="98"/>
      <c r="AJ174" s="98"/>
      <c r="AK174" s="98"/>
      <c r="AL174" s="98"/>
      <c r="AM174" s="98"/>
      <c r="AN174" s="98"/>
      <c r="AO174" s="98"/>
      <c r="AP174" s="98"/>
      <c r="AQ174" s="97"/>
      <c r="AR174" s="97"/>
      <c r="AS174" s="97"/>
      <c r="AT174" s="97"/>
      <c r="AU174" s="121"/>
      <c r="AV174" s="136"/>
      <c r="AW174" s="136"/>
      <c r="AX174" s="136"/>
      <c r="AY174" s="136"/>
      <c r="AZ174" s="136"/>
      <c r="BA174" s="136"/>
      <c r="BB174" s="136"/>
      <c r="BC174" s="136"/>
      <c r="BD174" s="136"/>
      <c r="BE174" s="136"/>
      <c r="BF174" s="136"/>
      <c r="BG174" s="136"/>
      <c r="BH174" s="136"/>
      <c r="BI174" s="136"/>
      <c r="BJ174" s="136"/>
      <c r="BK174" s="136"/>
      <c r="BL174" s="136"/>
      <c r="BM174" s="136"/>
      <c r="BN174" s="136"/>
      <c r="BO174" s="136"/>
      <c r="BP174" s="136"/>
      <c r="BQ174" s="121"/>
      <c r="BR174" s="121"/>
      <c r="BS174" s="121"/>
      <c r="BT174" s="138"/>
      <c r="BU174" s="121"/>
      <c r="BV174" s="121"/>
      <c r="BW174" s="121"/>
      <c r="BX174" s="121"/>
      <c r="BY174" s="121"/>
      <c r="BZ174" s="121"/>
      <c r="CA174" s="121"/>
      <c r="CB174" s="121"/>
      <c r="CC174" s="121"/>
      <c r="CD174" s="121"/>
      <c r="CE174" s="121"/>
      <c r="CF174" s="121"/>
      <c r="CG174" s="121"/>
      <c r="CH174" s="121"/>
      <c r="CI174" s="121"/>
      <c r="CJ174" s="121"/>
      <c r="CK174" s="121"/>
      <c r="CL174" s="121"/>
      <c r="CM174" s="121"/>
      <c r="CN174" s="121"/>
      <c r="CO174" s="121"/>
      <c r="CP174" s="121"/>
      <c r="CQ174" s="121"/>
      <c r="CR174" s="121"/>
      <c r="CS174" s="121"/>
      <c r="CT174" s="121"/>
      <c r="CU174" s="121"/>
      <c r="CV174" s="121"/>
      <c r="CW174" s="121"/>
      <c r="CX174" s="121"/>
      <c r="CY174" s="121"/>
      <c r="CZ174" s="121"/>
      <c r="DA174" s="20"/>
      <c r="DB174" s="20"/>
      <c r="DC174" s="20"/>
      <c r="DD174" s="20"/>
      <c r="DE174" s="20"/>
      <c r="DF174" s="20"/>
      <c r="DG174" s="20"/>
      <c r="DH174" s="20"/>
      <c r="DI174" s="20"/>
      <c r="DJ174" s="20"/>
      <c r="DK174" s="20"/>
      <c r="DL174" s="20"/>
      <c r="DM174" s="20"/>
      <c r="DN174" s="20"/>
      <c r="DO174" s="20"/>
      <c r="DP174" s="20"/>
      <c r="DQ174" s="20"/>
      <c r="DR174" s="20"/>
      <c r="DS174" s="20"/>
      <c r="DT174" s="20"/>
      <c r="DU174" s="20"/>
      <c r="DV174" s="20"/>
      <c r="DW174" s="20"/>
      <c r="DX174" s="20"/>
      <c r="DY174" s="20"/>
      <c r="EA174" s="20"/>
      <c r="EB174" s="20"/>
      <c r="EC174" s="20"/>
      <c r="ED174" s="20"/>
      <c r="EE174" s="20"/>
      <c r="EF174" s="20"/>
      <c r="EG174" s="20"/>
      <c r="EH174" s="20"/>
      <c r="EI174" s="20"/>
      <c r="EJ174" s="20"/>
      <c r="EK174" s="20"/>
      <c r="EL174" s="20"/>
      <c r="EM174" s="20"/>
      <c r="EO174" s="20"/>
      <c r="EP174" s="20"/>
      <c r="EQ174" s="20"/>
      <c r="ER174" s="20"/>
      <c r="ES174" s="20"/>
      <c r="ET174" s="20"/>
      <c r="EU174" s="20"/>
      <c r="EV174" s="20"/>
      <c r="EW174" s="20"/>
      <c r="EX174" s="20"/>
      <c r="EY174" s="20"/>
      <c r="EZ174" s="20"/>
      <c r="FA174" s="20"/>
      <c r="FB174" s="20"/>
      <c r="FC174" s="20"/>
      <c r="FD174" s="20"/>
      <c r="FE174" s="20"/>
      <c r="FF174" s="20"/>
      <c r="FG174" s="20"/>
      <c r="FH174" s="20"/>
      <c r="FI174" s="20"/>
    </row>
    <row r="175" customFormat="false" ht="16.5" hidden="false" customHeight="true" outlineLevel="0" collapsed="false">
      <c r="A175" s="90"/>
      <c r="B175" s="90"/>
      <c r="C175" s="90"/>
      <c r="D175" s="92"/>
      <c r="E175" s="133"/>
      <c r="F175" s="134"/>
      <c r="G175" s="134"/>
      <c r="H175" s="134"/>
      <c r="I175" s="134"/>
      <c r="J175" s="134"/>
      <c r="K175" s="94"/>
      <c r="L175" s="94"/>
      <c r="M175" s="94"/>
      <c r="N175" s="94"/>
      <c r="O175" s="94"/>
      <c r="P175" s="94"/>
      <c r="Q175" s="135"/>
      <c r="R175" s="135"/>
      <c r="S175" s="135"/>
      <c r="T175" s="135"/>
      <c r="U175" s="135"/>
      <c r="V175" s="135"/>
      <c r="W175" s="96"/>
      <c r="X175" s="96"/>
      <c r="Y175" s="96"/>
      <c r="Z175" s="96"/>
      <c r="AA175" s="96"/>
      <c r="AB175" s="96"/>
      <c r="AC175" s="97"/>
      <c r="AD175" s="97"/>
      <c r="AE175" s="97"/>
      <c r="AF175" s="97"/>
      <c r="AG175" s="97"/>
      <c r="AH175" s="97"/>
      <c r="AI175" s="98"/>
      <c r="AJ175" s="98"/>
      <c r="AK175" s="98"/>
      <c r="AL175" s="98"/>
      <c r="AM175" s="98"/>
      <c r="AN175" s="98"/>
      <c r="AO175" s="98"/>
      <c r="AP175" s="98"/>
      <c r="AQ175" s="97"/>
      <c r="AR175" s="137"/>
      <c r="AS175" s="97"/>
      <c r="AT175" s="97"/>
      <c r="AU175" s="121"/>
      <c r="AV175" s="136"/>
      <c r="AW175" s="136"/>
      <c r="AX175" s="136"/>
      <c r="AY175" s="136"/>
      <c r="AZ175" s="136"/>
      <c r="BA175" s="136"/>
      <c r="BB175" s="136"/>
      <c r="BC175" s="136"/>
      <c r="BD175" s="136"/>
      <c r="BE175" s="136"/>
      <c r="BF175" s="136"/>
      <c r="BG175" s="136"/>
      <c r="BH175" s="136"/>
      <c r="BI175" s="136"/>
      <c r="BJ175" s="136"/>
      <c r="BK175" s="136"/>
      <c r="BL175" s="136"/>
      <c r="BM175" s="136"/>
      <c r="BN175" s="136"/>
      <c r="BO175" s="136"/>
      <c r="BP175" s="136"/>
      <c r="BQ175" s="121"/>
      <c r="BR175" s="121"/>
      <c r="BS175" s="121"/>
      <c r="BT175" s="138"/>
      <c r="BU175" s="121"/>
      <c r="BV175" s="121"/>
      <c r="BW175" s="121"/>
      <c r="BX175" s="121"/>
      <c r="BY175" s="121"/>
      <c r="BZ175" s="121"/>
      <c r="CA175" s="121"/>
      <c r="CB175" s="121"/>
      <c r="CC175" s="121"/>
      <c r="CD175" s="121"/>
      <c r="CE175" s="121"/>
      <c r="CF175" s="121"/>
      <c r="CG175" s="121"/>
      <c r="CH175" s="121"/>
      <c r="CI175" s="121"/>
      <c r="CJ175" s="121"/>
      <c r="CK175" s="121"/>
      <c r="CL175" s="121"/>
      <c r="CM175" s="121"/>
      <c r="CN175" s="121"/>
      <c r="CO175" s="121"/>
      <c r="CP175" s="121"/>
      <c r="CQ175" s="121"/>
      <c r="CR175" s="121"/>
      <c r="CS175" s="121"/>
      <c r="CT175" s="121"/>
      <c r="CU175" s="121"/>
      <c r="CV175" s="121"/>
      <c r="CW175" s="121"/>
      <c r="CX175" s="121"/>
      <c r="CY175" s="121"/>
      <c r="CZ175" s="121"/>
      <c r="DA175" s="20"/>
      <c r="DB175" s="20"/>
      <c r="DC175" s="20"/>
      <c r="DD175" s="20"/>
      <c r="DE175" s="20"/>
      <c r="DF175" s="20"/>
      <c r="DG175" s="20"/>
      <c r="DH175" s="20"/>
      <c r="DI175" s="20"/>
      <c r="DJ175" s="20"/>
      <c r="DK175" s="20"/>
      <c r="DL175" s="20"/>
      <c r="DM175" s="20"/>
      <c r="DN175" s="20"/>
      <c r="DO175" s="20"/>
      <c r="DP175" s="20"/>
      <c r="DQ175" s="20"/>
      <c r="DR175" s="20"/>
      <c r="DS175" s="20"/>
      <c r="DT175" s="20"/>
      <c r="DU175" s="20"/>
      <c r="DV175" s="20"/>
      <c r="DW175" s="20"/>
      <c r="DX175" s="20"/>
      <c r="DY175" s="20"/>
      <c r="EA175" s="20"/>
      <c r="EB175" s="20"/>
      <c r="EC175" s="20"/>
      <c r="ED175" s="20"/>
      <c r="EE175" s="20"/>
      <c r="EF175" s="20"/>
      <c r="EG175" s="20"/>
      <c r="EH175" s="20"/>
      <c r="EI175" s="20"/>
      <c r="EJ175" s="20"/>
      <c r="EK175" s="20"/>
      <c r="EL175" s="20"/>
      <c r="EM175" s="20"/>
      <c r="EO175" s="20"/>
      <c r="EP175" s="20"/>
      <c r="EQ175" s="20"/>
      <c r="ER175" s="20"/>
      <c r="ES175" s="20"/>
      <c r="ET175" s="20"/>
      <c r="EU175" s="20"/>
      <c r="EV175" s="20"/>
      <c r="EW175" s="20"/>
      <c r="EX175" s="20"/>
      <c r="EY175" s="20"/>
      <c r="EZ175" s="20"/>
      <c r="FA175" s="20"/>
      <c r="FB175" s="20"/>
      <c r="FC175" s="20"/>
      <c r="FD175" s="20"/>
      <c r="FE175" s="20"/>
      <c r="FF175" s="20"/>
      <c r="FG175" s="20"/>
      <c r="FH175" s="20"/>
      <c r="FI175" s="20"/>
    </row>
    <row r="176" customFormat="false" ht="16.5" hidden="false" customHeight="true" outlineLevel="0" collapsed="false">
      <c r="A176" s="90"/>
      <c r="B176" s="90"/>
      <c r="C176" s="90"/>
      <c r="D176" s="92"/>
      <c r="E176" s="133"/>
      <c r="F176" s="134"/>
      <c r="G176" s="134"/>
      <c r="H176" s="134"/>
      <c r="I176" s="134"/>
      <c r="J176" s="134"/>
      <c r="K176" s="94"/>
      <c r="L176" s="94"/>
      <c r="M176" s="94"/>
      <c r="N176" s="94"/>
      <c r="O176" s="94"/>
      <c r="P176" s="94"/>
      <c r="Q176" s="135"/>
      <c r="R176" s="135"/>
      <c r="S176" s="135"/>
      <c r="T176" s="135"/>
      <c r="U176" s="135"/>
      <c r="V176" s="135"/>
      <c r="W176" s="96"/>
      <c r="X176" s="96"/>
      <c r="Y176" s="96"/>
      <c r="Z176" s="96"/>
      <c r="AA176" s="96"/>
      <c r="AB176" s="96"/>
      <c r="AC176" s="97"/>
      <c r="AD176" s="97"/>
      <c r="AE176" s="97"/>
      <c r="AF176" s="97"/>
      <c r="AG176" s="97"/>
      <c r="AH176" s="97"/>
      <c r="AI176" s="98"/>
      <c r="AJ176" s="98"/>
      <c r="AK176" s="98"/>
      <c r="AL176" s="98"/>
      <c r="AM176" s="98"/>
      <c r="AN176" s="98"/>
      <c r="AO176" s="98"/>
      <c r="AP176" s="98"/>
      <c r="AQ176" s="97"/>
      <c r="AR176" s="97"/>
      <c r="AS176" s="97"/>
      <c r="AT176" s="97"/>
      <c r="AU176" s="121"/>
      <c r="AV176" s="136"/>
      <c r="AW176" s="136"/>
      <c r="AX176" s="136"/>
      <c r="AY176" s="136"/>
      <c r="AZ176" s="136"/>
      <c r="BA176" s="136"/>
      <c r="BB176" s="136"/>
      <c r="BC176" s="136"/>
      <c r="BD176" s="136"/>
      <c r="BE176" s="136"/>
      <c r="BF176" s="136"/>
      <c r="BG176" s="136"/>
      <c r="BH176" s="136"/>
      <c r="BI176" s="136"/>
      <c r="BJ176" s="136"/>
      <c r="BK176" s="136"/>
      <c r="BL176" s="136"/>
      <c r="BM176" s="136"/>
      <c r="BN176" s="136"/>
      <c r="BO176" s="136"/>
      <c r="BP176" s="136"/>
      <c r="BQ176" s="121"/>
      <c r="BR176" s="121"/>
      <c r="BS176" s="121"/>
      <c r="BT176" s="138"/>
      <c r="BU176" s="121"/>
      <c r="BV176" s="121"/>
      <c r="BW176" s="121"/>
      <c r="BX176" s="121"/>
      <c r="BY176" s="121"/>
      <c r="BZ176" s="121"/>
      <c r="CA176" s="121"/>
      <c r="CB176" s="121"/>
      <c r="CC176" s="121"/>
      <c r="CD176" s="121"/>
      <c r="CE176" s="121"/>
      <c r="CF176" s="121"/>
      <c r="CG176" s="121"/>
      <c r="CH176" s="121"/>
      <c r="CI176" s="121"/>
      <c r="CJ176" s="121"/>
      <c r="CK176" s="121"/>
      <c r="CL176" s="121"/>
      <c r="CM176" s="121"/>
      <c r="CN176" s="121"/>
      <c r="CO176" s="121"/>
      <c r="CP176" s="121"/>
      <c r="CQ176" s="121"/>
      <c r="CR176" s="121"/>
      <c r="CS176" s="121"/>
      <c r="CT176" s="121"/>
      <c r="CU176" s="121"/>
      <c r="CV176" s="121"/>
      <c r="CW176" s="121"/>
      <c r="CX176" s="121"/>
      <c r="CY176" s="121"/>
      <c r="CZ176" s="121"/>
      <c r="DA176" s="20"/>
      <c r="DB176" s="20"/>
      <c r="DC176" s="20"/>
      <c r="DD176" s="20"/>
      <c r="DE176" s="20"/>
      <c r="DF176" s="20"/>
      <c r="DG176" s="20"/>
      <c r="DH176" s="20"/>
      <c r="DI176" s="20"/>
      <c r="DJ176" s="20"/>
      <c r="DK176" s="20"/>
      <c r="DL176" s="20"/>
      <c r="DM176" s="20"/>
      <c r="DN176" s="20"/>
      <c r="DO176" s="20"/>
      <c r="DP176" s="20"/>
      <c r="DQ176" s="20"/>
      <c r="DR176" s="20"/>
      <c r="DS176" s="20"/>
      <c r="DT176" s="20"/>
      <c r="DU176" s="20"/>
      <c r="DV176" s="20"/>
      <c r="DW176" s="20"/>
      <c r="DX176" s="20"/>
      <c r="DY176" s="20"/>
      <c r="EA176" s="20"/>
      <c r="EB176" s="20"/>
      <c r="EC176" s="20"/>
      <c r="ED176" s="20"/>
      <c r="EE176" s="20"/>
      <c r="EF176" s="20"/>
      <c r="EG176" s="20"/>
      <c r="EH176" s="20"/>
      <c r="EI176" s="20"/>
      <c r="EJ176" s="20"/>
      <c r="EK176" s="20"/>
      <c r="EL176" s="20"/>
      <c r="EM176" s="20"/>
      <c r="EO176" s="20"/>
      <c r="EP176" s="20"/>
      <c r="EQ176" s="20"/>
      <c r="ER176" s="20"/>
      <c r="ES176" s="20"/>
      <c r="ET176" s="20"/>
      <c r="EU176" s="20"/>
      <c r="EV176" s="20"/>
      <c r="EW176" s="20"/>
      <c r="EX176" s="20"/>
      <c r="EY176" s="20"/>
      <c r="EZ176" s="20"/>
      <c r="FA176" s="20"/>
      <c r="FB176" s="20"/>
      <c r="FC176" s="20"/>
      <c r="FD176" s="20"/>
      <c r="FE176" s="20"/>
      <c r="FF176" s="20"/>
      <c r="FG176" s="20"/>
      <c r="FH176" s="20"/>
      <c r="FI176" s="20"/>
    </row>
    <row r="177" customFormat="false" ht="16.5" hidden="false" customHeight="true" outlineLevel="0" collapsed="false">
      <c r="A177" s="90"/>
      <c r="B177" s="90"/>
      <c r="C177" s="90"/>
      <c r="D177" s="92"/>
      <c r="E177" s="133"/>
      <c r="F177" s="134"/>
      <c r="G177" s="134"/>
      <c r="H177" s="134"/>
      <c r="I177" s="134"/>
      <c r="J177" s="134"/>
      <c r="K177" s="94"/>
      <c r="L177" s="94"/>
      <c r="M177" s="94"/>
      <c r="N177" s="94"/>
      <c r="O177" s="94"/>
      <c r="P177" s="94"/>
      <c r="Q177" s="135"/>
      <c r="R177" s="135"/>
      <c r="S177" s="135"/>
      <c r="T177" s="135"/>
      <c r="U177" s="135"/>
      <c r="V177" s="135"/>
      <c r="W177" s="96"/>
      <c r="X177" s="96"/>
      <c r="Y177" s="96"/>
      <c r="Z177" s="96"/>
      <c r="AA177" s="96"/>
      <c r="AB177" s="96"/>
      <c r="AC177" s="97"/>
      <c r="AD177" s="97"/>
      <c r="AE177" s="97"/>
      <c r="AF177" s="97"/>
      <c r="AG177" s="97"/>
      <c r="AH177" s="97"/>
      <c r="AI177" s="98"/>
      <c r="AJ177" s="98"/>
      <c r="AK177" s="98"/>
      <c r="AL177" s="98"/>
      <c r="AM177" s="98"/>
      <c r="AN177" s="98"/>
      <c r="AO177" s="98"/>
      <c r="AP177" s="98"/>
      <c r="AQ177" s="97"/>
      <c r="AR177" s="97"/>
      <c r="AS177" s="97"/>
      <c r="AT177" s="97"/>
      <c r="AU177" s="121"/>
      <c r="AV177" s="136"/>
      <c r="AW177" s="136"/>
      <c r="AX177" s="136"/>
      <c r="AY177" s="136"/>
      <c r="AZ177" s="136"/>
      <c r="BA177" s="136"/>
      <c r="BB177" s="136"/>
      <c r="BC177" s="136"/>
      <c r="BD177" s="136"/>
      <c r="BE177" s="136"/>
      <c r="BF177" s="136"/>
      <c r="BG177" s="136"/>
      <c r="BH177" s="136"/>
      <c r="BI177" s="136"/>
      <c r="BJ177" s="136"/>
      <c r="BK177" s="136"/>
      <c r="BL177" s="136"/>
      <c r="BM177" s="136"/>
      <c r="BN177" s="136"/>
      <c r="BO177" s="136"/>
      <c r="BP177" s="136"/>
      <c r="BQ177" s="121"/>
      <c r="BR177" s="121"/>
      <c r="BS177" s="121"/>
      <c r="BT177" s="138"/>
      <c r="BU177" s="121"/>
      <c r="BV177" s="121"/>
      <c r="BW177" s="121"/>
      <c r="BX177" s="121"/>
      <c r="BY177" s="121"/>
      <c r="BZ177" s="121"/>
      <c r="CA177" s="121"/>
      <c r="CB177" s="121"/>
      <c r="CC177" s="121"/>
      <c r="CD177" s="121"/>
      <c r="CE177" s="121"/>
      <c r="CF177" s="121"/>
      <c r="CG177" s="121"/>
      <c r="CH177" s="121"/>
      <c r="CI177" s="121"/>
      <c r="CJ177" s="121"/>
      <c r="CK177" s="121"/>
      <c r="CL177" s="121"/>
      <c r="CM177" s="121"/>
      <c r="CN177" s="121"/>
      <c r="CO177" s="121"/>
      <c r="CP177" s="121"/>
      <c r="CQ177" s="121"/>
      <c r="CR177" s="121"/>
      <c r="CS177" s="121"/>
      <c r="CT177" s="121"/>
      <c r="CU177" s="121"/>
      <c r="CV177" s="121"/>
      <c r="CW177" s="121"/>
      <c r="CX177" s="121"/>
      <c r="CY177" s="121"/>
      <c r="CZ177" s="121"/>
      <c r="DA177" s="20"/>
      <c r="DB177" s="20"/>
      <c r="DC177" s="20"/>
      <c r="DD177" s="20"/>
      <c r="DE177" s="20"/>
      <c r="DF177" s="20"/>
      <c r="DG177" s="20"/>
      <c r="DH177" s="20"/>
      <c r="DI177" s="20"/>
      <c r="DJ177" s="20"/>
      <c r="DK177" s="20"/>
      <c r="DL177" s="20"/>
      <c r="DM177" s="20"/>
      <c r="DN177" s="20"/>
      <c r="DO177" s="20"/>
      <c r="DP177" s="20"/>
      <c r="DQ177" s="20"/>
      <c r="DR177" s="20"/>
      <c r="DS177" s="20"/>
      <c r="DT177" s="20"/>
      <c r="DU177" s="20"/>
      <c r="DV177" s="20"/>
      <c r="DW177" s="20"/>
      <c r="DX177" s="20"/>
      <c r="DY177" s="20"/>
      <c r="EA177" s="20"/>
      <c r="EB177" s="20"/>
      <c r="EC177" s="20"/>
      <c r="ED177" s="20"/>
      <c r="EE177" s="20"/>
      <c r="EF177" s="20"/>
      <c r="EG177" s="20"/>
      <c r="EH177" s="20"/>
      <c r="EI177" s="20"/>
      <c r="EJ177" s="20"/>
      <c r="EK177" s="20"/>
      <c r="EL177" s="20"/>
      <c r="EM177" s="20"/>
      <c r="EO177" s="20"/>
      <c r="EP177" s="20"/>
      <c r="EQ177" s="20"/>
      <c r="ER177" s="20"/>
      <c r="ES177" s="20"/>
      <c r="ET177" s="20"/>
      <c r="EU177" s="20"/>
      <c r="EV177" s="20"/>
      <c r="EW177" s="20"/>
      <c r="EX177" s="20"/>
      <c r="EY177" s="20"/>
      <c r="EZ177" s="20"/>
      <c r="FA177" s="20"/>
      <c r="FB177" s="20"/>
      <c r="FC177" s="20"/>
      <c r="FD177" s="20"/>
      <c r="FE177" s="20"/>
      <c r="FF177" s="20"/>
      <c r="FG177" s="20"/>
      <c r="FH177" s="20"/>
      <c r="FI177" s="20"/>
    </row>
    <row r="178" customFormat="false" ht="16.5" hidden="false" customHeight="true" outlineLevel="0" collapsed="false">
      <c r="A178" s="90"/>
      <c r="B178" s="90"/>
      <c r="C178" s="90"/>
      <c r="D178" s="92"/>
      <c r="E178" s="133"/>
      <c r="F178" s="134"/>
      <c r="G178" s="134"/>
      <c r="H178" s="134"/>
      <c r="I178" s="134"/>
      <c r="J178" s="134"/>
      <c r="K178" s="94"/>
      <c r="L178" s="94"/>
      <c r="M178" s="94"/>
      <c r="N178" s="94"/>
      <c r="O178" s="94"/>
      <c r="P178" s="94"/>
      <c r="Q178" s="135"/>
      <c r="R178" s="135"/>
      <c r="S178" s="135"/>
      <c r="T178" s="135"/>
      <c r="U178" s="135"/>
      <c r="V178" s="135"/>
      <c r="W178" s="96"/>
      <c r="X178" s="96"/>
      <c r="Y178" s="96"/>
      <c r="Z178" s="96"/>
      <c r="AA178" s="96"/>
      <c r="AB178" s="96"/>
      <c r="AC178" s="97"/>
      <c r="AD178" s="97"/>
      <c r="AE178" s="97"/>
      <c r="AF178" s="97"/>
      <c r="AG178" s="97"/>
      <c r="AH178" s="97"/>
      <c r="AI178" s="98"/>
      <c r="AJ178" s="98"/>
      <c r="AK178" s="98"/>
      <c r="AL178" s="98"/>
      <c r="AM178" s="98"/>
      <c r="AN178" s="98"/>
      <c r="AO178" s="98"/>
      <c r="AP178" s="98"/>
      <c r="AQ178" s="97"/>
      <c r="AR178" s="97"/>
      <c r="AS178" s="97"/>
      <c r="AT178" s="97"/>
      <c r="AU178" s="121"/>
      <c r="AV178" s="136"/>
      <c r="AW178" s="136"/>
      <c r="AX178" s="136"/>
      <c r="AY178" s="136"/>
      <c r="AZ178" s="136"/>
      <c r="BA178" s="136"/>
      <c r="BB178" s="136"/>
      <c r="BC178" s="136"/>
      <c r="BD178" s="136"/>
      <c r="BE178" s="136"/>
      <c r="BF178" s="136"/>
      <c r="BG178" s="136"/>
      <c r="BH178" s="136"/>
      <c r="BI178" s="136"/>
      <c r="BJ178" s="136"/>
      <c r="BK178" s="136"/>
      <c r="BL178" s="136"/>
      <c r="BM178" s="136"/>
      <c r="BN178" s="136"/>
      <c r="BO178" s="136"/>
      <c r="BP178" s="136"/>
      <c r="BQ178" s="121"/>
      <c r="BR178" s="121"/>
      <c r="BS178" s="121"/>
      <c r="BT178" s="138"/>
      <c r="BU178" s="121"/>
      <c r="BV178" s="121"/>
      <c r="BW178" s="121"/>
      <c r="BX178" s="121"/>
      <c r="BY178" s="121"/>
      <c r="BZ178" s="121"/>
      <c r="CA178" s="121"/>
      <c r="CB178" s="121"/>
      <c r="CC178" s="121"/>
      <c r="CD178" s="121"/>
      <c r="CE178" s="121"/>
      <c r="CF178" s="121"/>
      <c r="CG178" s="121"/>
      <c r="CH178" s="121"/>
      <c r="CI178" s="121"/>
      <c r="CJ178" s="121"/>
      <c r="CK178" s="121"/>
      <c r="CL178" s="121"/>
      <c r="CM178" s="121"/>
      <c r="CN178" s="121"/>
      <c r="CO178" s="121"/>
      <c r="CP178" s="121"/>
      <c r="CQ178" s="121"/>
      <c r="CR178" s="121"/>
      <c r="CS178" s="121"/>
      <c r="CT178" s="121"/>
      <c r="CU178" s="121"/>
      <c r="CV178" s="121"/>
      <c r="CW178" s="121"/>
      <c r="CX178" s="121"/>
      <c r="CY178" s="121"/>
      <c r="CZ178" s="121"/>
      <c r="DA178" s="20"/>
      <c r="DB178" s="20"/>
      <c r="DC178" s="20"/>
      <c r="DD178" s="20"/>
      <c r="DE178" s="20"/>
      <c r="DF178" s="20"/>
      <c r="DG178" s="20"/>
      <c r="DH178" s="20"/>
      <c r="DI178" s="20"/>
      <c r="DJ178" s="20"/>
      <c r="DK178" s="20"/>
      <c r="DL178" s="20"/>
      <c r="DM178" s="20"/>
      <c r="DN178" s="20"/>
      <c r="DO178" s="20"/>
      <c r="DP178" s="20"/>
      <c r="DQ178" s="20"/>
      <c r="DR178" s="20"/>
      <c r="DS178" s="20"/>
      <c r="DT178" s="20"/>
      <c r="DU178" s="20"/>
      <c r="DV178" s="20"/>
      <c r="DW178" s="20"/>
      <c r="DX178" s="20"/>
      <c r="DY178" s="20"/>
      <c r="EA178" s="20"/>
      <c r="EB178" s="20"/>
      <c r="EC178" s="20"/>
      <c r="ED178" s="20"/>
      <c r="EE178" s="20"/>
      <c r="EF178" s="20"/>
      <c r="EG178" s="20"/>
      <c r="EH178" s="20"/>
      <c r="EI178" s="20"/>
      <c r="EJ178" s="20"/>
      <c r="EK178" s="20"/>
      <c r="EL178" s="20"/>
      <c r="EM178" s="20"/>
      <c r="EO178" s="20"/>
      <c r="EP178" s="20"/>
      <c r="EQ178" s="20"/>
      <c r="ER178" s="20"/>
      <c r="ES178" s="20"/>
      <c r="ET178" s="20"/>
      <c r="EU178" s="20"/>
      <c r="EV178" s="20"/>
      <c r="EW178" s="20"/>
      <c r="EX178" s="20"/>
      <c r="EY178" s="20"/>
      <c r="EZ178" s="20"/>
      <c r="FA178" s="20"/>
      <c r="FB178" s="20"/>
      <c r="FC178" s="20"/>
      <c r="FD178" s="20"/>
      <c r="FE178" s="20"/>
      <c r="FF178" s="20"/>
      <c r="FG178" s="20"/>
      <c r="FH178" s="20"/>
      <c r="FI178" s="20"/>
    </row>
    <row r="179" customFormat="false" ht="16.5" hidden="false" customHeight="true" outlineLevel="0" collapsed="false">
      <c r="A179" s="90"/>
      <c r="B179" s="90"/>
      <c r="C179" s="90"/>
      <c r="D179" s="92"/>
      <c r="E179" s="133"/>
      <c r="F179" s="134"/>
      <c r="G179" s="134"/>
      <c r="H179" s="134"/>
      <c r="I179" s="134"/>
      <c r="J179" s="134"/>
      <c r="K179" s="94"/>
      <c r="L179" s="94"/>
      <c r="M179" s="94"/>
      <c r="N179" s="94"/>
      <c r="O179" s="94"/>
      <c r="P179" s="94"/>
      <c r="Q179" s="135"/>
      <c r="R179" s="135"/>
      <c r="S179" s="135"/>
      <c r="T179" s="135"/>
      <c r="U179" s="135"/>
      <c r="V179" s="135"/>
      <c r="W179" s="96"/>
      <c r="X179" s="96"/>
      <c r="Y179" s="96"/>
      <c r="Z179" s="96"/>
      <c r="AA179" s="96"/>
      <c r="AB179" s="96"/>
      <c r="AC179" s="97"/>
      <c r="AD179" s="97"/>
      <c r="AE179" s="97"/>
      <c r="AF179" s="97"/>
      <c r="AG179" s="97"/>
      <c r="AH179" s="97"/>
      <c r="AI179" s="98"/>
      <c r="AJ179" s="98"/>
      <c r="AK179" s="98"/>
      <c r="AL179" s="98"/>
      <c r="AM179" s="98"/>
      <c r="AN179" s="98"/>
      <c r="AO179" s="98"/>
      <c r="AP179" s="98"/>
      <c r="AQ179" s="97"/>
      <c r="AR179" s="97"/>
      <c r="AS179" s="97"/>
      <c r="AT179" s="97"/>
      <c r="AU179" s="121"/>
      <c r="AV179" s="136"/>
      <c r="AW179" s="136"/>
      <c r="AX179" s="136"/>
      <c r="AY179" s="136"/>
      <c r="AZ179" s="136"/>
      <c r="BA179" s="136"/>
      <c r="BB179" s="136"/>
      <c r="BC179" s="136"/>
      <c r="BD179" s="136"/>
      <c r="BE179" s="136"/>
      <c r="BF179" s="136"/>
      <c r="BG179" s="136"/>
      <c r="BH179" s="136"/>
      <c r="BI179" s="136"/>
      <c r="BJ179" s="136"/>
      <c r="BK179" s="136"/>
      <c r="BL179" s="136"/>
      <c r="BM179" s="136"/>
      <c r="BN179" s="136"/>
      <c r="BO179" s="136"/>
      <c r="BP179" s="136"/>
      <c r="BQ179" s="121"/>
      <c r="BR179" s="121"/>
      <c r="BS179" s="121"/>
      <c r="BT179" s="138"/>
      <c r="BU179" s="121"/>
      <c r="BV179" s="121"/>
      <c r="BW179" s="121"/>
      <c r="BX179" s="121"/>
      <c r="BY179" s="121"/>
      <c r="BZ179" s="121"/>
      <c r="CA179" s="121"/>
      <c r="CB179" s="121"/>
      <c r="CC179" s="121"/>
      <c r="CD179" s="121"/>
      <c r="CE179" s="121"/>
      <c r="CF179" s="121"/>
      <c r="CG179" s="121"/>
      <c r="CH179" s="121"/>
      <c r="CI179" s="121"/>
      <c r="CJ179" s="121"/>
      <c r="CK179" s="121"/>
      <c r="CL179" s="121"/>
      <c r="CM179" s="121"/>
      <c r="CN179" s="121"/>
      <c r="CO179" s="121"/>
      <c r="CP179" s="121"/>
      <c r="CQ179" s="121"/>
      <c r="CR179" s="121"/>
      <c r="CS179" s="121"/>
      <c r="CT179" s="121"/>
      <c r="CU179" s="121"/>
      <c r="CV179" s="121"/>
      <c r="CW179" s="121"/>
      <c r="CX179" s="121"/>
      <c r="CY179" s="121"/>
      <c r="CZ179" s="121"/>
      <c r="DA179" s="20"/>
      <c r="DB179" s="20"/>
      <c r="DC179" s="20"/>
      <c r="DD179" s="20"/>
      <c r="DE179" s="20"/>
      <c r="DF179" s="20"/>
      <c r="DG179" s="20"/>
      <c r="DH179" s="20"/>
      <c r="DI179" s="20"/>
      <c r="DJ179" s="20"/>
      <c r="DK179" s="20"/>
      <c r="DL179" s="20"/>
      <c r="DM179" s="20"/>
      <c r="DN179" s="20"/>
      <c r="DO179" s="20"/>
      <c r="DP179" s="20"/>
      <c r="DQ179" s="20"/>
      <c r="DR179" s="20"/>
      <c r="DS179" s="20"/>
      <c r="DT179" s="20"/>
      <c r="DU179" s="20"/>
      <c r="DV179" s="20"/>
      <c r="DW179" s="20"/>
      <c r="DX179" s="20"/>
      <c r="DY179" s="20"/>
      <c r="EA179" s="20"/>
      <c r="EB179" s="20"/>
      <c r="EC179" s="20"/>
      <c r="ED179" s="20"/>
      <c r="EE179" s="20"/>
      <c r="EF179" s="20"/>
      <c r="EG179" s="20"/>
      <c r="EH179" s="20"/>
      <c r="EI179" s="20"/>
      <c r="EJ179" s="20"/>
      <c r="EK179" s="20"/>
      <c r="EL179" s="20"/>
      <c r="EM179" s="20"/>
      <c r="EO179" s="20"/>
      <c r="EP179" s="20"/>
      <c r="EQ179" s="20"/>
      <c r="ER179" s="20"/>
      <c r="ES179" s="20"/>
      <c r="ET179" s="20"/>
      <c r="EU179" s="20"/>
      <c r="EV179" s="20"/>
      <c r="EW179" s="20"/>
      <c r="EX179" s="20"/>
      <c r="EY179" s="20"/>
      <c r="EZ179" s="20"/>
      <c r="FA179" s="20"/>
      <c r="FB179" s="20"/>
      <c r="FC179" s="20"/>
      <c r="FD179" s="20"/>
      <c r="FE179" s="20"/>
      <c r="FF179" s="20"/>
      <c r="FG179" s="20"/>
      <c r="FH179" s="20"/>
      <c r="FI179" s="20"/>
    </row>
    <row r="180" customFormat="false" ht="16.5" hidden="false" customHeight="true" outlineLevel="0" collapsed="false">
      <c r="A180" s="90"/>
      <c r="B180" s="90"/>
      <c r="C180" s="90"/>
      <c r="D180" s="92"/>
      <c r="E180" s="133"/>
      <c r="F180" s="134"/>
      <c r="G180" s="134"/>
      <c r="H180" s="134"/>
      <c r="I180" s="134"/>
      <c r="J180" s="134"/>
      <c r="K180" s="94"/>
      <c r="L180" s="94"/>
      <c r="M180" s="94"/>
      <c r="N180" s="94"/>
      <c r="O180" s="94"/>
      <c r="P180" s="94"/>
      <c r="Q180" s="135"/>
      <c r="R180" s="135"/>
      <c r="S180" s="135"/>
      <c r="T180" s="135"/>
      <c r="U180" s="135"/>
      <c r="V180" s="135"/>
      <c r="W180" s="96"/>
      <c r="X180" s="96"/>
      <c r="Y180" s="96"/>
      <c r="Z180" s="96"/>
      <c r="AA180" s="96"/>
      <c r="AB180" s="96"/>
      <c r="AC180" s="97"/>
      <c r="AD180" s="97"/>
      <c r="AE180" s="97"/>
      <c r="AF180" s="97"/>
      <c r="AG180" s="97"/>
      <c r="AH180" s="97"/>
      <c r="AI180" s="98"/>
      <c r="AJ180" s="98"/>
      <c r="AK180" s="98"/>
      <c r="AL180" s="98"/>
      <c r="AM180" s="98"/>
      <c r="AN180" s="98"/>
      <c r="AO180" s="98"/>
      <c r="AP180" s="98"/>
      <c r="AQ180" s="97"/>
      <c r="AR180" s="97"/>
      <c r="AS180" s="97"/>
      <c r="AT180" s="97"/>
      <c r="AU180" s="121"/>
      <c r="AV180" s="136"/>
      <c r="AW180" s="136"/>
      <c r="AX180" s="136"/>
      <c r="AY180" s="136"/>
      <c r="AZ180" s="136"/>
      <c r="BA180" s="136"/>
      <c r="BB180" s="136"/>
      <c r="BC180" s="136"/>
      <c r="BD180" s="136"/>
      <c r="BE180" s="136"/>
      <c r="BF180" s="136"/>
      <c r="BG180" s="136"/>
      <c r="BH180" s="136"/>
      <c r="BI180" s="136"/>
      <c r="BJ180" s="136"/>
      <c r="BK180" s="136"/>
      <c r="BL180" s="136"/>
      <c r="BM180" s="136"/>
      <c r="BN180" s="136"/>
      <c r="BO180" s="136"/>
      <c r="BP180" s="136"/>
      <c r="BQ180" s="121"/>
      <c r="BR180" s="121"/>
      <c r="BS180" s="121"/>
      <c r="BT180" s="121"/>
      <c r="BU180" s="121"/>
      <c r="BV180" s="121"/>
      <c r="BW180" s="121"/>
      <c r="BX180" s="121"/>
      <c r="BY180" s="121"/>
      <c r="BZ180" s="121"/>
      <c r="CA180" s="121"/>
      <c r="CB180" s="121"/>
      <c r="CC180" s="121"/>
      <c r="CD180" s="121"/>
      <c r="CE180" s="121"/>
      <c r="CF180" s="121"/>
      <c r="CG180" s="121"/>
      <c r="CH180" s="121"/>
      <c r="CI180" s="121"/>
      <c r="CJ180" s="121"/>
      <c r="CK180" s="121"/>
      <c r="CL180" s="121"/>
      <c r="CM180" s="121"/>
      <c r="CN180" s="121"/>
      <c r="CO180" s="121"/>
      <c r="CP180" s="121"/>
      <c r="CQ180" s="121"/>
      <c r="CR180" s="121"/>
      <c r="CS180" s="121"/>
      <c r="CT180" s="121"/>
      <c r="CU180" s="121"/>
      <c r="CV180" s="121"/>
      <c r="CW180" s="121"/>
      <c r="CX180" s="121"/>
      <c r="CY180" s="121"/>
      <c r="CZ180" s="121"/>
      <c r="DA180" s="20"/>
      <c r="DB180" s="20"/>
      <c r="DC180" s="20"/>
      <c r="DD180" s="20"/>
      <c r="DE180" s="20"/>
      <c r="DF180" s="20"/>
      <c r="DG180" s="20"/>
      <c r="DH180" s="20"/>
      <c r="DI180" s="20"/>
      <c r="DJ180" s="20"/>
      <c r="DK180" s="20"/>
      <c r="DL180" s="20"/>
      <c r="DM180" s="20"/>
      <c r="DN180" s="20"/>
      <c r="DO180" s="20"/>
      <c r="DP180" s="20"/>
      <c r="DQ180" s="20"/>
      <c r="DR180" s="20"/>
      <c r="DS180" s="20"/>
      <c r="DT180" s="20"/>
      <c r="DU180" s="20"/>
      <c r="DV180" s="20"/>
      <c r="DW180" s="20"/>
      <c r="DX180" s="20"/>
      <c r="DY180" s="20"/>
      <c r="DZ180" s="20"/>
      <c r="EA180" s="20"/>
      <c r="EB180" s="20"/>
      <c r="EC180" s="20"/>
      <c r="ED180" s="20"/>
      <c r="EE180" s="20"/>
      <c r="EF180" s="20"/>
      <c r="EG180" s="20"/>
      <c r="EH180" s="20"/>
      <c r="EI180" s="20"/>
      <c r="EJ180" s="20"/>
      <c r="EK180" s="20"/>
      <c r="EL180" s="20"/>
      <c r="EM180" s="20"/>
      <c r="EN180" s="20"/>
      <c r="EO180" s="20"/>
      <c r="EP180" s="20"/>
      <c r="EQ180" s="20"/>
      <c r="ER180" s="20"/>
      <c r="ES180" s="20"/>
      <c r="ET180" s="20"/>
      <c r="EU180" s="20"/>
      <c r="EV180" s="20"/>
      <c r="EW180" s="20"/>
      <c r="EX180" s="20"/>
      <c r="EY180" s="20"/>
      <c r="EZ180" s="20"/>
      <c r="FA180" s="20"/>
      <c r="FB180" s="20"/>
      <c r="FC180" s="20"/>
      <c r="FD180" s="20"/>
      <c r="FE180" s="20"/>
      <c r="FF180" s="20"/>
      <c r="FG180" s="20"/>
      <c r="FH180" s="20"/>
      <c r="FI180" s="20"/>
    </row>
    <row r="181" customFormat="false" ht="16.5" hidden="false" customHeight="true" outlineLevel="0" collapsed="false">
      <c r="A181" s="90"/>
      <c r="B181" s="90"/>
      <c r="C181" s="90"/>
      <c r="D181" s="92"/>
      <c r="E181" s="133"/>
      <c r="F181" s="134"/>
      <c r="G181" s="134"/>
      <c r="H181" s="134"/>
      <c r="I181" s="134"/>
      <c r="J181" s="134"/>
      <c r="K181" s="94"/>
      <c r="L181" s="94"/>
      <c r="M181" s="94"/>
      <c r="N181" s="94"/>
      <c r="O181" s="94"/>
      <c r="P181" s="94"/>
      <c r="Q181" s="135"/>
      <c r="R181" s="135"/>
      <c r="S181" s="135"/>
      <c r="T181" s="135"/>
      <c r="U181" s="135"/>
      <c r="V181" s="135"/>
      <c r="W181" s="96"/>
      <c r="X181" s="96"/>
      <c r="Y181" s="96"/>
      <c r="Z181" s="96"/>
      <c r="AA181" s="96"/>
      <c r="AB181" s="96"/>
      <c r="AC181" s="97"/>
      <c r="AD181" s="97"/>
      <c r="AE181" s="97"/>
      <c r="AF181" s="97"/>
      <c r="AG181" s="97"/>
      <c r="AH181" s="97"/>
      <c r="AI181" s="98"/>
      <c r="AJ181" s="98"/>
      <c r="AK181" s="98"/>
      <c r="AL181" s="98"/>
      <c r="AM181" s="98"/>
      <c r="AN181" s="98"/>
      <c r="AO181" s="98"/>
      <c r="AP181" s="98"/>
      <c r="AQ181" s="97"/>
      <c r="AR181" s="137"/>
      <c r="AS181" s="97"/>
      <c r="AT181" s="97"/>
      <c r="AU181" s="121"/>
      <c r="AV181" s="136"/>
      <c r="AW181" s="136"/>
      <c r="AX181" s="136"/>
      <c r="AY181" s="136"/>
      <c r="AZ181" s="136"/>
      <c r="BA181" s="136"/>
      <c r="BB181" s="136"/>
      <c r="BC181" s="136"/>
      <c r="BD181" s="136"/>
      <c r="BE181" s="136"/>
      <c r="BF181" s="136"/>
      <c r="BG181" s="136"/>
      <c r="BH181" s="136"/>
      <c r="BI181" s="136"/>
      <c r="BJ181" s="136"/>
      <c r="BK181" s="136"/>
      <c r="BL181" s="136"/>
      <c r="BM181" s="136"/>
      <c r="BN181" s="136"/>
      <c r="BO181" s="136"/>
      <c r="BP181" s="136"/>
      <c r="BQ181" s="121"/>
      <c r="BR181" s="121"/>
      <c r="BS181" s="121"/>
      <c r="BT181" s="121"/>
      <c r="BU181" s="121"/>
      <c r="BV181" s="121"/>
      <c r="BW181" s="121"/>
      <c r="BX181" s="121"/>
      <c r="BY181" s="121"/>
      <c r="BZ181" s="121"/>
      <c r="CA181" s="121"/>
      <c r="CB181" s="121"/>
      <c r="CC181" s="121"/>
      <c r="CD181" s="121"/>
      <c r="CE181" s="121"/>
      <c r="CF181" s="121"/>
      <c r="CG181" s="121"/>
      <c r="CH181" s="121"/>
      <c r="CI181" s="121"/>
      <c r="CJ181" s="121"/>
      <c r="CK181" s="121"/>
      <c r="CL181" s="121"/>
      <c r="CM181" s="121"/>
      <c r="CN181" s="121"/>
      <c r="CO181" s="121"/>
      <c r="CP181" s="121"/>
      <c r="CQ181" s="121"/>
      <c r="CR181" s="121"/>
      <c r="CS181" s="121"/>
      <c r="CT181" s="121"/>
      <c r="CU181" s="121"/>
      <c r="CV181" s="121"/>
      <c r="CW181" s="121"/>
      <c r="CX181" s="121"/>
      <c r="CY181" s="121"/>
      <c r="CZ181" s="121"/>
      <c r="DA181" s="20"/>
      <c r="DB181" s="20"/>
      <c r="DC181" s="20"/>
      <c r="DD181" s="20"/>
      <c r="DE181" s="20"/>
      <c r="DF181" s="20"/>
      <c r="DG181" s="20"/>
      <c r="DH181" s="20"/>
      <c r="DI181" s="20"/>
      <c r="DJ181" s="20"/>
      <c r="DK181" s="20"/>
      <c r="DL181" s="20"/>
      <c r="DM181" s="20"/>
      <c r="DN181" s="20"/>
      <c r="DO181" s="20"/>
      <c r="DP181" s="20"/>
      <c r="DQ181" s="20"/>
      <c r="DR181" s="20"/>
      <c r="DS181" s="20"/>
      <c r="DT181" s="20"/>
      <c r="DU181" s="20"/>
      <c r="DV181" s="20"/>
      <c r="DW181" s="20"/>
      <c r="DX181" s="20"/>
      <c r="DY181" s="20"/>
      <c r="DZ181" s="20"/>
      <c r="EA181" s="20"/>
      <c r="EB181" s="20"/>
      <c r="EC181" s="20"/>
      <c r="ED181" s="20"/>
      <c r="EE181" s="20"/>
      <c r="EF181" s="20"/>
      <c r="EG181" s="20"/>
      <c r="EH181" s="20"/>
      <c r="EI181" s="20"/>
      <c r="EJ181" s="20"/>
      <c r="EK181" s="20"/>
      <c r="EL181" s="20"/>
      <c r="EM181" s="20"/>
      <c r="EN181" s="20"/>
      <c r="EO181" s="20"/>
      <c r="EP181" s="20"/>
      <c r="EQ181" s="20"/>
      <c r="ER181" s="20"/>
      <c r="ES181" s="20"/>
      <c r="ET181" s="20"/>
      <c r="EU181" s="20"/>
      <c r="EV181" s="20"/>
      <c r="EW181" s="20"/>
      <c r="EX181" s="20"/>
      <c r="EY181" s="20"/>
      <c r="EZ181" s="20"/>
      <c r="FA181" s="20"/>
      <c r="FB181" s="20"/>
      <c r="FC181" s="20"/>
      <c r="FD181" s="20"/>
      <c r="FE181" s="20"/>
      <c r="FF181" s="20"/>
      <c r="FG181" s="20"/>
      <c r="FH181" s="20"/>
      <c r="FI181" s="20"/>
    </row>
    <row r="182" customFormat="false" ht="16.5" hidden="false" customHeight="true" outlineLevel="0" collapsed="false">
      <c r="A182" s="90"/>
      <c r="B182" s="90"/>
      <c r="C182" s="90"/>
      <c r="D182" s="92"/>
      <c r="E182" s="133"/>
      <c r="F182" s="134"/>
      <c r="G182" s="134"/>
      <c r="H182" s="134"/>
      <c r="I182" s="134"/>
      <c r="J182" s="134"/>
      <c r="K182" s="94"/>
      <c r="L182" s="94"/>
      <c r="M182" s="94"/>
      <c r="N182" s="94"/>
      <c r="O182" s="94"/>
      <c r="P182" s="94"/>
      <c r="Q182" s="135"/>
      <c r="R182" s="135"/>
      <c r="S182" s="135"/>
      <c r="T182" s="135"/>
      <c r="U182" s="135"/>
      <c r="V182" s="135"/>
      <c r="W182" s="96"/>
      <c r="X182" s="96"/>
      <c r="Y182" s="96"/>
      <c r="Z182" s="96"/>
      <c r="AA182" s="96"/>
      <c r="AB182" s="96"/>
      <c r="AC182" s="97"/>
      <c r="AD182" s="97"/>
      <c r="AE182" s="97"/>
      <c r="AF182" s="97"/>
      <c r="AG182" s="97"/>
      <c r="AH182" s="97"/>
      <c r="AI182" s="98"/>
      <c r="AJ182" s="98"/>
      <c r="AK182" s="98"/>
      <c r="AL182" s="98"/>
      <c r="AM182" s="98"/>
      <c r="AN182" s="98"/>
      <c r="AO182" s="98"/>
      <c r="AP182" s="98"/>
      <c r="AQ182" s="97"/>
      <c r="AR182" s="97"/>
      <c r="AS182" s="97"/>
      <c r="AT182" s="97"/>
      <c r="AU182" s="121"/>
      <c r="AV182" s="136"/>
      <c r="AW182" s="136"/>
      <c r="AX182" s="136"/>
      <c r="AY182" s="136"/>
      <c r="AZ182" s="136"/>
      <c r="BA182" s="136"/>
      <c r="BB182" s="136"/>
      <c r="BC182" s="136"/>
      <c r="BD182" s="136"/>
      <c r="BE182" s="136"/>
      <c r="BF182" s="136"/>
      <c r="BG182" s="136"/>
      <c r="BH182" s="136"/>
      <c r="BI182" s="136"/>
      <c r="BJ182" s="136"/>
      <c r="BK182" s="136"/>
      <c r="BL182" s="136"/>
      <c r="BM182" s="136"/>
      <c r="BN182" s="136"/>
      <c r="BO182" s="136"/>
      <c r="BP182" s="136"/>
      <c r="BQ182" s="121"/>
      <c r="BR182" s="121"/>
      <c r="BS182" s="121"/>
      <c r="BT182" s="121"/>
      <c r="BU182" s="121"/>
      <c r="BV182" s="121"/>
      <c r="BW182" s="121"/>
      <c r="BX182" s="121"/>
      <c r="BY182" s="121"/>
      <c r="BZ182" s="121"/>
      <c r="CA182" s="121"/>
      <c r="CB182" s="121"/>
      <c r="CC182" s="121"/>
      <c r="CD182" s="121"/>
      <c r="CE182" s="121"/>
      <c r="CF182" s="121"/>
      <c r="CG182" s="121"/>
      <c r="CH182" s="121"/>
      <c r="CI182" s="121"/>
      <c r="CJ182" s="121"/>
      <c r="CK182" s="121"/>
      <c r="CL182" s="121"/>
      <c r="CM182" s="121"/>
      <c r="CN182" s="121"/>
      <c r="CO182" s="121"/>
      <c r="CP182" s="121"/>
      <c r="CQ182" s="121"/>
      <c r="CR182" s="121"/>
      <c r="CS182" s="121"/>
      <c r="CT182" s="121"/>
      <c r="CU182" s="121"/>
      <c r="CV182" s="121"/>
      <c r="CW182" s="121"/>
      <c r="CX182" s="121"/>
      <c r="CY182" s="121"/>
      <c r="CZ182" s="121"/>
      <c r="DA182" s="20"/>
      <c r="DB182" s="20"/>
      <c r="DC182" s="20"/>
      <c r="DD182" s="20"/>
      <c r="DE182" s="20"/>
      <c r="DF182" s="20"/>
      <c r="DG182" s="20"/>
      <c r="DH182" s="20"/>
      <c r="DI182" s="20"/>
      <c r="DJ182" s="20"/>
      <c r="DK182" s="20"/>
      <c r="DL182" s="20"/>
      <c r="DM182" s="20"/>
      <c r="DN182" s="20"/>
      <c r="DO182" s="20"/>
      <c r="DP182" s="20"/>
      <c r="DQ182" s="20"/>
      <c r="DR182" s="20"/>
      <c r="DS182" s="20"/>
      <c r="DT182" s="20"/>
      <c r="DU182" s="20"/>
      <c r="DV182" s="20"/>
      <c r="DW182" s="20"/>
      <c r="DX182" s="20"/>
      <c r="DY182" s="20"/>
      <c r="DZ182" s="20"/>
      <c r="EA182" s="20"/>
      <c r="EB182" s="20"/>
      <c r="EC182" s="20"/>
      <c r="ED182" s="20"/>
      <c r="EE182" s="20"/>
      <c r="EF182" s="20"/>
      <c r="EG182" s="20"/>
      <c r="EH182" s="20"/>
      <c r="EI182" s="20"/>
      <c r="EJ182" s="20"/>
      <c r="EK182" s="20"/>
      <c r="EL182" s="20"/>
      <c r="EM182" s="20"/>
      <c r="EN182" s="20"/>
      <c r="EO182" s="20"/>
      <c r="EP182" s="20"/>
      <c r="EQ182" s="20"/>
      <c r="ER182" s="20"/>
      <c r="ES182" s="20"/>
      <c r="ET182" s="20"/>
      <c r="EU182" s="20"/>
      <c r="EV182" s="20"/>
      <c r="EW182" s="20"/>
      <c r="EX182" s="20"/>
      <c r="EY182" s="20"/>
      <c r="EZ182" s="20"/>
      <c r="FA182" s="20"/>
      <c r="FB182" s="20"/>
      <c r="FC182" s="20"/>
      <c r="FD182" s="20"/>
      <c r="FE182" s="20"/>
      <c r="FF182" s="20"/>
      <c r="FG182" s="20"/>
      <c r="FH182" s="20"/>
      <c r="FI182" s="20"/>
    </row>
    <row r="183" customFormat="false" ht="16.5" hidden="false" customHeight="true" outlineLevel="0" collapsed="false">
      <c r="A183" s="90"/>
      <c r="B183" s="90"/>
      <c r="C183" s="90"/>
      <c r="D183" s="92"/>
      <c r="E183" s="133"/>
      <c r="F183" s="134"/>
      <c r="G183" s="134"/>
      <c r="H183" s="134"/>
      <c r="I183" s="134"/>
      <c r="J183" s="134"/>
      <c r="K183" s="94"/>
      <c r="L183" s="94"/>
      <c r="M183" s="94"/>
      <c r="N183" s="94"/>
      <c r="O183" s="94"/>
      <c r="P183" s="94"/>
      <c r="Q183" s="135"/>
      <c r="R183" s="135"/>
      <c r="S183" s="135"/>
      <c r="T183" s="135"/>
      <c r="U183" s="135"/>
      <c r="V183" s="135"/>
      <c r="W183" s="96"/>
      <c r="X183" s="96"/>
      <c r="Y183" s="96"/>
      <c r="Z183" s="96"/>
      <c r="AA183" s="96"/>
      <c r="AB183" s="96"/>
      <c r="AC183" s="97"/>
      <c r="AD183" s="97"/>
      <c r="AE183" s="97"/>
      <c r="AF183" s="97"/>
      <c r="AG183" s="97"/>
      <c r="AH183" s="97"/>
      <c r="AI183" s="98"/>
      <c r="AJ183" s="98"/>
      <c r="AK183" s="98"/>
      <c r="AL183" s="98"/>
      <c r="AM183" s="98"/>
      <c r="AN183" s="98"/>
      <c r="AO183" s="98"/>
      <c r="AP183" s="98"/>
      <c r="AQ183" s="97"/>
      <c r="AR183" s="97"/>
      <c r="AS183" s="97"/>
      <c r="AT183" s="97"/>
      <c r="AU183" s="121"/>
      <c r="AV183" s="136"/>
      <c r="AW183" s="136"/>
      <c r="AX183" s="136"/>
      <c r="AY183" s="136"/>
      <c r="AZ183" s="136"/>
      <c r="BA183" s="136"/>
      <c r="BB183" s="136"/>
      <c r="BC183" s="136"/>
      <c r="BD183" s="136"/>
      <c r="BE183" s="136"/>
      <c r="BF183" s="136"/>
      <c r="BG183" s="136"/>
      <c r="BH183" s="136"/>
      <c r="BI183" s="136"/>
      <c r="BJ183" s="136"/>
      <c r="BK183" s="136"/>
      <c r="BL183" s="136"/>
      <c r="BM183" s="136"/>
      <c r="BN183" s="136"/>
      <c r="BO183" s="136"/>
      <c r="BP183" s="136"/>
      <c r="BQ183" s="121"/>
      <c r="BR183" s="121"/>
      <c r="BS183" s="121"/>
      <c r="BT183" s="121"/>
      <c r="BU183" s="121"/>
      <c r="BV183" s="121"/>
      <c r="BW183" s="121"/>
      <c r="BX183" s="121"/>
      <c r="BY183" s="121"/>
      <c r="BZ183" s="121"/>
      <c r="CA183" s="121"/>
      <c r="CB183" s="121"/>
      <c r="CC183" s="121"/>
      <c r="CD183" s="121"/>
      <c r="CE183" s="121"/>
      <c r="CF183" s="121"/>
      <c r="CG183" s="121"/>
      <c r="CH183" s="121"/>
      <c r="CI183" s="121"/>
      <c r="CJ183" s="121"/>
      <c r="CK183" s="121"/>
      <c r="CL183" s="121"/>
      <c r="CM183" s="121"/>
      <c r="CN183" s="121"/>
      <c r="CO183" s="121"/>
      <c r="CP183" s="121"/>
      <c r="CQ183" s="121"/>
      <c r="CR183" s="121"/>
      <c r="CS183" s="121"/>
      <c r="CT183" s="121"/>
      <c r="CU183" s="121"/>
      <c r="CV183" s="121"/>
      <c r="CW183" s="121"/>
      <c r="CX183" s="121"/>
      <c r="CY183" s="121"/>
      <c r="CZ183" s="121"/>
      <c r="DA183" s="20"/>
      <c r="DB183" s="20"/>
      <c r="DC183" s="20"/>
      <c r="DD183" s="20"/>
      <c r="DE183" s="20"/>
      <c r="DF183" s="20"/>
      <c r="DG183" s="20"/>
      <c r="DH183" s="20"/>
      <c r="DI183" s="20"/>
      <c r="DJ183" s="20"/>
      <c r="DK183" s="20"/>
      <c r="DL183" s="20"/>
      <c r="DM183" s="20"/>
      <c r="DN183" s="20"/>
      <c r="DO183" s="20"/>
      <c r="DP183" s="20"/>
      <c r="DQ183" s="20"/>
      <c r="DR183" s="20"/>
      <c r="DS183" s="20"/>
      <c r="DT183" s="20"/>
      <c r="DU183" s="20"/>
      <c r="DV183" s="20"/>
      <c r="DW183" s="20"/>
      <c r="DX183" s="20"/>
      <c r="DY183" s="20"/>
      <c r="DZ183" s="20"/>
      <c r="EA183" s="20"/>
      <c r="EB183" s="20"/>
      <c r="EC183" s="20"/>
      <c r="ED183" s="20"/>
      <c r="EE183" s="20"/>
      <c r="EF183" s="20"/>
      <c r="EG183" s="20"/>
      <c r="EH183" s="20"/>
      <c r="EI183" s="20"/>
      <c r="EJ183" s="20"/>
      <c r="EK183" s="20"/>
      <c r="EL183" s="20"/>
      <c r="EM183" s="20"/>
      <c r="EN183" s="20"/>
      <c r="EO183" s="20"/>
      <c r="EP183" s="20"/>
      <c r="EQ183" s="20"/>
      <c r="ER183" s="20"/>
      <c r="ES183" s="20"/>
      <c r="ET183" s="20"/>
      <c r="EU183" s="20"/>
      <c r="EV183" s="20"/>
      <c r="EW183" s="20"/>
      <c r="EX183" s="20"/>
      <c r="EY183" s="20"/>
      <c r="EZ183" s="20"/>
      <c r="FA183" s="20"/>
      <c r="FB183" s="20"/>
      <c r="FC183" s="20"/>
      <c r="FD183" s="20"/>
      <c r="FE183" s="20"/>
      <c r="FF183" s="20"/>
      <c r="FG183" s="20"/>
      <c r="FH183" s="20"/>
      <c r="FI183" s="20"/>
    </row>
    <row r="184" customFormat="false" ht="16.5" hidden="false" customHeight="true" outlineLevel="0" collapsed="false">
      <c r="A184" s="90"/>
      <c r="B184" s="90"/>
      <c r="C184" s="90"/>
      <c r="D184" s="92"/>
      <c r="E184" s="133"/>
      <c r="F184" s="134"/>
      <c r="G184" s="134"/>
      <c r="H184" s="134"/>
      <c r="I184" s="134"/>
      <c r="J184" s="134"/>
      <c r="K184" s="94"/>
      <c r="L184" s="94"/>
      <c r="M184" s="94"/>
      <c r="N184" s="94"/>
      <c r="O184" s="94"/>
      <c r="P184" s="94"/>
      <c r="Q184" s="135"/>
      <c r="R184" s="135"/>
      <c r="S184" s="135"/>
      <c r="T184" s="135"/>
      <c r="U184" s="135"/>
      <c r="V184" s="135"/>
      <c r="W184" s="96"/>
      <c r="X184" s="96"/>
      <c r="Y184" s="96"/>
      <c r="Z184" s="96"/>
      <c r="AA184" s="96"/>
      <c r="AB184" s="96"/>
      <c r="AC184" s="97"/>
      <c r="AD184" s="97"/>
      <c r="AE184" s="97"/>
      <c r="AF184" s="97"/>
      <c r="AG184" s="97"/>
      <c r="AH184" s="97"/>
      <c r="AI184" s="98"/>
      <c r="AJ184" s="98"/>
      <c r="AK184" s="98"/>
      <c r="AL184" s="98"/>
      <c r="AM184" s="98"/>
      <c r="AN184" s="98"/>
      <c r="AO184" s="98"/>
      <c r="AP184" s="98"/>
      <c r="AQ184" s="97"/>
      <c r="AR184" s="97"/>
      <c r="AS184" s="97"/>
      <c r="AT184" s="97"/>
      <c r="AU184" s="121"/>
      <c r="AV184" s="136"/>
      <c r="AW184" s="136"/>
      <c r="AX184" s="136"/>
      <c r="AY184" s="136"/>
      <c r="AZ184" s="136"/>
      <c r="BA184" s="136"/>
      <c r="BB184" s="136"/>
      <c r="BC184" s="136"/>
      <c r="BD184" s="136"/>
      <c r="BE184" s="136"/>
      <c r="BF184" s="136"/>
      <c r="BG184" s="136"/>
      <c r="BH184" s="136"/>
      <c r="BI184" s="136"/>
      <c r="BJ184" s="136"/>
      <c r="BK184" s="136"/>
      <c r="BL184" s="136"/>
      <c r="BM184" s="136"/>
      <c r="BN184" s="136"/>
      <c r="BO184" s="136"/>
      <c r="BP184" s="136"/>
      <c r="BQ184" s="121"/>
      <c r="BR184" s="121"/>
      <c r="BS184" s="121"/>
      <c r="BT184" s="121"/>
      <c r="BU184" s="121"/>
      <c r="BV184" s="121"/>
      <c r="BW184" s="121"/>
      <c r="BX184" s="121"/>
      <c r="BY184" s="121"/>
      <c r="BZ184" s="121"/>
      <c r="CA184" s="121"/>
      <c r="CB184" s="121"/>
      <c r="CC184" s="121"/>
      <c r="CD184" s="121"/>
      <c r="CE184" s="121"/>
      <c r="CF184" s="121"/>
      <c r="CG184" s="121"/>
      <c r="CH184" s="121"/>
      <c r="CI184" s="121"/>
      <c r="CJ184" s="121"/>
      <c r="CK184" s="121"/>
      <c r="CL184" s="121"/>
      <c r="CM184" s="121"/>
      <c r="CN184" s="121"/>
      <c r="CO184" s="121"/>
      <c r="CP184" s="121"/>
      <c r="CQ184" s="121"/>
      <c r="CR184" s="121"/>
      <c r="CS184" s="121"/>
      <c r="CT184" s="121"/>
      <c r="CU184" s="121"/>
      <c r="CV184" s="121"/>
      <c r="CW184" s="121"/>
      <c r="CX184" s="121"/>
      <c r="CY184" s="121"/>
      <c r="CZ184" s="121"/>
      <c r="DA184" s="20"/>
      <c r="DB184" s="20"/>
      <c r="DC184" s="20"/>
      <c r="DD184" s="20"/>
      <c r="DE184" s="20"/>
      <c r="DF184" s="20"/>
      <c r="DG184" s="20"/>
      <c r="DH184" s="20"/>
      <c r="DI184" s="20"/>
      <c r="DJ184" s="20"/>
      <c r="DK184" s="20"/>
      <c r="DL184" s="20"/>
      <c r="DM184" s="20"/>
      <c r="DN184" s="20"/>
      <c r="DO184" s="20"/>
      <c r="DP184" s="20"/>
      <c r="DQ184" s="20"/>
      <c r="DR184" s="20"/>
      <c r="DS184" s="20"/>
      <c r="DT184" s="20"/>
      <c r="DU184" s="20"/>
      <c r="DV184" s="20"/>
      <c r="DW184" s="20"/>
      <c r="DX184" s="20"/>
      <c r="DY184" s="20"/>
      <c r="DZ184" s="20"/>
      <c r="EA184" s="20"/>
      <c r="EB184" s="20"/>
      <c r="EC184" s="20"/>
      <c r="ED184" s="20"/>
      <c r="EE184" s="20"/>
      <c r="EF184" s="20"/>
      <c r="EG184" s="20"/>
      <c r="EH184" s="20"/>
      <c r="EI184" s="20"/>
      <c r="EJ184" s="20"/>
      <c r="EK184" s="20"/>
      <c r="EL184" s="20"/>
      <c r="EM184" s="20"/>
      <c r="EN184" s="20"/>
      <c r="EO184" s="20"/>
      <c r="EP184" s="20"/>
      <c r="EQ184" s="20"/>
      <c r="ER184" s="20"/>
      <c r="ES184" s="20"/>
      <c r="ET184" s="20"/>
      <c r="EU184" s="20"/>
      <c r="EV184" s="20"/>
      <c r="EW184" s="20"/>
      <c r="EX184" s="20"/>
      <c r="EY184" s="20"/>
      <c r="EZ184" s="20"/>
      <c r="FA184" s="20"/>
      <c r="FB184" s="20"/>
      <c r="FC184" s="20"/>
      <c r="FD184" s="20"/>
      <c r="FE184" s="20"/>
      <c r="FF184" s="20"/>
      <c r="FG184" s="20"/>
      <c r="FH184" s="20"/>
      <c r="FI184" s="20"/>
    </row>
    <row r="185" customFormat="false" ht="16.5" hidden="false" customHeight="true" outlineLevel="0" collapsed="false">
      <c r="A185" s="90"/>
      <c r="B185" s="90"/>
      <c r="C185" s="90"/>
      <c r="D185" s="92"/>
      <c r="E185" s="133"/>
      <c r="F185" s="134"/>
      <c r="G185" s="134"/>
      <c r="H185" s="134"/>
      <c r="I185" s="134"/>
      <c r="J185" s="134"/>
      <c r="K185" s="94"/>
      <c r="L185" s="94"/>
      <c r="M185" s="94"/>
      <c r="N185" s="94"/>
      <c r="O185" s="94"/>
      <c r="P185" s="94"/>
      <c r="Q185" s="135"/>
      <c r="R185" s="135"/>
      <c r="S185" s="135"/>
      <c r="T185" s="135"/>
      <c r="U185" s="135"/>
      <c r="V185" s="135"/>
      <c r="W185" s="96"/>
      <c r="X185" s="96"/>
      <c r="Y185" s="96"/>
      <c r="Z185" s="96"/>
      <c r="AA185" s="96"/>
      <c r="AB185" s="96"/>
      <c r="AC185" s="97"/>
      <c r="AD185" s="97"/>
      <c r="AE185" s="97"/>
      <c r="AF185" s="97"/>
      <c r="AG185" s="97"/>
      <c r="AH185" s="97"/>
      <c r="AI185" s="98"/>
      <c r="AJ185" s="98"/>
      <c r="AK185" s="98"/>
      <c r="AL185" s="98"/>
      <c r="AM185" s="98"/>
      <c r="AN185" s="98"/>
      <c r="AO185" s="98"/>
      <c r="AP185" s="98"/>
      <c r="AQ185" s="97"/>
      <c r="AR185" s="97"/>
      <c r="AS185" s="97"/>
      <c r="AT185" s="97"/>
      <c r="AU185" s="121"/>
      <c r="AV185" s="136"/>
      <c r="AW185" s="136"/>
      <c r="AX185" s="136"/>
      <c r="AY185" s="136"/>
      <c r="AZ185" s="136"/>
      <c r="BA185" s="136"/>
      <c r="BB185" s="136"/>
      <c r="BC185" s="136"/>
      <c r="BD185" s="136"/>
      <c r="BE185" s="136"/>
      <c r="BF185" s="136"/>
      <c r="BG185" s="136"/>
      <c r="BH185" s="136"/>
      <c r="BI185" s="136"/>
      <c r="BJ185" s="136"/>
      <c r="BK185" s="136"/>
      <c r="BL185" s="136"/>
      <c r="BM185" s="136"/>
      <c r="BN185" s="136"/>
      <c r="BO185" s="136"/>
      <c r="BP185" s="136"/>
      <c r="BQ185" s="121"/>
      <c r="BR185" s="121"/>
      <c r="BS185" s="121"/>
      <c r="BT185" s="121"/>
      <c r="BU185" s="121"/>
      <c r="BV185" s="121"/>
      <c r="BW185" s="121"/>
      <c r="BX185" s="121"/>
      <c r="BY185" s="121"/>
      <c r="BZ185" s="121"/>
      <c r="CA185" s="121"/>
      <c r="CB185" s="121"/>
      <c r="CC185" s="121"/>
      <c r="CD185" s="121"/>
      <c r="CE185" s="121"/>
      <c r="CF185" s="121"/>
      <c r="CG185" s="121"/>
      <c r="CH185" s="121"/>
      <c r="CI185" s="121"/>
      <c r="CJ185" s="121"/>
      <c r="CK185" s="121"/>
      <c r="CL185" s="121"/>
      <c r="CM185" s="121"/>
      <c r="CN185" s="121"/>
      <c r="CO185" s="121"/>
      <c r="CP185" s="121"/>
      <c r="CQ185" s="121"/>
      <c r="CR185" s="121"/>
      <c r="CS185" s="121"/>
      <c r="CT185" s="121"/>
      <c r="CU185" s="121"/>
      <c r="CV185" s="121"/>
      <c r="CW185" s="121"/>
      <c r="CX185" s="121"/>
      <c r="CY185" s="121"/>
      <c r="CZ185" s="121"/>
      <c r="DA185" s="20"/>
      <c r="DB185" s="20"/>
      <c r="DC185" s="20"/>
      <c r="DD185" s="20"/>
      <c r="DE185" s="20"/>
      <c r="DF185" s="20"/>
      <c r="DG185" s="20"/>
      <c r="DH185" s="20"/>
      <c r="DI185" s="20"/>
      <c r="DJ185" s="20"/>
      <c r="DK185" s="20"/>
      <c r="DL185" s="20"/>
      <c r="DM185" s="20"/>
      <c r="DN185" s="20"/>
      <c r="DO185" s="20"/>
      <c r="DP185" s="20"/>
      <c r="DQ185" s="20"/>
      <c r="DR185" s="20"/>
      <c r="DS185" s="20"/>
      <c r="DT185" s="20"/>
      <c r="DU185" s="20"/>
      <c r="DV185" s="20"/>
      <c r="DW185" s="20"/>
      <c r="DX185" s="20"/>
      <c r="DY185" s="20"/>
      <c r="DZ185" s="20"/>
      <c r="EA185" s="20"/>
      <c r="EB185" s="20"/>
      <c r="EC185" s="20"/>
      <c r="ED185" s="20"/>
      <c r="EE185" s="20"/>
      <c r="EF185" s="20"/>
      <c r="EG185" s="20"/>
      <c r="EH185" s="20"/>
      <c r="EI185" s="20"/>
      <c r="EJ185" s="20"/>
      <c r="EK185" s="20"/>
      <c r="EL185" s="20"/>
      <c r="EM185" s="20"/>
      <c r="EN185" s="20"/>
      <c r="EO185" s="20"/>
      <c r="EP185" s="20"/>
      <c r="EQ185" s="20"/>
      <c r="ER185" s="20"/>
      <c r="ES185" s="20"/>
      <c r="ET185" s="20"/>
      <c r="EU185" s="20"/>
      <c r="EV185" s="20"/>
      <c r="EW185" s="20"/>
      <c r="EX185" s="20"/>
      <c r="EY185" s="20"/>
      <c r="EZ185" s="20"/>
      <c r="FA185" s="20"/>
      <c r="FB185" s="20"/>
      <c r="FC185" s="20"/>
      <c r="FD185" s="20"/>
      <c r="FE185" s="20"/>
      <c r="FF185" s="20"/>
      <c r="FG185" s="20"/>
      <c r="FH185" s="20"/>
      <c r="FI185" s="20"/>
    </row>
    <row r="186" customFormat="false" ht="16.5" hidden="false" customHeight="true" outlineLevel="0" collapsed="false">
      <c r="A186" s="90"/>
      <c r="B186" s="90"/>
      <c r="C186" s="90"/>
      <c r="D186" s="92"/>
      <c r="E186" s="133"/>
      <c r="F186" s="134"/>
      <c r="G186" s="134"/>
      <c r="H186" s="134"/>
      <c r="I186" s="134"/>
      <c r="J186" s="134"/>
      <c r="K186" s="94"/>
      <c r="L186" s="94"/>
      <c r="M186" s="94"/>
      <c r="N186" s="94"/>
      <c r="O186" s="94"/>
      <c r="P186" s="94"/>
      <c r="Q186" s="135"/>
      <c r="R186" s="135"/>
      <c r="S186" s="135"/>
      <c r="T186" s="135"/>
      <c r="U186" s="135"/>
      <c r="V186" s="135"/>
      <c r="W186" s="96"/>
      <c r="X186" s="96"/>
      <c r="Y186" s="96"/>
      <c r="Z186" s="96"/>
      <c r="AA186" s="96"/>
      <c r="AB186" s="96"/>
      <c r="AC186" s="97"/>
      <c r="AD186" s="97"/>
      <c r="AE186" s="97"/>
      <c r="AF186" s="97"/>
      <c r="AG186" s="97"/>
      <c r="AH186" s="97"/>
      <c r="AI186" s="98"/>
      <c r="AJ186" s="98"/>
      <c r="AK186" s="98"/>
      <c r="AL186" s="98"/>
      <c r="AM186" s="98"/>
      <c r="AN186" s="98"/>
      <c r="AO186" s="98"/>
      <c r="AP186" s="98"/>
      <c r="AQ186" s="97"/>
      <c r="AR186" s="97"/>
      <c r="AS186" s="97"/>
      <c r="AT186" s="97"/>
      <c r="AU186" s="121"/>
      <c r="AV186" s="136"/>
      <c r="AW186" s="136"/>
      <c r="AX186" s="136"/>
      <c r="AY186" s="136"/>
      <c r="AZ186" s="136"/>
      <c r="BA186" s="136"/>
      <c r="BB186" s="136"/>
      <c r="BC186" s="136"/>
      <c r="BD186" s="136"/>
      <c r="BE186" s="136"/>
      <c r="BF186" s="136"/>
      <c r="BG186" s="136"/>
      <c r="BH186" s="136"/>
      <c r="BI186" s="136"/>
      <c r="BJ186" s="136"/>
      <c r="BK186" s="136"/>
      <c r="BL186" s="136"/>
      <c r="BM186" s="136"/>
      <c r="BN186" s="136"/>
      <c r="BO186" s="136"/>
      <c r="BP186" s="136"/>
      <c r="BQ186" s="121"/>
      <c r="BR186" s="121"/>
      <c r="BS186" s="121"/>
      <c r="BT186" s="121"/>
      <c r="BU186" s="121"/>
      <c r="BV186" s="121"/>
      <c r="BW186" s="121"/>
      <c r="BX186" s="121"/>
      <c r="BY186" s="121"/>
      <c r="BZ186" s="121"/>
      <c r="CA186" s="121"/>
      <c r="CB186" s="121"/>
      <c r="CC186" s="121"/>
      <c r="CD186" s="121"/>
      <c r="CE186" s="121"/>
      <c r="CF186" s="121"/>
      <c r="CG186" s="121"/>
      <c r="CH186" s="121"/>
      <c r="CI186" s="121"/>
      <c r="CJ186" s="121"/>
      <c r="CK186" s="121"/>
      <c r="CL186" s="121"/>
      <c r="CM186" s="121"/>
      <c r="CN186" s="121"/>
      <c r="CO186" s="121"/>
      <c r="CP186" s="121"/>
      <c r="CQ186" s="121"/>
      <c r="CR186" s="121"/>
      <c r="CS186" s="121"/>
      <c r="CT186" s="121"/>
      <c r="CU186" s="121"/>
      <c r="CV186" s="121"/>
      <c r="CW186" s="121"/>
      <c r="CX186" s="121"/>
      <c r="CY186" s="121"/>
      <c r="CZ186" s="121"/>
      <c r="DA186" s="20"/>
      <c r="DB186" s="20"/>
      <c r="DC186" s="20"/>
      <c r="DD186" s="20"/>
      <c r="DE186" s="20"/>
      <c r="DF186" s="20"/>
      <c r="DG186" s="20"/>
      <c r="DH186" s="20"/>
      <c r="DI186" s="20"/>
      <c r="DJ186" s="20"/>
      <c r="DK186" s="20"/>
      <c r="DL186" s="20"/>
      <c r="DM186" s="20"/>
      <c r="DN186" s="20"/>
      <c r="DO186" s="20"/>
      <c r="DP186" s="20"/>
      <c r="DQ186" s="20"/>
      <c r="DR186" s="20"/>
      <c r="DS186" s="20"/>
      <c r="DT186" s="20"/>
      <c r="DU186" s="20"/>
      <c r="DV186" s="20"/>
      <c r="DW186" s="20"/>
      <c r="DX186" s="20"/>
      <c r="DY186" s="20"/>
      <c r="DZ186" s="20"/>
      <c r="EA186" s="20"/>
      <c r="EB186" s="20"/>
      <c r="EC186" s="20"/>
      <c r="ED186" s="20"/>
      <c r="EE186" s="20"/>
      <c r="EF186" s="20"/>
      <c r="EG186" s="20"/>
      <c r="EH186" s="20"/>
      <c r="EI186" s="20"/>
      <c r="EJ186" s="20"/>
      <c r="EK186" s="20"/>
      <c r="EL186" s="20"/>
      <c r="EM186" s="20"/>
      <c r="EN186" s="20"/>
      <c r="EO186" s="20"/>
      <c r="EP186" s="20"/>
      <c r="EQ186" s="20"/>
      <c r="ER186" s="20"/>
      <c r="ES186" s="20"/>
      <c r="ET186" s="20"/>
      <c r="EU186" s="20"/>
      <c r="EV186" s="20"/>
      <c r="EW186" s="20"/>
      <c r="EX186" s="20"/>
      <c r="EY186" s="20"/>
      <c r="EZ186" s="20"/>
      <c r="FA186" s="20"/>
      <c r="FB186" s="20"/>
      <c r="FC186" s="20"/>
      <c r="FD186" s="20"/>
      <c r="FE186" s="20"/>
      <c r="FF186" s="20"/>
      <c r="FG186" s="20"/>
      <c r="FH186" s="20"/>
      <c r="FI186" s="20"/>
    </row>
    <row r="187" customFormat="false" ht="16.5" hidden="false" customHeight="true" outlineLevel="0" collapsed="false">
      <c r="A187" s="90"/>
      <c r="B187" s="90"/>
      <c r="C187" s="90"/>
      <c r="D187" s="92"/>
      <c r="E187" s="133"/>
      <c r="F187" s="134"/>
      <c r="G187" s="134"/>
      <c r="H187" s="134"/>
      <c r="I187" s="134"/>
      <c r="J187" s="134"/>
      <c r="K187" s="94"/>
      <c r="L187" s="94"/>
      <c r="M187" s="94"/>
      <c r="N187" s="94"/>
      <c r="O187" s="94"/>
      <c r="P187" s="94"/>
      <c r="Q187" s="135"/>
      <c r="R187" s="135"/>
      <c r="S187" s="135"/>
      <c r="T187" s="135"/>
      <c r="U187" s="135"/>
      <c r="V187" s="135"/>
      <c r="W187" s="96"/>
      <c r="X187" s="96"/>
      <c r="Y187" s="96"/>
      <c r="Z187" s="96"/>
      <c r="AA187" s="96"/>
      <c r="AB187" s="96"/>
      <c r="AC187" s="97"/>
      <c r="AD187" s="97"/>
      <c r="AE187" s="97"/>
      <c r="AF187" s="97"/>
      <c r="AG187" s="97"/>
      <c r="AH187" s="97"/>
      <c r="AI187" s="98"/>
      <c r="AJ187" s="98"/>
      <c r="AK187" s="98"/>
      <c r="AL187" s="98"/>
      <c r="AM187" s="98"/>
      <c r="AN187" s="98"/>
      <c r="AO187" s="98"/>
      <c r="AP187" s="98"/>
      <c r="AQ187" s="97"/>
      <c r="AR187" s="137"/>
      <c r="AS187" s="97"/>
      <c r="AT187" s="97"/>
      <c r="AU187" s="121"/>
      <c r="AV187" s="136"/>
      <c r="AW187" s="136"/>
      <c r="AX187" s="136"/>
      <c r="AY187" s="136"/>
      <c r="AZ187" s="136"/>
      <c r="BA187" s="136"/>
      <c r="BB187" s="136"/>
      <c r="BC187" s="136"/>
      <c r="BD187" s="136"/>
      <c r="BE187" s="136"/>
      <c r="BF187" s="136"/>
      <c r="BG187" s="136"/>
      <c r="BH187" s="136"/>
      <c r="BI187" s="136"/>
      <c r="BJ187" s="136"/>
      <c r="BK187" s="136"/>
      <c r="BL187" s="136"/>
      <c r="BM187" s="136"/>
      <c r="BN187" s="136"/>
      <c r="BO187" s="136"/>
      <c r="BP187" s="136"/>
      <c r="BQ187" s="121"/>
      <c r="BR187" s="121"/>
      <c r="BS187" s="121"/>
      <c r="BT187" s="121"/>
      <c r="BU187" s="121"/>
      <c r="BV187" s="121"/>
      <c r="BW187" s="121"/>
      <c r="BX187" s="121"/>
      <c r="BY187" s="121"/>
      <c r="BZ187" s="121"/>
      <c r="CA187" s="121"/>
      <c r="CB187" s="121"/>
      <c r="CC187" s="121"/>
      <c r="CD187" s="121"/>
      <c r="CE187" s="121"/>
      <c r="CF187" s="121"/>
      <c r="CG187" s="121"/>
      <c r="CH187" s="121"/>
      <c r="CI187" s="121"/>
      <c r="CJ187" s="121"/>
      <c r="CK187" s="121"/>
      <c r="CL187" s="121"/>
      <c r="CM187" s="121"/>
      <c r="CN187" s="121"/>
      <c r="CO187" s="121"/>
      <c r="CP187" s="121"/>
      <c r="CQ187" s="121"/>
      <c r="CR187" s="121"/>
      <c r="CS187" s="121"/>
      <c r="CT187" s="121"/>
      <c r="CU187" s="121"/>
      <c r="CV187" s="121"/>
      <c r="CW187" s="121"/>
      <c r="CX187" s="121"/>
      <c r="CY187" s="121"/>
      <c r="CZ187" s="121"/>
      <c r="DA187" s="20"/>
      <c r="DB187" s="20"/>
      <c r="DC187" s="20"/>
      <c r="DD187" s="20"/>
      <c r="DE187" s="20"/>
      <c r="DF187" s="20"/>
      <c r="DG187" s="20"/>
      <c r="DH187" s="20"/>
      <c r="DI187" s="20"/>
      <c r="DJ187" s="20"/>
      <c r="DK187" s="20"/>
      <c r="DL187" s="20"/>
      <c r="DM187" s="20"/>
      <c r="DN187" s="20"/>
      <c r="DO187" s="20"/>
      <c r="DP187" s="20"/>
      <c r="DQ187" s="20"/>
      <c r="DR187" s="20"/>
      <c r="DS187" s="20"/>
      <c r="DT187" s="20"/>
      <c r="DU187" s="20"/>
      <c r="DV187" s="20"/>
      <c r="DW187" s="20"/>
      <c r="DX187" s="20"/>
      <c r="DY187" s="20"/>
      <c r="DZ187" s="20"/>
      <c r="EA187" s="20"/>
      <c r="EB187" s="20"/>
      <c r="EC187" s="20"/>
      <c r="ED187" s="20"/>
      <c r="EE187" s="20"/>
      <c r="EF187" s="20"/>
      <c r="EG187" s="20"/>
      <c r="EH187" s="20"/>
      <c r="EI187" s="20"/>
      <c r="EJ187" s="20"/>
      <c r="EK187" s="20"/>
      <c r="EL187" s="20"/>
      <c r="EM187" s="20"/>
      <c r="EN187" s="20"/>
      <c r="EO187" s="20"/>
      <c r="EP187" s="20"/>
      <c r="EQ187" s="20"/>
      <c r="ER187" s="20"/>
      <c r="ES187" s="20"/>
      <c r="ET187" s="20"/>
      <c r="EU187" s="20"/>
      <c r="EV187" s="20"/>
      <c r="EW187" s="20"/>
      <c r="EX187" s="20"/>
      <c r="EY187" s="20"/>
      <c r="EZ187" s="20"/>
      <c r="FA187" s="20"/>
      <c r="FB187" s="20"/>
      <c r="FC187" s="20"/>
      <c r="FD187" s="20"/>
      <c r="FE187" s="20"/>
      <c r="FF187" s="20"/>
      <c r="FG187" s="20"/>
      <c r="FH187" s="20"/>
      <c r="FI187" s="20"/>
    </row>
    <row r="188" customFormat="false" ht="16.5" hidden="false" customHeight="true" outlineLevel="0" collapsed="false">
      <c r="A188" s="90"/>
      <c r="B188" s="90"/>
      <c r="C188" s="90"/>
      <c r="D188" s="92"/>
      <c r="E188" s="133"/>
      <c r="F188" s="134"/>
      <c r="G188" s="134"/>
      <c r="H188" s="134"/>
      <c r="I188" s="134"/>
      <c r="J188" s="134"/>
      <c r="K188" s="94"/>
      <c r="L188" s="94"/>
      <c r="M188" s="94"/>
      <c r="N188" s="94"/>
      <c r="O188" s="94"/>
      <c r="P188" s="94"/>
      <c r="Q188" s="135"/>
      <c r="R188" s="135"/>
      <c r="S188" s="135"/>
      <c r="T188" s="135"/>
      <c r="U188" s="135"/>
      <c r="V188" s="135"/>
      <c r="W188" s="96"/>
      <c r="X188" s="96"/>
      <c r="Y188" s="96"/>
      <c r="Z188" s="96"/>
      <c r="AA188" s="96"/>
      <c r="AB188" s="96"/>
      <c r="AC188" s="97"/>
      <c r="AD188" s="97"/>
      <c r="AE188" s="97"/>
      <c r="AF188" s="97"/>
      <c r="AG188" s="97"/>
      <c r="AH188" s="97"/>
      <c r="AI188" s="98"/>
      <c r="AJ188" s="98"/>
      <c r="AK188" s="98"/>
      <c r="AL188" s="98"/>
      <c r="AM188" s="98"/>
      <c r="AN188" s="98"/>
      <c r="AO188" s="98"/>
      <c r="AP188" s="98"/>
      <c r="AQ188" s="97"/>
      <c r="AR188" s="97"/>
      <c r="AS188" s="97"/>
      <c r="AT188" s="97"/>
      <c r="AU188" s="121"/>
      <c r="AV188" s="136"/>
      <c r="AW188" s="136"/>
      <c r="AX188" s="136"/>
      <c r="AY188" s="136"/>
      <c r="AZ188" s="136"/>
      <c r="BA188" s="136"/>
      <c r="BB188" s="136"/>
      <c r="BC188" s="136"/>
      <c r="BD188" s="136"/>
      <c r="BE188" s="136"/>
      <c r="BF188" s="136"/>
      <c r="BG188" s="136"/>
      <c r="BH188" s="136"/>
      <c r="BI188" s="136"/>
      <c r="BJ188" s="136"/>
      <c r="BK188" s="136"/>
      <c r="BL188" s="136"/>
      <c r="BM188" s="136"/>
      <c r="BN188" s="136"/>
      <c r="BO188" s="136"/>
      <c r="BP188" s="136"/>
      <c r="BQ188" s="121"/>
      <c r="BR188" s="121"/>
      <c r="BS188" s="121"/>
      <c r="BT188" s="121"/>
      <c r="BU188" s="121"/>
      <c r="BV188" s="121"/>
      <c r="BW188" s="121"/>
      <c r="BX188" s="121"/>
      <c r="BY188" s="121"/>
      <c r="BZ188" s="121"/>
      <c r="CA188" s="121"/>
      <c r="CB188" s="121"/>
      <c r="CC188" s="121"/>
      <c r="CD188" s="121"/>
      <c r="CE188" s="121"/>
      <c r="CF188" s="121"/>
      <c r="CG188" s="121"/>
      <c r="CH188" s="121"/>
      <c r="CI188" s="121"/>
      <c r="CJ188" s="121"/>
      <c r="CK188" s="121"/>
      <c r="CL188" s="121"/>
      <c r="CM188" s="121"/>
      <c r="CN188" s="121"/>
      <c r="CO188" s="121"/>
      <c r="CP188" s="121"/>
      <c r="CQ188" s="121"/>
      <c r="CR188" s="121"/>
      <c r="CS188" s="121"/>
      <c r="CT188" s="121"/>
      <c r="CU188" s="121"/>
      <c r="CV188" s="121"/>
      <c r="CW188" s="121"/>
      <c r="CX188" s="121"/>
      <c r="CY188" s="121"/>
      <c r="CZ188" s="121"/>
      <c r="DA188" s="20"/>
      <c r="DB188" s="20"/>
      <c r="DC188" s="20"/>
      <c r="DD188" s="20"/>
      <c r="DE188" s="20"/>
      <c r="DF188" s="20"/>
      <c r="DG188" s="20"/>
      <c r="DH188" s="20"/>
      <c r="DI188" s="20"/>
      <c r="DJ188" s="20"/>
      <c r="DK188" s="20"/>
      <c r="DL188" s="20"/>
      <c r="DM188" s="20"/>
      <c r="DN188" s="20"/>
      <c r="DO188" s="20"/>
      <c r="DP188" s="20"/>
      <c r="DQ188" s="20"/>
      <c r="DR188" s="20"/>
      <c r="DS188" s="20"/>
      <c r="DT188" s="20"/>
      <c r="DU188" s="20"/>
      <c r="DV188" s="20"/>
      <c r="DW188" s="20"/>
      <c r="DX188" s="20"/>
      <c r="DY188" s="20"/>
      <c r="DZ188" s="20"/>
      <c r="EA188" s="20"/>
      <c r="EB188" s="20"/>
      <c r="EC188" s="20"/>
      <c r="ED188" s="20"/>
      <c r="EE188" s="20"/>
      <c r="EF188" s="20"/>
      <c r="EG188" s="20"/>
      <c r="EH188" s="20"/>
      <c r="EI188" s="20"/>
      <c r="EJ188" s="20"/>
      <c r="EK188" s="20"/>
      <c r="EL188" s="20"/>
      <c r="EM188" s="20"/>
      <c r="EN188" s="20"/>
      <c r="EO188" s="20"/>
      <c r="EP188" s="20"/>
      <c r="EQ188" s="20"/>
      <c r="ER188" s="20"/>
      <c r="ES188" s="20"/>
      <c r="ET188" s="20"/>
      <c r="EU188" s="20"/>
      <c r="EV188" s="20"/>
      <c r="EW188" s="20"/>
      <c r="EX188" s="20"/>
      <c r="EY188" s="20"/>
      <c r="EZ188" s="20"/>
      <c r="FA188" s="20"/>
      <c r="FB188" s="20"/>
      <c r="FC188" s="20"/>
      <c r="FD188" s="20"/>
      <c r="FE188" s="20"/>
      <c r="FF188" s="20"/>
      <c r="FG188" s="20"/>
      <c r="FH188" s="20"/>
      <c r="FI188" s="20"/>
    </row>
    <row r="189" customFormat="false" ht="16.5" hidden="false" customHeight="true" outlineLevel="0" collapsed="false">
      <c r="A189" s="90"/>
      <c r="B189" s="90"/>
      <c r="C189" s="90"/>
      <c r="D189" s="92"/>
      <c r="E189" s="133"/>
      <c r="F189" s="134"/>
      <c r="G189" s="134"/>
      <c r="H189" s="134"/>
      <c r="I189" s="134"/>
      <c r="J189" s="134"/>
      <c r="K189" s="94"/>
      <c r="L189" s="94"/>
      <c r="M189" s="94"/>
      <c r="N189" s="94"/>
      <c r="O189" s="94"/>
      <c r="P189" s="94"/>
      <c r="Q189" s="135"/>
      <c r="R189" s="135"/>
      <c r="S189" s="135"/>
      <c r="T189" s="135"/>
      <c r="U189" s="135"/>
      <c r="V189" s="135"/>
      <c r="W189" s="96"/>
      <c r="X189" s="96"/>
      <c r="Y189" s="96"/>
      <c r="Z189" s="96"/>
      <c r="AA189" s="96"/>
      <c r="AB189" s="96"/>
      <c r="AC189" s="97"/>
      <c r="AD189" s="97"/>
      <c r="AE189" s="97"/>
      <c r="AF189" s="97"/>
      <c r="AG189" s="97"/>
      <c r="AH189" s="97"/>
      <c r="AI189" s="98"/>
      <c r="AJ189" s="98"/>
      <c r="AK189" s="98"/>
      <c r="AL189" s="98"/>
      <c r="AM189" s="98"/>
      <c r="AN189" s="98"/>
      <c r="AO189" s="98"/>
      <c r="AP189" s="98"/>
      <c r="AQ189" s="97"/>
      <c r="AR189" s="97"/>
      <c r="AS189" s="97"/>
      <c r="AT189" s="97"/>
      <c r="AU189" s="121"/>
      <c r="AV189" s="136"/>
      <c r="AW189" s="136"/>
      <c r="AX189" s="136"/>
      <c r="AY189" s="136"/>
      <c r="AZ189" s="136"/>
      <c r="BA189" s="136"/>
      <c r="BB189" s="136"/>
      <c r="BC189" s="136"/>
      <c r="BD189" s="136"/>
      <c r="BE189" s="136"/>
      <c r="BF189" s="136"/>
      <c r="BG189" s="136"/>
      <c r="BH189" s="136"/>
      <c r="BI189" s="136"/>
      <c r="BJ189" s="136"/>
      <c r="BK189" s="136"/>
      <c r="BL189" s="136"/>
      <c r="BM189" s="136"/>
      <c r="BN189" s="136"/>
      <c r="BO189" s="136"/>
      <c r="BP189" s="136"/>
      <c r="BQ189" s="121"/>
      <c r="BR189" s="121"/>
      <c r="BS189" s="121"/>
      <c r="BT189" s="121"/>
      <c r="BU189" s="121"/>
      <c r="BV189" s="121"/>
      <c r="BW189" s="121"/>
      <c r="BX189" s="121"/>
      <c r="BY189" s="121"/>
      <c r="BZ189" s="121"/>
      <c r="CA189" s="121"/>
      <c r="CB189" s="121"/>
      <c r="CC189" s="121"/>
      <c r="CD189" s="121"/>
      <c r="CE189" s="121"/>
      <c r="CF189" s="121"/>
      <c r="CG189" s="121"/>
      <c r="CH189" s="121"/>
      <c r="CI189" s="121"/>
      <c r="CJ189" s="121"/>
      <c r="CK189" s="121"/>
      <c r="CL189" s="121"/>
      <c r="CM189" s="121"/>
      <c r="CN189" s="121"/>
      <c r="CO189" s="121"/>
      <c r="CP189" s="121"/>
      <c r="CQ189" s="121"/>
      <c r="CR189" s="121"/>
      <c r="CS189" s="121"/>
      <c r="CT189" s="121"/>
      <c r="CU189" s="121"/>
      <c r="CV189" s="121"/>
      <c r="CW189" s="121"/>
      <c r="CX189" s="121"/>
      <c r="CY189" s="121"/>
      <c r="CZ189" s="121"/>
      <c r="DA189" s="20"/>
      <c r="DB189" s="20"/>
      <c r="DC189" s="20"/>
      <c r="DD189" s="20"/>
      <c r="DE189" s="20"/>
      <c r="DF189" s="20"/>
      <c r="DG189" s="20"/>
      <c r="DH189" s="20"/>
      <c r="DI189" s="20"/>
      <c r="DJ189" s="20"/>
      <c r="DK189" s="20"/>
      <c r="DL189" s="20"/>
      <c r="DM189" s="20"/>
      <c r="DN189" s="20"/>
      <c r="DO189" s="20"/>
      <c r="DP189" s="20"/>
      <c r="DQ189" s="20"/>
      <c r="DR189" s="20"/>
      <c r="DS189" s="20"/>
      <c r="DT189" s="20"/>
      <c r="DU189" s="20"/>
      <c r="DV189" s="20"/>
      <c r="DW189" s="20"/>
      <c r="DX189" s="20"/>
      <c r="DY189" s="20"/>
      <c r="DZ189" s="20"/>
      <c r="EA189" s="20"/>
      <c r="EB189" s="20"/>
      <c r="EC189" s="20"/>
      <c r="ED189" s="20"/>
      <c r="EE189" s="20"/>
      <c r="EF189" s="20"/>
      <c r="EG189" s="20"/>
      <c r="EH189" s="20"/>
      <c r="EI189" s="20"/>
      <c r="EJ189" s="20"/>
      <c r="EK189" s="20"/>
      <c r="EL189" s="20"/>
      <c r="EM189" s="20"/>
      <c r="EN189" s="20"/>
      <c r="EO189" s="20"/>
      <c r="EP189" s="20"/>
      <c r="EQ189" s="20"/>
      <c r="ER189" s="20"/>
      <c r="ES189" s="20"/>
      <c r="ET189" s="20"/>
      <c r="EU189" s="20"/>
      <c r="EV189" s="20"/>
      <c r="EW189" s="20"/>
      <c r="EX189" s="20"/>
      <c r="EY189" s="20"/>
      <c r="EZ189" s="20"/>
      <c r="FA189" s="20"/>
      <c r="FB189" s="20"/>
      <c r="FC189" s="20"/>
      <c r="FD189" s="20"/>
      <c r="FE189" s="20"/>
      <c r="FF189" s="20"/>
      <c r="FG189" s="20"/>
      <c r="FH189" s="20"/>
      <c r="FI189" s="20"/>
    </row>
    <row r="190" customFormat="false" ht="16.5" hidden="false" customHeight="true" outlineLevel="0" collapsed="false">
      <c r="A190" s="90"/>
      <c r="B190" s="90"/>
      <c r="C190" s="90"/>
      <c r="D190" s="92"/>
      <c r="E190" s="133"/>
      <c r="F190" s="134"/>
      <c r="G190" s="134"/>
      <c r="H190" s="134"/>
      <c r="I190" s="134"/>
      <c r="J190" s="134"/>
      <c r="K190" s="94"/>
      <c r="L190" s="94"/>
      <c r="M190" s="94"/>
      <c r="N190" s="94"/>
      <c r="O190" s="94"/>
      <c r="P190" s="94"/>
      <c r="Q190" s="135"/>
      <c r="R190" s="135"/>
      <c r="S190" s="135"/>
      <c r="T190" s="135"/>
      <c r="U190" s="135"/>
      <c r="V190" s="135"/>
      <c r="W190" s="96"/>
      <c r="X190" s="96"/>
      <c r="Y190" s="96"/>
      <c r="Z190" s="96"/>
      <c r="AA190" s="96"/>
      <c r="AB190" s="96"/>
      <c r="AC190" s="97"/>
      <c r="AD190" s="97"/>
      <c r="AE190" s="97"/>
      <c r="AF190" s="97"/>
      <c r="AG190" s="97"/>
      <c r="AH190" s="97"/>
      <c r="AI190" s="98"/>
      <c r="AJ190" s="98"/>
      <c r="AK190" s="98"/>
      <c r="AL190" s="98"/>
      <c r="AM190" s="98"/>
      <c r="AN190" s="98"/>
      <c r="AO190" s="98"/>
      <c r="AP190" s="98"/>
      <c r="AQ190" s="97"/>
      <c r="AR190" s="97"/>
      <c r="AS190" s="97"/>
      <c r="AT190" s="97"/>
      <c r="AU190" s="121"/>
      <c r="AV190" s="136"/>
      <c r="AW190" s="136"/>
      <c r="AX190" s="136"/>
      <c r="AY190" s="136"/>
      <c r="AZ190" s="136"/>
      <c r="BA190" s="136"/>
      <c r="BB190" s="136"/>
      <c r="BC190" s="136"/>
      <c r="BD190" s="136"/>
      <c r="BE190" s="136"/>
      <c r="BF190" s="136"/>
      <c r="BG190" s="136"/>
      <c r="BH190" s="136"/>
      <c r="BI190" s="136"/>
      <c r="BJ190" s="136"/>
      <c r="BK190" s="136"/>
      <c r="BL190" s="136"/>
      <c r="BM190" s="136"/>
      <c r="BN190" s="136"/>
      <c r="BO190" s="136"/>
      <c r="BP190" s="136"/>
      <c r="BQ190" s="121"/>
      <c r="BR190" s="121"/>
      <c r="BS190" s="121"/>
      <c r="BT190" s="121"/>
      <c r="BU190" s="121"/>
      <c r="BV190" s="121"/>
      <c r="BW190" s="121"/>
      <c r="BX190" s="121"/>
      <c r="BY190" s="121"/>
      <c r="BZ190" s="121"/>
      <c r="CA190" s="121"/>
      <c r="CB190" s="121"/>
      <c r="CC190" s="121"/>
      <c r="CD190" s="121"/>
      <c r="CE190" s="121"/>
      <c r="CF190" s="121"/>
      <c r="CG190" s="121"/>
      <c r="CH190" s="121"/>
      <c r="CI190" s="121"/>
      <c r="CJ190" s="121"/>
      <c r="CK190" s="121"/>
      <c r="CL190" s="121"/>
      <c r="CM190" s="121"/>
      <c r="CN190" s="121"/>
      <c r="CO190" s="121"/>
      <c r="CP190" s="121"/>
      <c r="CQ190" s="121"/>
      <c r="CR190" s="121"/>
      <c r="CS190" s="121"/>
      <c r="CT190" s="121"/>
      <c r="CU190" s="121"/>
      <c r="CV190" s="121"/>
      <c r="CW190" s="121"/>
      <c r="CX190" s="121"/>
      <c r="CY190" s="121"/>
      <c r="CZ190" s="121"/>
      <c r="DA190" s="20"/>
      <c r="DB190" s="20"/>
      <c r="DC190" s="20"/>
      <c r="DD190" s="20"/>
      <c r="DE190" s="20"/>
      <c r="DF190" s="20"/>
      <c r="DG190" s="20"/>
      <c r="DH190" s="20"/>
      <c r="DI190" s="20"/>
      <c r="DJ190" s="20"/>
      <c r="DK190" s="20"/>
      <c r="DL190" s="20"/>
      <c r="DM190" s="20"/>
      <c r="DN190" s="20"/>
      <c r="DO190" s="20"/>
      <c r="DP190" s="20"/>
      <c r="DQ190" s="20"/>
      <c r="DR190" s="20"/>
      <c r="DS190" s="20"/>
      <c r="DT190" s="20"/>
      <c r="DU190" s="20"/>
      <c r="DV190" s="20"/>
      <c r="DW190" s="20"/>
      <c r="DX190" s="20"/>
      <c r="DY190" s="20"/>
      <c r="DZ190" s="20"/>
      <c r="EA190" s="20"/>
      <c r="EB190" s="20"/>
      <c r="EC190" s="20"/>
      <c r="ED190" s="20"/>
      <c r="EE190" s="20"/>
      <c r="EF190" s="20"/>
      <c r="EG190" s="20"/>
      <c r="EH190" s="20"/>
      <c r="EI190" s="20"/>
      <c r="EJ190" s="20"/>
      <c r="EK190" s="20"/>
      <c r="EL190" s="20"/>
      <c r="EM190" s="20"/>
      <c r="EN190" s="20"/>
      <c r="EO190" s="20"/>
      <c r="EP190" s="20"/>
      <c r="EQ190" s="20"/>
      <c r="ER190" s="20"/>
      <c r="ES190" s="20"/>
      <c r="ET190" s="20"/>
      <c r="EU190" s="20"/>
      <c r="EV190" s="20"/>
      <c r="EW190" s="20"/>
      <c r="EX190" s="20"/>
      <c r="EY190" s="20"/>
      <c r="EZ190" s="20"/>
      <c r="FA190" s="20"/>
      <c r="FB190" s="20"/>
      <c r="FC190" s="20"/>
      <c r="FD190" s="20"/>
      <c r="FE190" s="20"/>
      <c r="FF190" s="20"/>
      <c r="FG190" s="20"/>
      <c r="FH190" s="20"/>
      <c r="FI190" s="20"/>
    </row>
    <row r="191" customFormat="false" ht="16.5" hidden="false" customHeight="true" outlineLevel="0" collapsed="false">
      <c r="A191" s="90"/>
      <c r="B191" s="90"/>
      <c r="C191" s="90"/>
      <c r="D191" s="92"/>
      <c r="E191" s="133"/>
      <c r="F191" s="134"/>
      <c r="G191" s="134"/>
      <c r="H191" s="134"/>
      <c r="I191" s="134"/>
      <c r="J191" s="134"/>
      <c r="K191" s="94"/>
      <c r="L191" s="94"/>
      <c r="M191" s="94"/>
      <c r="N191" s="94"/>
      <c r="O191" s="94"/>
      <c r="P191" s="94"/>
      <c r="Q191" s="135"/>
      <c r="R191" s="135"/>
      <c r="S191" s="135"/>
      <c r="T191" s="135"/>
      <c r="U191" s="135"/>
      <c r="V191" s="135"/>
      <c r="W191" s="96"/>
      <c r="X191" s="96"/>
      <c r="Y191" s="96"/>
      <c r="Z191" s="96"/>
      <c r="AA191" s="96"/>
      <c r="AB191" s="96"/>
      <c r="AC191" s="97"/>
      <c r="AD191" s="97"/>
      <c r="AE191" s="97"/>
      <c r="AF191" s="97"/>
      <c r="AG191" s="97"/>
      <c r="AH191" s="97"/>
      <c r="AI191" s="98"/>
      <c r="AJ191" s="98"/>
      <c r="AK191" s="98"/>
      <c r="AL191" s="98"/>
      <c r="AM191" s="98"/>
      <c r="AN191" s="98"/>
      <c r="AO191" s="98"/>
      <c r="AP191" s="98"/>
      <c r="AQ191" s="97"/>
      <c r="AR191" s="97"/>
      <c r="AS191" s="97"/>
      <c r="AT191" s="97"/>
      <c r="AU191" s="121"/>
      <c r="AV191" s="136"/>
      <c r="AW191" s="136"/>
      <c r="AX191" s="136"/>
      <c r="AY191" s="136"/>
      <c r="AZ191" s="136"/>
      <c r="BA191" s="136"/>
      <c r="BB191" s="136"/>
      <c r="BC191" s="136"/>
      <c r="BD191" s="136"/>
      <c r="BE191" s="136"/>
      <c r="BF191" s="136"/>
      <c r="BG191" s="136"/>
      <c r="BH191" s="136"/>
      <c r="BI191" s="136"/>
      <c r="BJ191" s="136"/>
      <c r="BK191" s="136"/>
      <c r="BL191" s="136"/>
      <c r="BM191" s="136"/>
      <c r="BN191" s="136"/>
      <c r="BO191" s="136"/>
      <c r="BP191" s="136"/>
      <c r="BQ191" s="121"/>
      <c r="BR191" s="121"/>
      <c r="BS191" s="121"/>
      <c r="BT191" s="121"/>
      <c r="BU191" s="121"/>
      <c r="BV191" s="121"/>
      <c r="BW191" s="121"/>
      <c r="BX191" s="121"/>
      <c r="BY191" s="121"/>
      <c r="BZ191" s="121"/>
      <c r="CA191" s="121"/>
      <c r="CB191" s="121"/>
      <c r="CC191" s="121"/>
      <c r="CD191" s="121"/>
      <c r="CE191" s="121"/>
      <c r="CF191" s="121"/>
      <c r="CG191" s="121"/>
      <c r="CH191" s="121"/>
      <c r="CI191" s="121"/>
      <c r="CJ191" s="121"/>
      <c r="CK191" s="121"/>
      <c r="CL191" s="121"/>
      <c r="CM191" s="121"/>
      <c r="CN191" s="121"/>
      <c r="CO191" s="121"/>
      <c r="CP191" s="121"/>
      <c r="CQ191" s="121"/>
      <c r="CR191" s="121"/>
      <c r="CS191" s="121"/>
      <c r="CT191" s="121"/>
      <c r="CU191" s="121"/>
      <c r="CV191" s="121"/>
      <c r="CW191" s="121"/>
      <c r="CX191" s="121"/>
      <c r="CY191" s="121"/>
      <c r="CZ191" s="121"/>
      <c r="DA191" s="20"/>
      <c r="DB191" s="20"/>
      <c r="DC191" s="20"/>
      <c r="DD191" s="20"/>
      <c r="DE191" s="20"/>
      <c r="DF191" s="20"/>
      <c r="DG191" s="20"/>
      <c r="DH191" s="20"/>
      <c r="DI191" s="20"/>
      <c r="DJ191" s="20"/>
      <c r="DK191" s="20"/>
      <c r="DL191" s="20"/>
      <c r="DM191" s="20"/>
      <c r="DN191" s="20"/>
      <c r="DO191" s="20"/>
      <c r="DP191" s="20"/>
      <c r="DQ191" s="20"/>
      <c r="DR191" s="20"/>
      <c r="DS191" s="20"/>
      <c r="DT191" s="20"/>
      <c r="DU191" s="20"/>
      <c r="DV191" s="20"/>
      <c r="DW191" s="20"/>
      <c r="DX191" s="20"/>
      <c r="DY191" s="20"/>
      <c r="DZ191" s="20"/>
      <c r="EA191" s="20"/>
      <c r="EB191" s="20"/>
      <c r="EC191" s="20"/>
      <c r="ED191" s="20"/>
      <c r="EE191" s="20"/>
      <c r="EF191" s="20"/>
      <c r="EG191" s="20"/>
      <c r="EH191" s="20"/>
      <c r="EI191" s="20"/>
      <c r="EJ191" s="20"/>
      <c r="EK191" s="20"/>
      <c r="EL191" s="20"/>
      <c r="EM191" s="20"/>
      <c r="EN191" s="20"/>
      <c r="EO191" s="20"/>
      <c r="EP191" s="20"/>
      <c r="EQ191" s="20"/>
      <c r="ER191" s="20"/>
      <c r="ES191" s="20"/>
      <c r="ET191" s="20"/>
      <c r="EU191" s="20"/>
      <c r="EV191" s="20"/>
      <c r="EW191" s="20"/>
      <c r="EX191" s="20"/>
      <c r="EY191" s="20"/>
      <c r="EZ191" s="20"/>
      <c r="FA191" s="20"/>
      <c r="FB191" s="20"/>
      <c r="FC191" s="20"/>
      <c r="FD191" s="20"/>
      <c r="FE191" s="20"/>
      <c r="FF191" s="20"/>
      <c r="FG191" s="20"/>
      <c r="FH191" s="20"/>
      <c r="FI191" s="20"/>
    </row>
    <row r="192" customFormat="false" ht="16.5" hidden="false" customHeight="true" outlineLevel="0" collapsed="false">
      <c r="A192" s="90"/>
      <c r="B192" s="90"/>
      <c r="C192" s="90"/>
      <c r="D192" s="92"/>
      <c r="E192" s="133"/>
      <c r="F192" s="134"/>
      <c r="G192" s="134"/>
      <c r="H192" s="134"/>
      <c r="I192" s="134"/>
      <c r="J192" s="134"/>
      <c r="K192" s="94"/>
      <c r="L192" s="94"/>
      <c r="M192" s="94"/>
      <c r="N192" s="94"/>
      <c r="O192" s="94"/>
      <c r="P192" s="94"/>
      <c r="Q192" s="135"/>
      <c r="R192" s="135"/>
      <c r="S192" s="135"/>
      <c r="T192" s="135"/>
      <c r="U192" s="135"/>
      <c r="V192" s="135"/>
      <c r="W192" s="96"/>
      <c r="X192" s="96"/>
      <c r="Y192" s="96"/>
      <c r="Z192" s="96"/>
      <c r="AA192" s="96"/>
      <c r="AB192" s="96"/>
      <c r="AC192" s="97"/>
      <c r="AD192" s="97"/>
      <c r="AE192" s="97"/>
      <c r="AF192" s="97"/>
      <c r="AG192" s="97"/>
      <c r="AH192" s="97"/>
      <c r="AI192" s="98"/>
      <c r="AJ192" s="98"/>
      <c r="AK192" s="98"/>
      <c r="AL192" s="98"/>
      <c r="AM192" s="98"/>
      <c r="AN192" s="98"/>
      <c r="AO192" s="98"/>
      <c r="AP192" s="98"/>
      <c r="AQ192" s="97"/>
      <c r="AR192" s="97"/>
      <c r="AS192" s="97"/>
      <c r="AT192" s="97"/>
      <c r="AU192" s="121"/>
      <c r="AV192" s="136"/>
      <c r="AW192" s="136"/>
      <c r="AX192" s="136"/>
      <c r="AY192" s="136"/>
      <c r="AZ192" s="136"/>
      <c r="BA192" s="136"/>
      <c r="BB192" s="136"/>
      <c r="BC192" s="136"/>
      <c r="BD192" s="136"/>
      <c r="BE192" s="136"/>
      <c r="BF192" s="136"/>
      <c r="BG192" s="136"/>
      <c r="BH192" s="136"/>
      <c r="BI192" s="136"/>
      <c r="BJ192" s="136"/>
      <c r="BK192" s="136"/>
      <c r="BL192" s="136"/>
      <c r="BM192" s="136"/>
      <c r="BN192" s="136"/>
      <c r="BO192" s="136"/>
      <c r="BP192" s="136"/>
      <c r="BQ192" s="121"/>
      <c r="BR192" s="121"/>
      <c r="BS192" s="121"/>
      <c r="BT192" s="121"/>
      <c r="BU192" s="121"/>
      <c r="BV192" s="121"/>
      <c r="BW192" s="121"/>
      <c r="BX192" s="121"/>
      <c r="BY192" s="121"/>
      <c r="BZ192" s="121"/>
      <c r="CA192" s="121"/>
      <c r="CB192" s="121"/>
      <c r="CC192" s="121"/>
      <c r="CD192" s="121"/>
      <c r="CE192" s="121"/>
      <c r="CF192" s="121"/>
      <c r="CG192" s="121"/>
      <c r="CH192" s="121"/>
      <c r="CI192" s="121"/>
      <c r="CJ192" s="121"/>
      <c r="CK192" s="121"/>
      <c r="CL192" s="121"/>
      <c r="CM192" s="121"/>
      <c r="CN192" s="121"/>
      <c r="CO192" s="121"/>
      <c r="CP192" s="121"/>
      <c r="CQ192" s="121"/>
      <c r="CR192" s="121"/>
      <c r="CS192" s="121"/>
      <c r="CT192" s="121"/>
      <c r="CU192" s="121"/>
      <c r="CV192" s="121"/>
      <c r="CW192" s="121"/>
      <c r="CX192" s="121"/>
      <c r="CY192" s="121"/>
      <c r="CZ192" s="121"/>
      <c r="DA192" s="20"/>
      <c r="DB192" s="20"/>
      <c r="DC192" s="20"/>
      <c r="DD192" s="20"/>
      <c r="DE192" s="20"/>
      <c r="DF192" s="20"/>
      <c r="DG192" s="20"/>
      <c r="DH192" s="20"/>
      <c r="DI192" s="20"/>
      <c r="DJ192" s="20"/>
      <c r="DK192" s="20"/>
      <c r="DL192" s="20"/>
      <c r="DM192" s="20"/>
      <c r="DN192" s="20"/>
      <c r="DO192" s="20"/>
      <c r="DP192" s="20"/>
      <c r="DQ192" s="20"/>
      <c r="DR192" s="20"/>
      <c r="DS192" s="20"/>
      <c r="DT192" s="20"/>
      <c r="DU192" s="20"/>
      <c r="DV192" s="20"/>
      <c r="DW192" s="20"/>
      <c r="DX192" s="20"/>
      <c r="DY192" s="20"/>
      <c r="DZ192" s="20"/>
      <c r="EA192" s="20"/>
      <c r="EB192" s="20"/>
      <c r="EC192" s="20"/>
      <c r="ED192" s="20"/>
      <c r="EE192" s="20"/>
      <c r="EF192" s="20"/>
      <c r="EG192" s="20"/>
      <c r="EH192" s="20"/>
      <c r="EI192" s="20"/>
      <c r="EJ192" s="20"/>
      <c r="EK192" s="20"/>
      <c r="EL192" s="20"/>
      <c r="EM192" s="20"/>
      <c r="EN192" s="20"/>
      <c r="EO192" s="20"/>
      <c r="EP192" s="20"/>
      <c r="EQ192" s="20"/>
      <c r="ER192" s="20"/>
      <c r="ES192" s="20"/>
      <c r="ET192" s="20"/>
      <c r="EU192" s="20"/>
      <c r="EV192" s="20"/>
      <c r="EW192" s="20"/>
      <c r="EX192" s="20"/>
      <c r="EY192" s="20"/>
      <c r="EZ192" s="20"/>
      <c r="FA192" s="20"/>
      <c r="FB192" s="20"/>
      <c r="FC192" s="20"/>
      <c r="FD192" s="20"/>
      <c r="FE192" s="20"/>
      <c r="FF192" s="20"/>
      <c r="FG192" s="20"/>
      <c r="FH192" s="20"/>
      <c r="FI192" s="20"/>
    </row>
    <row r="193" customFormat="false" ht="16.5" hidden="false" customHeight="true" outlineLevel="0" collapsed="false">
      <c r="A193" s="90"/>
      <c r="B193" s="90"/>
      <c r="C193" s="90"/>
      <c r="D193" s="92"/>
      <c r="E193" s="133"/>
      <c r="F193" s="134"/>
      <c r="G193" s="134"/>
      <c r="H193" s="134"/>
      <c r="I193" s="134"/>
      <c r="J193" s="134"/>
      <c r="K193" s="94"/>
      <c r="L193" s="94"/>
      <c r="M193" s="94"/>
      <c r="N193" s="94"/>
      <c r="O193" s="94"/>
      <c r="P193" s="94"/>
      <c r="Q193" s="135"/>
      <c r="R193" s="135"/>
      <c r="S193" s="135"/>
      <c r="T193" s="135"/>
      <c r="U193" s="135"/>
      <c r="V193" s="135"/>
      <c r="W193" s="96"/>
      <c r="X193" s="96"/>
      <c r="Y193" s="96"/>
      <c r="Z193" s="96"/>
      <c r="AA193" s="96"/>
      <c r="AB193" s="96"/>
      <c r="AC193" s="97"/>
      <c r="AD193" s="97"/>
      <c r="AE193" s="97"/>
      <c r="AF193" s="97"/>
      <c r="AG193" s="97"/>
      <c r="AH193" s="97"/>
      <c r="AI193" s="98"/>
      <c r="AJ193" s="98"/>
      <c r="AK193" s="98"/>
      <c r="AL193" s="98"/>
      <c r="AM193" s="98"/>
      <c r="AN193" s="98"/>
      <c r="AO193" s="98"/>
      <c r="AP193" s="98"/>
      <c r="AQ193" s="97"/>
      <c r="AR193" s="137"/>
      <c r="AS193" s="97"/>
      <c r="AT193" s="97"/>
      <c r="AU193" s="121"/>
      <c r="AV193" s="136"/>
      <c r="AW193" s="136"/>
      <c r="AX193" s="136"/>
      <c r="AY193" s="136"/>
      <c r="AZ193" s="136"/>
      <c r="BA193" s="136"/>
      <c r="BB193" s="136"/>
      <c r="BC193" s="136"/>
      <c r="BD193" s="136"/>
      <c r="BE193" s="136"/>
      <c r="BF193" s="136"/>
      <c r="BG193" s="136"/>
      <c r="BH193" s="136"/>
      <c r="BI193" s="136"/>
      <c r="BJ193" s="136"/>
      <c r="BK193" s="136"/>
      <c r="BL193" s="136"/>
      <c r="BM193" s="136"/>
      <c r="BN193" s="136"/>
      <c r="BO193" s="136"/>
      <c r="BP193" s="136"/>
      <c r="BQ193" s="121"/>
      <c r="BR193" s="121"/>
      <c r="BS193" s="121"/>
      <c r="BT193" s="121"/>
      <c r="BU193" s="121"/>
      <c r="BV193" s="121"/>
      <c r="BW193" s="121"/>
      <c r="BX193" s="121"/>
      <c r="BY193" s="121"/>
      <c r="BZ193" s="121"/>
      <c r="CA193" s="121"/>
      <c r="CB193" s="121"/>
      <c r="CC193" s="121"/>
      <c r="CD193" s="121"/>
      <c r="CE193" s="121"/>
      <c r="CF193" s="121"/>
      <c r="CG193" s="121"/>
      <c r="CH193" s="121"/>
      <c r="CI193" s="121"/>
      <c r="CJ193" s="121"/>
      <c r="CK193" s="121"/>
      <c r="CL193" s="121"/>
      <c r="CM193" s="121"/>
      <c r="CN193" s="121"/>
      <c r="CO193" s="121"/>
      <c r="CP193" s="121"/>
      <c r="CQ193" s="121"/>
      <c r="CR193" s="121"/>
      <c r="CS193" s="121"/>
      <c r="CT193" s="121"/>
      <c r="CU193" s="121"/>
      <c r="CV193" s="121"/>
      <c r="CW193" s="121"/>
      <c r="CX193" s="121"/>
      <c r="CY193" s="121"/>
      <c r="CZ193" s="121"/>
      <c r="DA193" s="20"/>
      <c r="DB193" s="20"/>
      <c r="DC193" s="20"/>
      <c r="DD193" s="20"/>
      <c r="DE193" s="20"/>
      <c r="DF193" s="20"/>
      <c r="DG193" s="20"/>
      <c r="DH193" s="20"/>
      <c r="DI193" s="20"/>
      <c r="DJ193" s="20"/>
      <c r="DK193" s="20"/>
      <c r="DL193" s="20"/>
      <c r="DM193" s="20"/>
      <c r="DN193" s="20"/>
      <c r="DO193" s="20"/>
      <c r="DP193" s="20"/>
      <c r="DQ193" s="20"/>
      <c r="DR193" s="20"/>
      <c r="DS193" s="20"/>
      <c r="DT193" s="20"/>
      <c r="DU193" s="20"/>
      <c r="DV193" s="20"/>
      <c r="DW193" s="20"/>
      <c r="DX193" s="20"/>
      <c r="DY193" s="20"/>
      <c r="DZ193" s="20"/>
      <c r="EA193" s="20"/>
      <c r="EB193" s="20"/>
      <c r="EC193" s="20"/>
      <c r="ED193" s="20"/>
      <c r="EE193" s="20"/>
      <c r="EF193" s="20"/>
      <c r="EG193" s="20"/>
      <c r="EH193" s="20"/>
      <c r="EI193" s="20"/>
      <c r="EJ193" s="20"/>
      <c r="EK193" s="20"/>
      <c r="EL193" s="20"/>
      <c r="EM193" s="20"/>
      <c r="EN193" s="20"/>
      <c r="EO193" s="20"/>
      <c r="EP193" s="20"/>
      <c r="EQ193" s="20"/>
      <c r="ER193" s="20"/>
      <c r="ES193" s="20"/>
      <c r="ET193" s="20"/>
      <c r="EU193" s="20"/>
      <c r="EV193" s="20"/>
      <c r="EW193" s="20"/>
      <c r="EX193" s="20"/>
      <c r="EY193" s="20"/>
      <c r="EZ193" s="20"/>
      <c r="FA193" s="20"/>
      <c r="FB193" s="20"/>
      <c r="FC193" s="20"/>
      <c r="FD193" s="20"/>
      <c r="FE193" s="20"/>
      <c r="FF193" s="20"/>
      <c r="FG193" s="20"/>
      <c r="FH193" s="20"/>
      <c r="FI193" s="20"/>
    </row>
    <row r="194" customFormat="false" ht="16.5" hidden="false" customHeight="true" outlineLevel="0" collapsed="false">
      <c r="A194" s="90"/>
      <c r="B194" s="90"/>
      <c r="C194" s="90"/>
      <c r="D194" s="92"/>
      <c r="E194" s="133"/>
      <c r="F194" s="134"/>
      <c r="G194" s="134"/>
      <c r="H194" s="134"/>
      <c r="I194" s="134"/>
      <c r="J194" s="134"/>
      <c r="K194" s="94"/>
      <c r="L194" s="94"/>
      <c r="M194" s="94"/>
      <c r="N194" s="94"/>
      <c r="O194" s="94"/>
      <c r="P194" s="94"/>
      <c r="Q194" s="135"/>
      <c r="R194" s="135"/>
      <c r="S194" s="135"/>
      <c r="T194" s="135"/>
      <c r="U194" s="135"/>
      <c r="V194" s="135"/>
      <c r="W194" s="96"/>
      <c r="X194" s="96"/>
      <c r="Y194" s="96"/>
      <c r="Z194" s="96"/>
      <c r="AA194" s="96"/>
      <c r="AB194" s="96"/>
      <c r="AC194" s="97"/>
      <c r="AD194" s="97"/>
      <c r="AE194" s="97"/>
      <c r="AF194" s="97"/>
      <c r="AG194" s="97"/>
      <c r="AH194" s="97"/>
      <c r="AI194" s="98"/>
      <c r="AJ194" s="98"/>
      <c r="AK194" s="98"/>
      <c r="AL194" s="98"/>
      <c r="AM194" s="98"/>
      <c r="AN194" s="98"/>
      <c r="AO194" s="98"/>
      <c r="AP194" s="98"/>
      <c r="AQ194" s="97"/>
      <c r="AR194" s="97"/>
      <c r="AS194" s="97"/>
      <c r="AT194" s="97"/>
      <c r="AU194" s="121"/>
      <c r="AV194" s="136"/>
      <c r="AW194" s="136"/>
      <c r="AX194" s="136"/>
      <c r="AY194" s="136"/>
      <c r="AZ194" s="136"/>
      <c r="BA194" s="136"/>
      <c r="BB194" s="136"/>
      <c r="BC194" s="136"/>
      <c r="BD194" s="136"/>
      <c r="BE194" s="136"/>
      <c r="BF194" s="136"/>
      <c r="BG194" s="136"/>
      <c r="BH194" s="136"/>
      <c r="BI194" s="136"/>
      <c r="BJ194" s="136"/>
      <c r="BK194" s="136"/>
      <c r="BL194" s="136"/>
      <c r="BM194" s="136"/>
      <c r="BN194" s="136"/>
      <c r="BO194" s="136"/>
      <c r="BP194" s="136"/>
      <c r="BQ194" s="121"/>
      <c r="BR194" s="121"/>
      <c r="BS194" s="121"/>
      <c r="BT194" s="121"/>
      <c r="BU194" s="121"/>
      <c r="BV194" s="121"/>
      <c r="BW194" s="121"/>
      <c r="BX194" s="121"/>
      <c r="BY194" s="121"/>
      <c r="BZ194" s="121"/>
      <c r="CA194" s="121"/>
      <c r="CB194" s="121"/>
      <c r="CC194" s="121"/>
      <c r="CD194" s="121"/>
      <c r="CE194" s="121"/>
      <c r="CF194" s="121"/>
      <c r="CG194" s="121"/>
      <c r="CH194" s="121"/>
      <c r="CI194" s="121"/>
      <c r="CJ194" s="121"/>
      <c r="CK194" s="121"/>
      <c r="CL194" s="121"/>
      <c r="CM194" s="121"/>
      <c r="CN194" s="121"/>
      <c r="CO194" s="121"/>
      <c r="CP194" s="121"/>
      <c r="CQ194" s="121"/>
      <c r="CR194" s="121"/>
      <c r="CS194" s="121"/>
      <c r="CT194" s="121"/>
      <c r="CU194" s="121"/>
      <c r="CV194" s="121"/>
      <c r="CW194" s="121"/>
      <c r="CX194" s="121"/>
      <c r="CY194" s="121"/>
      <c r="CZ194" s="121"/>
      <c r="DA194" s="20"/>
      <c r="DB194" s="20"/>
      <c r="DC194" s="20"/>
      <c r="DD194" s="20"/>
      <c r="DE194" s="20"/>
      <c r="DF194" s="20"/>
      <c r="DG194" s="20"/>
      <c r="DH194" s="20"/>
      <c r="DI194" s="20"/>
      <c r="DJ194" s="20"/>
      <c r="DK194" s="20"/>
      <c r="DL194" s="20"/>
      <c r="DM194" s="20"/>
      <c r="DN194" s="20"/>
      <c r="DO194" s="20"/>
      <c r="DP194" s="20"/>
      <c r="DQ194" s="20"/>
      <c r="DR194" s="20"/>
      <c r="DS194" s="20"/>
      <c r="DT194" s="20"/>
      <c r="DU194" s="20"/>
      <c r="DV194" s="20"/>
      <c r="DW194" s="20"/>
      <c r="DX194" s="20"/>
      <c r="DY194" s="20"/>
      <c r="DZ194" s="20"/>
      <c r="EA194" s="20"/>
      <c r="EB194" s="20"/>
      <c r="EC194" s="20"/>
      <c r="ED194" s="20"/>
      <c r="EE194" s="20"/>
      <c r="EF194" s="20"/>
      <c r="EG194" s="20"/>
      <c r="EH194" s="20"/>
      <c r="EI194" s="20"/>
      <c r="EJ194" s="20"/>
      <c r="EK194" s="20"/>
      <c r="EL194" s="20"/>
      <c r="EM194" s="20"/>
      <c r="EN194" s="20"/>
      <c r="EO194" s="20"/>
      <c r="EP194" s="20"/>
      <c r="EQ194" s="20"/>
      <c r="ER194" s="20"/>
      <c r="ES194" s="20"/>
      <c r="ET194" s="20"/>
      <c r="EU194" s="20"/>
      <c r="EV194" s="20"/>
      <c r="EW194" s="20"/>
      <c r="EX194" s="20"/>
      <c r="EY194" s="20"/>
      <c r="EZ194" s="20"/>
      <c r="FA194" s="20"/>
      <c r="FB194" s="20"/>
      <c r="FC194" s="20"/>
      <c r="FD194" s="20"/>
      <c r="FE194" s="20"/>
      <c r="FF194" s="20"/>
      <c r="FG194" s="20"/>
      <c r="FH194" s="20"/>
      <c r="FI194" s="20"/>
    </row>
    <row r="195" customFormat="false" ht="16.5" hidden="false" customHeight="true" outlineLevel="0" collapsed="false">
      <c r="A195" s="90"/>
      <c r="B195" s="90"/>
      <c r="C195" s="90"/>
      <c r="D195" s="92"/>
      <c r="E195" s="133"/>
      <c r="F195" s="134"/>
      <c r="G195" s="134"/>
      <c r="H195" s="134"/>
      <c r="I195" s="134"/>
      <c r="J195" s="134"/>
      <c r="K195" s="94"/>
      <c r="L195" s="94"/>
      <c r="M195" s="94"/>
      <c r="N195" s="94"/>
      <c r="O195" s="94"/>
      <c r="P195" s="94"/>
      <c r="Q195" s="135"/>
      <c r="R195" s="135"/>
      <c r="S195" s="135"/>
      <c r="T195" s="135"/>
      <c r="U195" s="135"/>
      <c r="V195" s="135"/>
      <c r="W195" s="96"/>
      <c r="X195" s="96"/>
      <c r="Y195" s="96"/>
      <c r="Z195" s="96"/>
      <c r="AA195" s="96"/>
      <c r="AB195" s="96"/>
      <c r="AC195" s="97"/>
      <c r="AD195" s="97"/>
      <c r="AE195" s="97"/>
      <c r="AF195" s="97"/>
      <c r="AG195" s="97"/>
      <c r="AH195" s="97"/>
      <c r="AI195" s="98"/>
      <c r="AJ195" s="98"/>
      <c r="AK195" s="98"/>
      <c r="AL195" s="98"/>
      <c r="AM195" s="98"/>
      <c r="AN195" s="98"/>
      <c r="AO195" s="98"/>
      <c r="AP195" s="98"/>
      <c r="AQ195" s="97"/>
      <c r="AR195" s="97"/>
      <c r="AS195" s="97"/>
      <c r="AT195" s="97"/>
      <c r="AU195" s="121"/>
      <c r="AV195" s="136"/>
      <c r="AW195" s="136"/>
      <c r="AX195" s="136"/>
      <c r="AY195" s="136"/>
      <c r="AZ195" s="136"/>
      <c r="BA195" s="136"/>
      <c r="BB195" s="136"/>
      <c r="BC195" s="136"/>
      <c r="BD195" s="136"/>
      <c r="BE195" s="136"/>
      <c r="BF195" s="136"/>
      <c r="BG195" s="136"/>
      <c r="BH195" s="136"/>
      <c r="BI195" s="136"/>
      <c r="BJ195" s="136"/>
      <c r="BK195" s="136"/>
      <c r="BL195" s="136"/>
      <c r="BM195" s="136"/>
      <c r="BN195" s="136"/>
      <c r="BO195" s="136"/>
      <c r="BP195" s="136"/>
      <c r="BQ195" s="121"/>
      <c r="BR195" s="121"/>
      <c r="BS195" s="121"/>
      <c r="BT195" s="121"/>
      <c r="BU195" s="121"/>
      <c r="BV195" s="121"/>
      <c r="BW195" s="121"/>
      <c r="BX195" s="121"/>
      <c r="BY195" s="121"/>
      <c r="BZ195" s="121"/>
      <c r="CA195" s="121"/>
      <c r="CB195" s="121"/>
      <c r="CC195" s="121"/>
      <c r="CD195" s="121"/>
      <c r="CE195" s="121"/>
      <c r="CF195" s="121"/>
      <c r="CG195" s="121"/>
      <c r="CH195" s="121"/>
      <c r="CI195" s="121"/>
      <c r="CJ195" s="121"/>
      <c r="CK195" s="121"/>
      <c r="CL195" s="121"/>
      <c r="CM195" s="121"/>
      <c r="CN195" s="121"/>
      <c r="CO195" s="121"/>
      <c r="CP195" s="121"/>
      <c r="CQ195" s="121"/>
      <c r="CR195" s="121"/>
      <c r="CS195" s="121"/>
      <c r="CT195" s="121"/>
      <c r="CU195" s="121"/>
      <c r="CV195" s="121"/>
      <c r="CW195" s="121"/>
      <c r="CX195" s="121"/>
      <c r="CY195" s="121"/>
      <c r="CZ195" s="121"/>
      <c r="DA195" s="20"/>
      <c r="DB195" s="20"/>
      <c r="DC195" s="20"/>
      <c r="DD195" s="20"/>
      <c r="DE195" s="20"/>
      <c r="DF195" s="20"/>
      <c r="DG195" s="20"/>
      <c r="DH195" s="20"/>
      <c r="DI195" s="20"/>
      <c r="DJ195" s="20"/>
      <c r="DK195" s="20"/>
      <c r="DL195" s="20"/>
      <c r="DM195" s="20"/>
      <c r="DN195" s="20"/>
      <c r="DO195" s="20"/>
      <c r="DP195" s="20"/>
      <c r="DQ195" s="20"/>
      <c r="DR195" s="20"/>
      <c r="DS195" s="20"/>
      <c r="DT195" s="20"/>
      <c r="DU195" s="20"/>
      <c r="DV195" s="20"/>
      <c r="DW195" s="20"/>
      <c r="DX195" s="20"/>
      <c r="DY195" s="20"/>
      <c r="DZ195" s="20"/>
      <c r="EA195" s="20"/>
      <c r="EB195" s="20"/>
      <c r="EC195" s="20"/>
      <c r="ED195" s="20"/>
      <c r="EE195" s="20"/>
      <c r="EF195" s="20"/>
      <c r="EG195" s="20"/>
      <c r="EH195" s="20"/>
      <c r="EI195" s="20"/>
      <c r="EJ195" s="20"/>
      <c r="EK195" s="20"/>
      <c r="EL195" s="20"/>
      <c r="EM195" s="20"/>
      <c r="EN195" s="20"/>
      <c r="EO195" s="20"/>
      <c r="EP195" s="20"/>
      <c r="EQ195" s="20"/>
      <c r="ER195" s="20"/>
      <c r="ES195" s="20"/>
      <c r="ET195" s="20"/>
      <c r="EU195" s="20"/>
      <c r="EV195" s="20"/>
      <c r="EW195" s="20"/>
      <c r="EX195" s="20"/>
      <c r="EY195" s="20"/>
      <c r="EZ195" s="20"/>
      <c r="FA195" s="20"/>
      <c r="FB195" s="20"/>
      <c r="FC195" s="20"/>
      <c r="FD195" s="20"/>
      <c r="FE195" s="20"/>
      <c r="FF195" s="20"/>
      <c r="FG195" s="20"/>
      <c r="FH195" s="20"/>
      <c r="FI195" s="20"/>
    </row>
    <row r="196" customFormat="false" ht="16.5" hidden="false" customHeight="true" outlineLevel="0" collapsed="false">
      <c r="A196" s="90"/>
      <c r="B196" s="90"/>
      <c r="C196" s="90"/>
      <c r="D196" s="92"/>
      <c r="E196" s="133"/>
      <c r="F196" s="134"/>
      <c r="G196" s="134"/>
      <c r="H196" s="134"/>
      <c r="I196" s="134"/>
      <c r="J196" s="134"/>
      <c r="K196" s="94"/>
      <c r="L196" s="94"/>
      <c r="M196" s="94"/>
      <c r="N196" s="94"/>
      <c r="O196" s="94"/>
      <c r="P196" s="94"/>
      <c r="Q196" s="135"/>
      <c r="R196" s="135"/>
      <c r="S196" s="135"/>
      <c r="T196" s="135"/>
      <c r="U196" s="135"/>
      <c r="V196" s="135"/>
      <c r="W196" s="96"/>
      <c r="X196" s="96"/>
      <c r="Y196" s="96"/>
      <c r="Z196" s="96"/>
      <c r="AA196" s="96"/>
      <c r="AB196" s="96"/>
      <c r="AC196" s="97"/>
      <c r="AD196" s="97"/>
      <c r="AE196" s="97"/>
      <c r="AF196" s="97"/>
      <c r="AG196" s="97"/>
      <c r="AH196" s="97"/>
      <c r="AI196" s="98"/>
      <c r="AJ196" s="98"/>
      <c r="AK196" s="98"/>
      <c r="AL196" s="98"/>
      <c r="AM196" s="98"/>
      <c r="AN196" s="98"/>
      <c r="AO196" s="98"/>
      <c r="AP196" s="98"/>
      <c r="AQ196" s="97"/>
      <c r="AR196" s="97"/>
      <c r="AS196" s="97"/>
      <c r="AT196" s="97"/>
      <c r="AU196" s="121"/>
      <c r="AV196" s="136"/>
      <c r="AW196" s="136"/>
      <c r="AX196" s="136"/>
      <c r="AY196" s="136"/>
      <c r="AZ196" s="136"/>
      <c r="BA196" s="136"/>
      <c r="BB196" s="136"/>
      <c r="BC196" s="136"/>
      <c r="BD196" s="136"/>
      <c r="BE196" s="136"/>
      <c r="BF196" s="136"/>
      <c r="BG196" s="136"/>
      <c r="BH196" s="136"/>
      <c r="BI196" s="136"/>
      <c r="BJ196" s="136"/>
      <c r="BK196" s="136"/>
      <c r="BL196" s="136"/>
      <c r="BM196" s="136"/>
      <c r="BN196" s="136"/>
      <c r="BO196" s="136"/>
      <c r="BP196" s="136"/>
      <c r="BQ196" s="121"/>
      <c r="BR196" s="121"/>
      <c r="BS196" s="121"/>
      <c r="BT196" s="121"/>
      <c r="BU196" s="121"/>
      <c r="BV196" s="121"/>
      <c r="BW196" s="121"/>
      <c r="BX196" s="121"/>
      <c r="BY196" s="121"/>
      <c r="BZ196" s="121"/>
      <c r="CA196" s="121"/>
      <c r="CB196" s="121"/>
      <c r="CC196" s="121"/>
      <c r="CD196" s="121"/>
      <c r="CE196" s="121"/>
      <c r="CF196" s="121"/>
      <c r="CG196" s="121"/>
      <c r="CH196" s="121"/>
      <c r="CI196" s="121"/>
      <c r="CJ196" s="121"/>
      <c r="CK196" s="121"/>
      <c r="CL196" s="121"/>
      <c r="CM196" s="121"/>
      <c r="CN196" s="121"/>
      <c r="CO196" s="121"/>
      <c r="CP196" s="121"/>
      <c r="CQ196" s="121"/>
      <c r="CR196" s="121"/>
      <c r="CS196" s="121"/>
      <c r="CT196" s="121"/>
      <c r="CU196" s="121"/>
      <c r="CV196" s="121"/>
      <c r="CW196" s="121"/>
      <c r="CX196" s="121"/>
      <c r="CY196" s="121"/>
      <c r="CZ196" s="121"/>
      <c r="DA196" s="20"/>
      <c r="DB196" s="20"/>
      <c r="DC196" s="20"/>
      <c r="DD196" s="20"/>
      <c r="DE196" s="20"/>
      <c r="DF196" s="20"/>
      <c r="DG196" s="20"/>
      <c r="DH196" s="20"/>
      <c r="DI196" s="20"/>
      <c r="DJ196" s="20"/>
      <c r="DK196" s="20"/>
      <c r="DL196" s="20"/>
      <c r="DM196" s="20"/>
      <c r="DN196" s="20"/>
      <c r="DO196" s="20"/>
      <c r="DP196" s="20"/>
      <c r="DQ196" s="20"/>
      <c r="DR196" s="20"/>
      <c r="DS196" s="20"/>
      <c r="DT196" s="20"/>
      <c r="DU196" s="20"/>
      <c r="DV196" s="20"/>
      <c r="DW196" s="20"/>
      <c r="DX196" s="20"/>
      <c r="DY196" s="20"/>
      <c r="DZ196" s="20"/>
      <c r="EA196" s="20"/>
      <c r="EB196" s="20"/>
      <c r="EC196" s="20"/>
      <c r="ED196" s="20"/>
      <c r="EE196" s="20"/>
      <c r="EF196" s="20"/>
      <c r="EG196" s="20"/>
      <c r="EH196" s="20"/>
      <c r="EI196" s="20"/>
      <c r="EJ196" s="20"/>
      <c r="EK196" s="20"/>
      <c r="EL196" s="20"/>
      <c r="EM196" s="20"/>
      <c r="EN196" s="20"/>
      <c r="EO196" s="20"/>
      <c r="EP196" s="20"/>
      <c r="EQ196" s="20"/>
      <c r="ER196" s="20"/>
      <c r="ES196" s="20"/>
      <c r="ET196" s="20"/>
      <c r="EU196" s="20"/>
      <c r="EV196" s="20"/>
      <c r="EW196" s="20"/>
      <c r="EX196" s="20"/>
      <c r="EY196" s="20"/>
      <c r="EZ196" s="20"/>
      <c r="FA196" s="20"/>
      <c r="FB196" s="20"/>
      <c r="FC196" s="20"/>
      <c r="FD196" s="20"/>
      <c r="FE196" s="20"/>
      <c r="FF196" s="20"/>
      <c r="FG196" s="20"/>
      <c r="FH196" s="20"/>
      <c r="FI196" s="20"/>
    </row>
    <row r="197" customFormat="false" ht="16.5" hidden="false" customHeight="true" outlineLevel="0" collapsed="false">
      <c r="A197" s="90"/>
      <c r="B197" s="90"/>
      <c r="C197" s="90"/>
      <c r="D197" s="92"/>
      <c r="E197" s="133"/>
      <c r="F197" s="134"/>
      <c r="G197" s="134"/>
      <c r="H197" s="134"/>
      <c r="I197" s="134"/>
      <c r="J197" s="134"/>
      <c r="K197" s="94"/>
      <c r="L197" s="94"/>
      <c r="M197" s="94"/>
      <c r="N197" s="94"/>
      <c r="O197" s="94"/>
      <c r="P197" s="94"/>
      <c r="Q197" s="135"/>
      <c r="R197" s="135"/>
      <c r="S197" s="135"/>
      <c r="T197" s="135"/>
      <c r="U197" s="135"/>
      <c r="V197" s="135"/>
      <c r="W197" s="96"/>
      <c r="X197" s="96"/>
      <c r="Y197" s="96"/>
      <c r="Z197" s="96"/>
      <c r="AA197" s="96"/>
      <c r="AB197" s="96"/>
      <c r="AC197" s="97"/>
      <c r="AD197" s="97"/>
      <c r="AE197" s="97"/>
      <c r="AF197" s="97"/>
      <c r="AG197" s="97"/>
      <c r="AH197" s="97"/>
      <c r="AI197" s="98"/>
      <c r="AJ197" s="98"/>
      <c r="AK197" s="98"/>
      <c r="AL197" s="98"/>
      <c r="AM197" s="98"/>
      <c r="AN197" s="98"/>
      <c r="AO197" s="98"/>
      <c r="AP197" s="98"/>
      <c r="AQ197" s="97"/>
      <c r="AR197" s="97"/>
      <c r="AS197" s="97"/>
      <c r="AT197" s="97"/>
      <c r="AU197" s="121"/>
      <c r="AV197" s="136"/>
      <c r="AW197" s="136"/>
      <c r="AX197" s="136"/>
      <c r="AY197" s="136"/>
      <c r="AZ197" s="136"/>
      <c r="BA197" s="136"/>
      <c r="BB197" s="136"/>
      <c r="BC197" s="136"/>
      <c r="BD197" s="136"/>
      <c r="BE197" s="136"/>
      <c r="BF197" s="136"/>
      <c r="BG197" s="136"/>
      <c r="BH197" s="136"/>
      <c r="BI197" s="136"/>
      <c r="BJ197" s="136"/>
      <c r="BK197" s="136"/>
      <c r="BL197" s="136"/>
      <c r="BM197" s="136"/>
      <c r="BN197" s="136"/>
      <c r="BO197" s="136"/>
      <c r="BP197" s="136"/>
      <c r="BQ197" s="121"/>
      <c r="BR197" s="121"/>
      <c r="BS197" s="121"/>
      <c r="BT197" s="121"/>
      <c r="BU197" s="121"/>
      <c r="BV197" s="121"/>
      <c r="BW197" s="121"/>
      <c r="BX197" s="121"/>
      <c r="BY197" s="121"/>
      <c r="BZ197" s="121"/>
      <c r="CA197" s="121"/>
      <c r="CB197" s="121"/>
      <c r="CC197" s="121"/>
      <c r="CD197" s="121"/>
      <c r="CE197" s="121"/>
      <c r="CF197" s="121"/>
      <c r="CG197" s="121"/>
      <c r="CH197" s="121"/>
      <c r="CI197" s="121"/>
      <c r="CJ197" s="121"/>
      <c r="CK197" s="121"/>
      <c r="CL197" s="121"/>
      <c r="CM197" s="121"/>
      <c r="CN197" s="121"/>
      <c r="CO197" s="121"/>
      <c r="CP197" s="121"/>
      <c r="CQ197" s="121"/>
      <c r="CR197" s="121"/>
      <c r="CS197" s="121"/>
      <c r="CT197" s="121"/>
      <c r="CU197" s="121"/>
      <c r="CV197" s="121"/>
      <c r="CW197" s="121"/>
      <c r="CX197" s="121"/>
      <c r="CY197" s="121"/>
      <c r="CZ197" s="121"/>
      <c r="DA197" s="20"/>
      <c r="DB197" s="20"/>
      <c r="DC197" s="20"/>
      <c r="DD197" s="20"/>
      <c r="DE197" s="20"/>
      <c r="DF197" s="20"/>
      <c r="DG197" s="20"/>
      <c r="DH197" s="20"/>
      <c r="DI197" s="20"/>
      <c r="DJ197" s="20"/>
      <c r="DK197" s="20"/>
      <c r="DL197" s="20"/>
      <c r="DM197" s="20"/>
      <c r="DN197" s="20"/>
      <c r="DO197" s="20"/>
      <c r="DP197" s="20"/>
      <c r="DQ197" s="20"/>
      <c r="DR197" s="20"/>
      <c r="DS197" s="20"/>
      <c r="DT197" s="20"/>
      <c r="DU197" s="20"/>
      <c r="DV197" s="20"/>
      <c r="DW197" s="20"/>
      <c r="DX197" s="20"/>
      <c r="DY197" s="20"/>
      <c r="DZ197" s="20"/>
      <c r="EA197" s="20"/>
      <c r="EB197" s="20"/>
      <c r="EC197" s="20"/>
      <c r="ED197" s="20"/>
      <c r="EE197" s="20"/>
      <c r="EF197" s="20"/>
      <c r="EG197" s="20"/>
      <c r="EH197" s="20"/>
      <c r="EI197" s="20"/>
      <c r="EJ197" s="20"/>
      <c r="EK197" s="20"/>
      <c r="EL197" s="20"/>
      <c r="EM197" s="20"/>
      <c r="EN197" s="20"/>
      <c r="EO197" s="20"/>
      <c r="EP197" s="20"/>
      <c r="EQ197" s="20"/>
      <c r="ER197" s="20"/>
      <c r="ES197" s="20"/>
      <c r="ET197" s="20"/>
      <c r="EU197" s="20"/>
      <c r="EV197" s="20"/>
      <c r="EW197" s="20"/>
      <c r="EX197" s="20"/>
      <c r="EY197" s="20"/>
      <c r="EZ197" s="20"/>
      <c r="FA197" s="20"/>
      <c r="FB197" s="20"/>
      <c r="FC197" s="20"/>
      <c r="FD197" s="20"/>
      <c r="FE197" s="20"/>
      <c r="FF197" s="20"/>
      <c r="FG197" s="20"/>
      <c r="FH197" s="20"/>
      <c r="FI197" s="20"/>
    </row>
    <row r="198" customFormat="false" ht="16.5" hidden="false" customHeight="true" outlineLevel="0" collapsed="false">
      <c r="A198" s="90"/>
      <c r="B198" s="90"/>
      <c r="C198" s="90"/>
      <c r="D198" s="92"/>
      <c r="E198" s="133"/>
      <c r="F198" s="134"/>
      <c r="G198" s="134"/>
      <c r="H198" s="134"/>
      <c r="I198" s="134"/>
      <c r="J198" s="134"/>
      <c r="K198" s="94"/>
      <c r="L198" s="94"/>
      <c r="M198" s="94"/>
      <c r="N198" s="94"/>
      <c r="O198" s="94"/>
      <c r="P198" s="94"/>
      <c r="Q198" s="135"/>
      <c r="R198" s="135"/>
      <c r="S198" s="135"/>
      <c r="T198" s="135"/>
      <c r="U198" s="135"/>
      <c r="V198" s="135"/>
      <c r="W198" s="96"/>
      <c r="X198" s="96"/>
      <c r="Y198" s="96"/>
      <c r="Z198" s="96"/>
      <c r="AA198" s="96"/>
      <c r="AB198" s="96"/>
      <c r="AC198" s="97"/>
      <c r="AD198" s="97"/>
      <c r="AE198" s="97"/>
      <c r="AF198" s="97"/>
      <c r="AG198" s="97"/>
      <c r="AH198" s="97"/>
      <c r="AI198" s="98"/>
      <c r="AJ198" s="98"/>
      <c r="AK198" s="98"/>
      <c r="AL198" s="98"/>
      <c r="AM198" s="98"/>
      <c r="AN198" s="98"/>
      <c r="AO198" s="98"/>
      <c r="AP198" s="98"/>
      <c r="AQ198" s="97"/>
      <c r="AR198" s="97"/>
      <c r="AS198" s="97"/>
      <c r="AT198" s="97"/>
      <c r="AU198" s="121"/>
      <c r="AV198" s="136"/>
      <c r="AW198" s="136"/>
      <c r="AX198" s="136"/>
      <c r="AY198" s="136"/>
      <c r="AZ198" s="136"/>
      <c r="BA198" s="136"/>
      <c r="BB198" s="136"/>
      <c r="BC198" s="136"/>
      <c r="BD198" s="136"/>
      <c r="BE198" s="136"/>
      <c r="BF198" s="136"/>
      <c r="BG198" s="136"/>
      <c r="BH198" s="136"/>
      <c r="BI198" s="136"/>
      <c r="BJ198" s="136"/>
      <c r="BK198" s="136"/>
      <c r="BL198" s="136"/>
      <c r="BM198" s="136"/>
      <c r="BN198" s="136"/>
      <c r="BO198" s="136"/>
      <c r="BP198" s="136"/>
      <c r="BQ198" s="121"/>
      <c r="BR198" s="121"/>
      <c r="BS198" s="121"/>
      <c r="BT198" s="121"/>
      <c r="BU198" s="121"/>
      <c r="BV198" s="121"/>
      <c r="BW198" s="121"/>
      <c r="BX198" s="121"/>
      <c r="BY198" s="121"/>
      <c r="BZ198" s="121"/>
      <c r="CA198" s="121"/>
      <c r="CB198" s="121"/>
      <c r="CC198" s="121"/>
      <c r="CD198" s="121"/>
      <c r="CE198" s="121"/>
      <c r="CF198" s="121"/>
      <c r="CG198" s="121"/>
      <c r="CH198" s="121"/>
      <c r="CI198" s="121"/>
      <c r="CJ198" s="121"/>
      <c r="CK198" s="121"/>
      <c r="CL198" s="121"/>
      <c r="CM198" s="121"/>
      <c r="CN198" s="121"/>
      <c r="CO198" s="121"/>
      <c r="CP198" s="121"/>
      <c r="CQ198" s="121"/>
      <c r="CR198" s="121"/>
      <c r="CS198" s="121"/>
      <c r="CT198" s="121"/>
      <c r="CU198" s="121"/>
      <c r="CV198" s="121"/>
      <c r="CW198" s="121"/>
      <c r="CX198" s="121"/>
      <c r="CY198" s="121"/>
      <c r="CZ198" s="121"/>
      <c r="DA198" s="20"/>
      <c r="DB198" s="20"/>
      <c r="DC198" s="20"/>
      <c r="DD198" s="20"/>
      <c r="DE198" s="20"/>
      <c r="DF198" s="20"/>
      <c r="DG198" s="20"/>
      <c r="DH198" s="20"/>
      <c r="DI198" s="20"/>
      <c r="DJ198" s="20"/>
      <c r="DK198" s="20"/>
      <c r="DL198" s="20"/>
      <c r="DM198" s="20"/>
      <c r="DN198" s="20"/>
      <c r="DO198" s="20"/>
      <c r="DP198" s="20"/>
      <c r="DQ198" s="20"/>
      <c r="DR198" s="20"/>
      <c r="DS198" s="20"/>
      <c r="DT198" s="20"/>
      <c r="DU198" s="20"/>
      <c r="DV198" s="20"/>
      <c r="DW198" s="20"/>
      <c r="DX198" s="20"/>
      <c r="DY198" s="20"/>
      <c r="DZ198" s="20"/>
      <c r="EA198" s="20"/>
      <c r="EB198" s="20"/>
      <c r="EC198" s="20"/>
      <c r="ED198" s="20"/>
      <c r="EE198" s="20"/>
      <c r="EF198" s="20"/>
      <c r="EG198" s="20"/>
      <c r="EH198" s="20"/>
      <c r="EI198" s="20"/>
      <c r="EJ198" s="20"/>
      <c r="EK198" s="20"/>
      <c r="EL198" s="20"/>
      <c r="EM198" s="20"/>
      <c r="EN198" s="20"/>
      <c r="EO198" s="20"/>
      <c r="EP198" s="20"/>
      <c r="EQ198" s="20"/>
      <c r="ER198" s="20"/>
      <c r="ES198" s="20"/>
      <c r="ET198" s="20"/>
      <c r="EU198" s="20"/>
      <c r="EV198" s="20"/>
      <c r="EW198" s="20"/>
      <c r="EX198" s="20"/>
      <c r="EY198" s="20"/>
      <c r="EZ198" s="20"/>
      <c r="FA198" s="20"/>
      <c r="FB198" s="20"/>
      <c r="FC198" s="20"/>
      <c r="FD198" s="20"/>
      <c r="FE198" s="20"/>
      <c r="FF198" s="20"/>
      <c r="FG198" s="20"/>
      <c r="FH198" s="20"/>
      <c r="FI198" s="20"/>
    </row>
    <row r="199" customFormat="false" ht="16.5" hidden="false" customHeight="true" outlineLevel="0" collapsed="false">
      <c r="A199" s="90"/>
      <c r="B199" s="90"/>
      <c r="C199" s="90"/>
      <c r="D199" s="92"/>
      <c r="E199" s="133"/>
      <c r="F199" s="134"/>
      <c r="G199" s="134"/>
      <c r="H199" s="134"/>
      <c r="I199" s="134"/>
      <c r="J199" s="134"/>
      <c r="K199" s="94"/>
      <c r="L199" s="94"/>
      <c r="M199" s="94"/>
      <c r="N199" s="94"/>
      <c r="O199" s="94"/>
      <c r="P199" s="94"/>
      <c r="Q199" s="135"/>
      <c r="R199" s="135"/>
      <c r="S199" s="135"/>
      <c r="T199" s="135"/>
      <c r="U199" s="135"/>
      <c r="V199" s="135"/>
      <c r="W199" s="96"/>
      <c r="X199" s="96"/>
      <c r="Y199" s="96"/>
      <c r="Z199" s="96"/>
      <c r="AA199" s="96"/>
      <c r="AB199" s="96"/>
      <c r="AC199" s="97"/>
      <c r="AD199" s="97"/>
      <c r="AE199" s="97"/>
      <c r="AF199" s="97"/>
      <c r="AG199" s="97"/>
      <c r="AH199" s="97"/>
      <c r="AI199" s="98"/>
      <c r="AJ199" s="98"/>
      <c r="AK199" s="98"/>
      <c r="AL199" s="98"/>
      <c r="AM199" s="98"/>
      <c r="AN199" s="98"/>
      <c r="AO199" s="98"/>
      <c r="AP199" s="98"/>
      <c r="AQ199" s="97"/>
      <c r="AR199" s="137"/>
      <c r="AS199" s="97"/>
      <c r="AT199" s="97"/>
      <c r="AU199" s="121"/>
      <c r="AV199" s="136"/>
      <c r="AW199" s="136"/>
      <c r="AX199" s="136"/>
      <c r="AY199" s="136"/>
      <c r="AZ199" s="136"/>
      <c r="BA199" s="136"/>
      <c r="BB199" s="136"/>
      <c r="BC199" s="136"/>
      <c r="BD199" s="136"/>
      <c r="BE199" s="136"/>
      <c r="BF199" s="136"/>
      <c r="BG199" s="136"/>
      <c r="BH199" s="136"/>
      <c r="BI199" s="136"/>
      <c r="BJ199" s="136"/>
      <c r="BK199" s="136"/>
      <c r="BL199" s="136"/>
      <c r="BM199" s="136"/>
      <c r="BN199" s="136"/>
      <c r="BO199" s="136"/>
      <c r="BP199" s="136"/>
      <c r="BQ199" s="121"/>
      <c r="BR199" s="121"/>
      <c r="BS199" s="121"/>
      <c r="BT199" s="121"/>
      <c r="BU199" s="121"/>
      <c r="BV199" s="121"/>
      <c r="BW199" s="121"/>
      <c r="BX199" s="121"/>
      <c r="BY199" s="121"/>
      <c r="BZ199" s="121"/>
      <c r="CA199" s="121"/>
      <c r="CB199" s="121"/>
      <c r="CC199" s="121"/>
      <c r="CD199" s="121"/>
      <c r="CE199" s="121"/>
      <c r="CF199" s="121"/>
      <c r="CG199" s="121"/>
      <c r="CH199" s="121"/>
      <c r="CI199" s="121"/>
      <c r="CJ199" s="121"/>
      <c r="CK199" s="121"/>
      <c r="CL199" s="121"/>
      <c r="CM199" s="121"/>
      <c r="CN199" s="121"/>
      <c r="CO199" s="121"/>
      <c r="CP199" s="121"/>
      <c r="CQ199" s="121"/>
      <c r="CR199" s="121"/>
      <c r="CS199" s="121"/>
      <c r="CT199" s="121"/>
      <c r="CU199" s="121"/>
      <c r="CV199" s="121"/>
      <c r="CW199" s="121"/>
      <c r="CX199" s="121"/>
      <c r="CY199" s="121"/>
      <c r="CZ199" s="121"/>
      <c r="DA199" s="20"/>
      <c r="DB199" s="20"/>
      <c r="DC199" s="20"/>
      <c r="DD199" s="20"/>
      <c r="DE199" s="20"/>
      <c r="DF199" s="20"/>
      <c r="DG199" s="20"/>
      <c r="DH199" s="20"/>
      <c r="DI199" s="20"/>
      <c r="DJ199" s="20"/>
      <c r="DK199" s="20"/>
      <c r="DL199" s="20"/>
      <c r="DM199" s="20"/>
      <c r="DN199" s="20"/>
      <c r="DO199" s="20"/>
      <c r="DP199" s="20"/>
      <c r="DQ199" s="20"/>
      <c r="DR199" s="20"/>
      <c r="DS199" s="20"/>
      <c r="DT199" s="20"/>
      <c r="DU199" s="20"/>
      <c r="DV199" s="20"/>
      <c r="DW199" s="20"/>
      <c r="DX199" s="20"/>
      <c r="DY199" s="20"/>
      <c r="DZ199" s="20"/>
      <c r="EA199" s="20"/>
      <c r="EB199" s="20"/>
      <c r="EC199" s="20"/>
      <c r="ED199" s="20"/>
      <c r="EE199" s="20"/>
      <c r="EF199" s="20"/>
      <c r="EG199" s="20"/>
      <c r="EH199" s="20"/>
      <c r="EI199" s="20"/>
      <c r="EJ199" s="20"/>
      <c r="EK199" s="20"/>
      <c r="EL199" s="20"/>
      <c r="EM199" s="20"/>
      <c r="EN199" s="20"/>
      <c r="EO199" s="20"/>
      <c r="EP199" s="20"/>
      <c r="EQ199" s="20"/>
      <c r="ER199" s="20"/>
      <c r="ES199" s="20"/>
      <c r="ET199" s="20"/>
      <c r="EU199" s="20"/>
      <c r="EV199" s="20"/>
      <c r="EW199" s="20"/>
      <c r="EX199" s="20"/>
      <c r="EY199" s="20"/>
      <c r="EZ199" s="20"/>
      <c r="FA199" s="20"/>
      <c r="FB199" s="20"/>
      <c r="FC199" s="20"/>
      <c r="FD199" s="20"/>
      <c r="FE199" s="20"/>
      <c r="FF199" s="20"/>
      <c r="FG199" s="20"/>
      <c r="FH199" s="20"/>
      <c r="FI199" s="20"/>
    </row>
    <row r="200" customFormat="false" ht="16.5" hidden="false" customHeight="true" outlineLevel="0" collapsed="false">
      <c r="A200" s="90"/>
      <c r="B200" s="90"/>
      <c r="C200" s="90"/>
      <c r="D200" s="92"/>
      <c r="E200" s="133"/>
      <c r="F200" s="134"/>
      <c r="G200" s="134"/>
      <c r="H200" s="134"/>
      <c r="I200" s="134"/>
      <c r="J200" s="134"/>
      <c r="K200" s="94"/>
      <c r="L200" s="94"/>
      <c r="M200" s="94"/>
      <c r="N200" s="94"/>
      <c r="O200" s="94"/>
      <c r="P200" s="94"/>
      <c r="Q200" s="135"/>
      <c r="R200" s="135"/>
      <c r="S200" s="135"/>
      <c r="T200" s="135"/>
      <c r="U200" s="135"/>
      <c r="V200" s="135"/>
      <c r="W200" s="96"/>
      <c r="X200" s="96"/>
      <c r="Y200" s="96"/>
      <c r="Z200" s="96"/>
      <c r="AA200" s="96"/>
      <c r="AB200" s="96"/>
      <c r="AC200" s="97"/>
      <c r="AD200" s="97"/>
      <c r="AE200" s="97"/>
      <c r="AF200" s="97"/>
      <c r="AG200" s="97"/>
      <c r="AH200" s="97"/>
      <c r="AI200" s="98"/>
      <c r="AJ200" s="98"/>
      <c r="AK200" s="98"/>
      <c r="AL200" s="98"/>
      <c r="AM200" s="98"/>
      <c r="AN200" s="98"/>
      <c r="AO200" s="98"/>
      <c r="AP200" s="98"/>
      <c r="AQ200" s="97"/>
      <c r="AR200" s="97"/>
      <c r="AS200" s="97"/>
      <c r="AT200" s="97"/>
      <c r="AU200" s="121"/>
      <c r="AV200" s="136"/>
      <c r="AW200" s="136"/>
      <c r="AX200" s="136"/>
      <c r="AY200" s="136"/>
      <c r="AZ200" s="136"/>
      <c r="BA200" s="136"/>
      <c r="BB200" s="136"/>
      <c r="BC200" s="136"/>
      <c r="BD200" s="136"/>
      <c r="BE200" s="136"/>
      <c r="BF200" s="136"/>
      <c r="BG200" s="136"/>
      <c r="BH200" s="136"/>
      <c r="BI200" s="136"/>
      <c r="BJ200" s="136"/>
      <c r="BK200" s="136"/>
      <c r="BL200" s="136"/>
      <c r="BM200" s="136"/>
      <c r="BN200" s="136"/>
      <c r="BO200" s="136"/>
      <c r="BP200" s="136"/>
      <c r="BQ200" s="121"/>
      <c r="BR200" s="121"/>
      <c r="BS200" s="121"/>
      <c r="BT200" s="121"/>
      <c r="BU200" s="121"/>
      <c r="BV200" s="121"/>
      <c r="BW200" s="121"/>
      <c r="BX200" s="121"/>
      <c r="BY200" s="121"/>
      <c r="BZ200" s="121"/>
      <c r="CA200" s="121"/>
      <c r="CB200" s="121"/>
      <c r="CC200" s="121"/>
      <c r="CD200" s="121"/>
      <c r="CE200" s="121"/>
      <c r="CF200" s="121"/>
      <c r="CG200" s="121"/>
      <c r="CH200" s="121"/>
      <c r="CI200" s="121"/>
      <c r="CJ200" s="121"/>
      <c r="CK200" s="121"/>
      <c r="CL200" s="121"/>
      <c r="CM200" s="121"/>
      <c r="CN200" s="121"/>
      <c r="CO200" s="121"/>
      <c r="CP200" s="121"/>
      <c r="CQ200" s="121"/>
      <c r="CR200" s="121"/>
      <c r="CS200" s="121"/>
      <c r="CT200" s="121"/>
      <c r="CU200" s="121"/>
      <c r="CV200" s="121"/>
      <c r="CW200" s="121"/>
      <c r="CX200" s="121"/>
      <c r="CY200" s="121"/>
      <c r="CZ200" s="121"/>
      <c r="DA200" s="20"/>
      <c r="DB200" s="20"/>
      <c r="DC200" s="20"/>
      <c r="DD200" s="20"/>
      <c r="DE200" s="20"/>
      <c r="DF200" s="20"/>
      <c r="DG200" s="20"/>
      <c r="DH200" s="20"/>
      <c r="DI200" s="20"/>
      <c r="DJ200" s="20"/>
      <c r="DK200" s="20"/>
      <c r="DL200" s="20"/>
      <c r="DM200" s="20"/>
      <c r="DN200" s="20"/>
      <c r="DO200" s="20"/>
      <c r="DP200" s="20"/>
      <c r="DQ200" s="20"/>
      <c r="DR200" s="20"/>
      <c r="DS200" s="20"/>
      <c r="DT200" s="20"/>
      <c r="DU200" s="20"/>
      <c r="DV200" s="20"/>
      <c r="DW200" s="20"/>
      <c r="DX200" s="20"/>
      <c r="DY200" s="20"/>
      <c r="DZ200" s="20"/>
      <c r="EA200" s="20"/>
      <c r="EB200" s="20"/>
      <c r="EC200" s="20"/>
      <c r="ED200" s="20"/>
      <c r="EE200" s="20"/>
      <c r="EF200" s="20"/>
      <c r="EG200" s="20"/>
      <c r="EH200" s="20"/>
      <c r="EI200" s="20"/>
      <c r="EJ200" s="20"/>
      <c r="EK200" s="20"/>
      <c r="EL200" s="20"/>
      <c r="EM200" s="20"/>
      <c r="EN200" s="20"/>
      <c r="EO200" s="20"/>
      <c r="EP200" s="20"/>
      <c r="EQ200" s="20"/>
      <c r="ER200" s="20"/>
      <c r="ES200" s="20"/>
      <c r="ET200" s="20"/>
      <c r="EU200" s="20"/>
      <c r="EV200" s="20"/>
      <c r="EW200" s="20"/>
      <c r="EX200" s="20"/>
      <c r="EY200" s="20"/>
      <c r="EZ200" s="20"/>
      <c r="FA200" s="20"/>
      <c r="FB200" s="20"/>
      <c r="FC200" s="20"/>
      <c r="FD200" s="20"/>
      <c r="FE200" s="20"/>
      <c r="FF200" s="20"/>
      <c r="FG200" s="20"/>
      <c r="FH200" s="20"/>
      <c r="FI200" s="20"/>
    </row>
    <row r="201" customFormat="false" ht="16.5" hidden="false" customHeight="true" outlineLevel="0" collapsed="false">
      <c r="A201" s="90"/>
      <c r="B201" s="90"/>
      <c r="C201" s="90"/>
      <c r="D201" s="92"/>
      <c r="E201" s="133"/>
      <c r="F201" s="134"/>
      <c r="G201" s="134"/>
      <c r="H201" s="134"/>
      <c r="I201" s="134"/>
      <c r="J201" s="134"/>
      <c r="K201" s="94"/>
      <c r="L201" s="94"/>
      <c r="M201" s="94"/>
      <c r="N201" s="94"/>
      <c r="O201" s="94"/>
      <c r="P201" s="94"/>
      <c r="Q201" s="135"/>
      <c r="R201" s="135"/>
      <c r="S201" s="135"/>
      <c r="T201" s="135"/>
      <c r="U201" s="135"/>
      <c r="V201" s="135"/>
      <c r="W201" s="96"/>
      <c r="X201" s="96"/>
      <c r="Y201" s="96"/>
      <c r="Z201" s="96"/>
      <c r="AA201" s="96"/>
      <c r="AB201" s="96"/>
      <c r="AC201" s="97"/>
      <c r="AD201" s="97"/>
      <c r="AE201" s="97"/>
      <c r="AF201" s="97"/>
      <c r="AG201" s="97"/>
      <c r="AH201" s="97"/>
      <c r="AI201" s="98"/>
      <c r="AJ201" s="98"/>
      <c r="AK201" s="98"/>
      <c r="AL201" s="98"/>
      <c r="AM201" s="98"/>
      <c r="AN201" s="98"/>
      <c r="AO201" s="98"/>
      <c r="AP201" s="98"/>
      <c r="AQ201" s="97"/>
      <c r="AR201" s="97"/>
      <c r="AS201" s="97"/>
      <c r="AT201" s="97"/>
      <c r="AU201" s="121"/>
      <c r="AV201" s="136"/>
      <c r="AW201" s="136"/>
      <c r="AX201" s="136"/>
      <c r="AY201" s="136"/>
      <c r="AZ201" s="136"/>
      <c r="BA201" s="136"/>
      <c r="BB201" s="136"/>
      <c r="BC201" s="136"/>
      <c r="BD201" s="136"/>
      <c r="BE201" s="136"/>
      <c r="BF201" s="136"/>
      <c r="BG201" s="136"/>
      <c r="BH201" s="136"/>
      <c r="BI201" s="136"/>
      <c r="BJ201" s="136"/>
      <c r="BK201" s="136"/>
      <c r="BL201" s="136"/>
      <c r="BM201" s="136"/>
      <c r="BN201" s="136"/>
      <c r="BO201" s="136"/>
      <c r="BP201" s="136"/>
      <c r="BQ201" s="121"/>
      <c r="BR201" s="121"/>
      <c r="BS201" s="121"/>
      <c r="BT201" s="121"/>
      <c r="BU201" s="121"/>
      <c r="BV201" s="121"/>
      <c r="BW201" s="121"/>
      <c r="BX201" s="121"/>
      <c r="BY201" s="121"/>
      <c r="BZ201" s="121"/>
      <c r="CA201" s="121"/>
      <c r="CB201" s="121"/>
      <c r="CC201" s="121"/>
      <c r="CD201" s="121"/>
      <c r="CE201" s="121"/>
      <c r="CF201" s="121"/>
      <c r="CG201" s="121"/>
      <c r="CH201" s="121"/>
      <c r="CI201" s="121"/>
      <c r="CJ201" s="121"/>
      <c r="CK201" s="121"/>
      <c r="CL201" s="121"/>
      <c r="CM201" s="121"/>
      <c r="CN201" s="121"/>
      <c r="CO201" s="121"/>
      <c r="CP201" s="121"/>
      <c r="CQ201" s="121"/>
      <c r="CR201" s="121"/>
      <c r="CS201" s="121"/>
      <c r="CT201" s="121"/>
      <c r="CU201" s="121"/>
      <c r="CV201" s="121"/>
      <c r="CW201" s="121"/>
      <c r="CX201" s="121"/>
      <c r="CY201" s="121"/>
      <c r="CZ201" s="121"/>
      <c r="DA201" s="20"/>
      <c r="DB201" s="20"/>
      <c r="DC201" s="20"/>
      <c r="DD201" s="20"/>
      <c r="DE201" s="20"/>
      <c r="DF201" s="20"/>
      <c r="DG201" s="20"/>
      <c r="DH201" s="20"/>
      <c r="DI201" s="20"/>
      <c r="DJ201" s="20"/>
      <c r="DK201" s="20"/>
      <c r="DL201" s="20"/>
      <c r="DM201" s="20"/>
      <c r="DN201" s="20"/>
      <c r="DO201" s="20"/>
      <c r="DP201" s="20"/>
      <c r="DQ201" s="20"/>
      <c r="DR201" s="20"/>
      <c r="DS201" s="20"/>
      <c r="DT201" s="20"/>
      <c r="DU201" s="20"/>
      <c r="DV201" s="20"/>
      <c r="DW201" s="20"/>
      <c r="DX201" s="20"/>
      <c r="DY201" s="20"/>
      <c r="DZ201" s="20"/>
      <c r="EA201" s="20"/>
      <c r="EB201" s="20"/>
      <c r="EC201" s="20"/>
      <c r="ED201" s="20"/>
      <c r="EE201" s="20"/>
      <c r="EF201" s="20"/>
      <c r="EG201" s="20"/>
      <c r="EH201" s="20"/>
      <c r="EI201" s="20"/>
      <c r="EJ201" s="20"/>
      <c r="EK201" s="20"/>
      <c r="EL201" s="20"/>
      <c r="EM201" s="20"/>
      <c r="EN201" s="20"/>
      <c r="EO201" s="20"/>
      <c r="EP201" s="20"/>
      <c r="EQ201" s="20"/>
      <c r="ER201" s="20"/>
      <c r="ES201" s="20"/>
      <c r="ET201" s="20"/>
      <c r="EU201" s="20"/>
      <c r="EV201" s="20"/>
      <c r="EW201" s="20"/>
      <c r="EX201" s="20"/>
      <c r="EY201" s="20"/>
      <c r="EZ201" s="20"/>
      <c r="FA201" s="20"/>
      <c r="FB201" s="20"/>
      <c r="FC201" s="20"/>
      <c r="FD201" s="20"/>
      <c r="FE201" s="20"/>
      <c r="FF201" s="20"/>
      <c r="FG201" s="20"/>
      <c r="FH201" s="20"/>
      <c r="FI201" s="20"/>
    </row>
    <row r="202" customFormat="false" ht="16.5" hidden="false" customHeight="true" outlineLevel="0" collapsed="false">
      <c r="A202" s="90"/>
      <c r="B202" s="90"/>
      <c r="C202" s="90"/>
      <c r="D202" s="92"/>
      <c r="E202" s="133"/>
      <c r="F202" s="134"/>
      <c r="G202" s="134"/>
      <c r="H202" s="134"/>
      <c r="I202" s="134"/>
      <c r="J202" s="134"/>
      <c r="K202" s="94"/>
      <c r="L202" s="94"/>
      <c r="M202" s="94"/>
      <c r="N202" s="94"/>
      <c r="O202" s="94"/>
      <c r="P202" s="94"/>
      <c r="Q202" s="135"/>
      <c r="R202" s="135"/>
      <c r="S202" s="135"/>
      <c r="T202" s="135"/>
      <c r="U202" s="135"/>
      <c r="V202" s="135"/>
      <c r="W202" s="96"/>
      <c r="X202" s="96"/>
      <c r="Y202" s="96"/>
      <c r="Z202" s="96"/>
      <c r="AA202" s="96"/>
      <c r="AB202" s="96"/>
      <c r="AC202" s="97"/>
      <c r="AD202" s="97"/>
      <c r="AE202" s="97"/>
      <c r="AF202" s="97"/>
      <c r="AG202" s="97"/>
      <c r="AH202" s="97"/>
      <c r="AI202" s="98"/>
      <c r="AJ202" s="98"/>
      <c r="AK202" s="98"/>
      <c r="AL202" s="98"/>
      <c r="AM202" s="98"/>
      <c r="AN202" s="98"/>
      <c r="AO202" s="98"/>
      <c r="AP202" s="98"/>
      <c r="AQ202" s="97"/>
      <c r="AR202" s="97"/>
      <c r="AS202" s="97"/>
      <c r="AT202" s="97"/>
      <c r="AU202" s="121"/>
      <c r="AV202" s="136"/>
      <c r="AW202" s="136"/>
      <c r="AX202" s="136"/>
      <c r="AY202" s="136"/>
      <c r="AZ202" s="136"/>
      <c r="BA202" s="136"/>
      <c r="BB202" s="136"/>
      <c r="BC202" s="136"/>
      <c r="BD202" s="136"/>
      <c r="BE202" s="136"/>
      <c r="BF202" s="136"/>
      <c r="BG202" s="136"/>
      <c r="BH202" s="136"/>
      <c r="BI202" s="136"/>
      <c r="BJ202" s="136"/>
      <c r="BK202" s="136"/>
      <c r="BL202" s="136"/>
      <c r="BM202" s="136"/>
      <c r="BN202" s="136"/>
      <c r="BO202" s="136"/>
      <c r="BP202" s="136"/>
      <c r="BQ202" s="121"/>
      <c r="BR202" s="121"/>
      <c r="BS202" s="121"/>
      <c r="BT202" s="121"/>
      <c r="BU202" s="121"/>
      <c r="BV202" s="121"/>
      <c r="BW202" s="121"/>
      <c r="BX202" s="121"/>
      <c r="BY202" s="121"/>
      <c r="BZ202" s="121"/>
      <c r="CA202" s="121"/>
      <c r="CB202" s="121"/>
      <c r="CC202" s="121"/>
      <c r="CD202" s="121"/>
      <c r="CE202" s="121"/>
      <c r="CF202" s="121"/>
      <c r="CG202" s="121"/>
      <c r="CH202" s="121"/>
      <c r="CI202" s="121"/>
      <c r="CJ202" s="121"/>
      <c r="CK202" s="121"/>
      <c r="CL202" s="121"/>
      <c r="CM202" s="121"/>
      <c r="CN202" s="121"/>
      <c r="CO202" s="121"/>
      <c r="CP202" s="121"/>
      <c r="CQ202" s="121"/>
      <c r="CR202" s="121"/>
      <c r="CS202" s="121"/>
      <c r="CT202" s="121"/>
      <c r="CU202" s="121"/>
      <c r="CV202" s="121"/>
      <c r="CW202" s="121"/>
      <c r="CX202" s="121"/>
      <c r="CY202" s="121"/>
      <c r="CZ202" s="121"/>
      <c r="DA202" s="20"/>
      <c r="DB202" s="20"/>
      <c r="DC202" s="20"/>
      <c r="DD202" s="20"/>
      <c r="DE202" s="20"/>
      <c r="DF202" s="20"/>
      <c r="DG202" s="20"/>
      <c r="DH202" s="20"/>
      <c r="DI202" s="20"/>
      <c r="DJ202" s="20"/>
      <c r="DK202" s="20"/>
      <c r="DL202" s="20"/>
      <c r="DM202" s="20"/>
      <c r="DN202" s="20"/>
      <c r="DO202" s="20"/>
      <c r="DP202" s="20"/>
      <c r="DQ202" s="20"/>
      <c r="DR202" s="20"/>
      <c r="DS202" s="20"/>
      <c r="DT202" s="20"/>
      <c r="DU202" s="20"/>
      <c r="DV202" s="20"/>
      <c r="DW202" s="20"/>
      <c r="DX202" s="20"/>
      <c r="DY202" s="20"/>
      <c r="DZ202" s="20"/>
      <c r="EA202" s="20"/>
      <c r="EB202" s="20"/>
      <c r="EC202" s="20"/>
      <c r="ED202" s="20"/>
      <c r="EE202" s="20"/>
      <c r="EF202" s="20"/>
      <c r="EG202" s="20"/>
      <c r="EH202" s="20"/>
      <c r="EI202" s="20"/>
      <c r="EJ202" s="20"/>
      <c r="EK202" s="20"/>
      <c r="EL202" s="20"/>
      <c r="EM202" s="20"/>
      <c r="EN202" s="20"/>
      <c r="EO202" s="20"/>
      <c r="EP202" s="20"/>
      <c r="EQ202" s="20"/>
      <c r="ER202" s="20"/>
      <c r="ES202" s="20"/>
      <c r="ET202" s="20"/>
      <c r="EU202" s="20"/>
      <c r="EV202" s="20"/>
      <c r="EW202" s="20"/>
      <c r="EX202" s="20"/>
      <c r="EY202" s="20"/>
      <c r="EZ202" s="20"/>
      <c r="FA202" s="20"/>
      <c r="FB202" s="20"/>
      <c r="FC202" s="20"/>
      <c r="FD202" s="20"/>
      <c r="FE202" s="20"/>
      <c r="FF202" s="20"/>
      <c r="FG202" s="20"/>
      <c r="FH202" s="20"/>
      <c r="FI202" s="20"/>
    </row>
    <row r="203" customFormat="false" ht="16.5" hidden="false" customHeight="true" outlineLevel="0" collapsed="false">
      <c r="A203" s="90"/>
      <c r="B203" s="90"/>
      <c r="C203" s="90"/>
      <c r="D203" s="92"/>
      <c r="E203" s="133"/>
      <c r="F203" s="134"/>
      <c r="G203" s="134"/>
      <c r="H203" s="134"/>
      <c r="I203" s="134"/>
      <c r="J203" s="134"/>
      <c r="K203" s="94"/>
      <c r="L203" s="94"/>
      <c r="M203" s="94"/>
      <c r="N203" s="94"/>
      <c r="O203" s="94"/>
      <c r="P203" s="94"/>
      <c r="Q203" s="135"/>
      <c r="R203" s="135"/>
      <c r="S203" s="135"/>
      <c r="T203" s="135"/>
      <c r="U203" s="135"/>
      <c r="V203" s="135"/>
      <c r="W203" s="96"/>
      <c r="X203" s="96"/>
      <c r="Y203" s="96"/>
      <c r="Z203" s="96"/>
      <c r="AA203" s="96"/>
      <c r="AB203" s="96"/>
      <c r="AC203" s="97"/>
      <c r="AD203" s="97"/>
      <c r="AE203" s="97"/>
      <c r="AF203" s="97"/>
      <c r="AG203" s="97"/>
      <c r="AH203" s="97"/>
      <c r="AI203" s="98"/>
      <c r="AJ203" s="98"/>
      <c r="AK203" s="98"/>
      <c r="AL203" s="98"/>
      <c r="AM203" s="98"/>
      <c r="AN203" s="98"/>
      <c r="AO203" s="98"/>
      <c r="AP203" s="98"/>
      <c r="AQ203" s="97"/>
      <c r="AR203" s="97"/>
      <c r="AS203" s="97"/>
      <c r="AT203" s="97"/>
      <c r="AU203" s="121"/>
      <c r="AV203" s="136"/>
      <c r="AW203" s="136"/>
      <c r="AX203" s="136"/>
      <c r="AY203" s="136"/>
      <c r="AZ203" s="136"/>
      <c r="BA203" s="136"/>
      <c r="BB203" s="136"/>
      <c r="BC203" s="136"/>
      <c r="BD203" s="136"/>
      <c r="BE203" s="136"/>
      <c r="BF203" s="136"/>
      <c r="BG203" s="136"/>
      <c r="BH203" s="136"/>
      <c r="BI203" s="136"/>
      <c r="BJ203" s="136"/>
      <c r="BK203" s="136"/>
      <c r="BL203" s="136"/>
      <c r="BM203" s="136"/>
      <c r="BN203" s="136"/>
      <c r="BO203" s="136"/>
      <c r="BP203" s="136"/>
      <c r="BQ203" s="121"/>
      <c r="BR203" s="121"/>
      <c r="BS203" s="121"/>
      <c r="BT203" s="121"/>
      <c r="BU203" s="121"/>
      <c r="BV203" s="121"/>
      <c r="BW203" s="121"/>
      <c r="BX203" s="121"/>
      <c r="BY203" s="121"/>
      <c r="BZ203" s="121"/>
      <c r="CA203" s="121"/>
      <c r="CB203" s="121"/>
      <c r="CC203" s="121"/>
      <c r="CD203" s="121"/>
      <c r="CE203" s="121"/>
      <c r="CF203" s="121"/>
      <c r="CG203" s="121"/>
      <c r="CH203" s="121"/>
      <c r="CI203" s="121"/>
      <c r="CJ203" s="121"/>
      <c r="CK203" s="121"/>
      <c r="CL203" s="121"/>
      <c r="CM203" s="121"/>
      <c r="CN203" s="121"/>
      <c r="CO203" s="121"/>
      <c r="CP203" s="121"/>
      <c r="CQ203" s="121"/>
      <c r="CR203" s="121"/>
      <c r="CS203" s="121"/>
      <c r="CT203" s="121"/>
      <c r="CU203" s="121"/>
      <c r="CV203" s="121"/>
      <c r="CW203" s="121"/>
      <c r="CX203" s="121"/>
      <c r="CY203" s="121"/>
      <c r="CZ203" s="121"/>
      <c r="DA203" s="20"/>
      <c r="DB203" s="20"/>
      <c r="DC203" s="20"/>
      <c r="DD203" s="20"/>
      <c r="DE203" s="20"/>
      <c r="DF203" s="20"/>
      <c r="DG203" s="20"/>
      <c r="DH203" s="20"/>
      <c r="DI203" s="20"/>
      <c r="DJ203" s="20"/>
      <c r="DK203" s="20"/>
      <c r="DL203" s="20"/>
      <c r="DM203" s="20"/>
      <c r="DN203" s="20"/>
      <c r="DO203" s="20"/>
      <c r="DP203" s="20"/>
      <c r="DQ203" s="20"/>
      <c r="DR203" s="20"/>
      <c r="DS203" s="20"/>
      <c r="DT203" s="20"/>
      <c r="DU203" s="20"/>
      <c r="DV203" s="20"/>
      <c r="DW203" s="20"/>
      <c r="DX203" s="20"/>
      <c r="DY203" s="20"/>
      <c r="DZ203" s="20"/>
      <c r="EA203" s="20"/>
      <c r="EB203" s="20"/>
      <c r="EC203" s="20"/>
      <c r="ED203" s="20"/>
      <c r="EE203" s="20"/>
      <c r="EF203" s="20"/>
      <c r="EG203" s="20"/>
      <c r="EH203" s="20"/>
      <c r="EI203" s="20"/>
      <c r="EJ203" s="20"/>
      <c r="EK203" s="20"/>
      <c r="EL203" s="20"/>
      <c r="EM203" s="20"/>
      <c r="EN203" s="20"/>
      <c r="EO203" s="20"/>
      <c r="EP203" s="20"/>
      <c r="EQ203" s="20"/>
      <c r="ER203" s="20"/>
      <c r="ES203" s="20"/>
      <c r="ET203" s="20"/>
      <c r="EU203" s="20"/>
      <c r="EV203" s="20"/>
      <c r="EW203" s="20"/>
      <c r="EX203" s="20"/>
      <c r="EY203" s="20"/>
      <c r="EZ203" s="20"/>
      <c r="FA203" s="20"/>
      <c r="FB203" s="20"/>
      <c r="FC203" s="20"/>
      <c r="FD203" s="20"/>
      <c r="FE203" s="20"/>
      <c r="FF203" s="20"/>
      <c r="FG203" s="20"/>
      <c r="FH203" s="20"/>
      <c r="FI203" s="20"/>
    </row>
    <row r="204" customFormat="false" ht="16.5" hidden="false" customHeight="true" outlineLevel="0" collapsed="false">
      <c r="A204" s="90"/>
      <c r="B204" s="90"/>
      <c r="C204" s="90"/>
      <c r="D204" s="92"/>
      <c r="E204" s="133"/>
      <c r="F204" s="134"/>
      <c r="G204" s="134"/>
      <c r="H204" s="134"/>
      <c r="I204" s="134"/>
      <c r="J204" s="134"/>
      <c r="K204" s="94"/>
      <c r="L204" s="94"/>
      <c r="M204" s="94"/>
      <c r="N204" s="94"/>
      <c r="O204" s="94"/>
      <c r="P204" s="94"/>
      <c r="Q204" s="135"/>
      <c r="R204" s="135"/>
      <c r="S204" s="135"/>
      <c r="T204" s="135"/>
      <c r="U204" s="135"/>
      <c r="V204" s="135"/>
      <c r="W204" s="96"/>
      <c r="X204" s="96"/>
      <c r="Y204" s="96"/>
      <c r="Z204" s="96"/>
      <c r="AA204" s="96"/>
      <c r="AB204" s="96"/>
      <c r="AC204" s="97"/>
      <c r="AD204" s="97"/>
      <c r="AE204" s="97"/>
      <c r="AF204" s="97"/>
      <c r="AG204" s="97"/>
      <c r="AH204" s="97"/>
      <c r="AI204" s="98"/>
      <c r="AJ204" s="98"/>
      <c r="AK204" s="98"/>
      <c r="AL204" s="98"/>
      <c r="AM204" s="98"/>
      <c r="AN204" s="98"/>
      <c r="AO204" s="98"/>
      <c r="AP204" s="98"/>
      <c r="AQ204" s="97"/>
      <c r="AR204" s="97"/>
      <c r="AS204" s="97"/>
      <c r="AT204" s="97"/>
      <c r="AU204" s="121"/>
      <c r="AV204" s="136"/>
      <c r="AW204" s="136"/>
      <c r="AX204" s="136"/>
      <c r="AY204" s="136"/>
      <c r="AZ204" s="136"/>
      <c r="BA204" s="136"/>
      <c r="BB204" s="136"/>
      <c r="BC204" s="136"/>
      <c r="BD204" s="136"/>
      <c r="BE204" s="136"/>
      <c r="BF204" s="136"/>
      <c r="BG204" s="136"/>
      <c r="BH204" s="136"/>
      <c r="BI204" s="136"/>
      <c r="BJ204" s="136"/>
      <c r="BK204" s="136"/>
      <c r="BL204" s="136"/>
      <c r="BM204" s="136"/>
      <c r="BN204" s="136"/>
      <c r="BO204" s="136"/>
      <c r="BP204" s="136"/>
      <c r="BQ204" s="121"/>
      <c r="BR204" s="121"/>
      <c r="BS204" s="121"/>
      <c r="BT204" s="121"/>
      <c r="BU204" s="121"/>
      <c r="BV204" s="121"/>
      <c r="BW204" s="121"/>
      <c r="BX204" s="121"/>
      <c r="BY204" s="121"/>
      <c r="BZ204" s="121"/>
      <c r="CA204" s="121"/>
      <c r="CB204" s="121"/>
      <c r="CC204" s="121"/>
      <c r="CD204" s="121"/>
      <c r="CE204" s="121"/>
      <c r="CF204" s="121"/>
      <c r="CG204" s="121"/>
      <c r="CH204" s="121"/>
      <c r="CI204" s="121"/>
      <c r="CJ204" s="121"/>
      <c r="CK204" s="121"/>
      <c r="CL204" s="121"/>
      <c r="CM204" s="121"/>
      <c r="CN204" s="121"/>
      <c r="CO204" s="121"/>
      <c r="CP204" s="121"/>
      <c r="CQ204" s="121"/>
      <c r="CR204" s="121"/>
      <c r="CS204" s="121"/>
      <c r="CT204" s="121"/>
      <c r="CU204" s="121"/>
      <c r="CV204" s="121"/>
      <c r="CW204" s="121"/>
      <c r="CX204" s="121"/>
      <c r="CY204" s="121"/>
      <c r="CZ204" s="121"/>
      <c r="DA204" s="20"/>
      <c r="DB204" s="20"/>
      <c r="DC204" s="20"/>
      <c r="DD204" s="20"/>
      <c r="DE204" s="20"/>
      <c r="DF204" s="20"/>
      <c r="DG204" s="20"/>
      <c r="DH204" s="20"/>
      <c r="DI204" s="20"/>
      <c r="DJ204" s="20"/>
      <c r="DK204" s="20"/>
      <c r="DL204" s="20"/>
      <c r="DM204" s="20"/>
      <c r="DN204" s="20"/>
      <c r="DO204" s="20"/>
      <c r="DP204" s="20"/>
      <c r="DQ204" s="20"/>
      <c r="DR204" s="20"/>
      <c r="DS204" s="20"/>
      <c r="DT204" s="20"/>
      <c r="DU204" s="20"/>
      <c r="DV204" s="20"/>
      <c r="DW204" s="20"/>
      <c r="DX204" s="20"/>
      <c r="DY204" s="20"/>
      <c r="DZ204" s="20"/>
      <c r="EA204" s="20"/>
      <c r="EB204" s="20"/>
      <c r="EC204" s="20"/>
      <c r="ED204" s="20"/>
      <c r="EE204" s="20"/>
      <c r="EF204" s="20"/>
      <c r="EG204" s="20"/>
      <c r="EH204" s="20"/>
      <c r="EI204" s="20"/>
      <c r="EJ204" s="20"/>
      <c r="EK204" s="20"/>
      <c r="EL204" s="20"/>
      <c r="EM204" s="20"/>
      <c r="EN204" s="20"/>
      <c r="EO204" s="20"/>
      <c r="EP204" s="20"/>
      <c r="EQ204" s="20"/>
      <c r="ER204" s="20"/>
      <c r="ES204" s="20"/>
      <c r="ET204" s="20"/>
      <c r="EU204" s="20"/>
      <c r="EV204" s="20"/>
      <c r="EW204" s="20"/>
      <c r="EX204" s="20"/>
      <c r="EY204" s="20"/>
      <c r="EZ204" s="20"/>
      <c r="FA204" s="20"/>
      <c r="FB204" s="20"/>
      <c r="FC204" s="20"/>
      <c r="FD204" s="20"/>
      <c r="FE204" s="20"/>
      <c r="FF204" s="20"/>
      <c r="FG204" s="20"/>
      <c r="FH204" s="20"/>
      <c r="FI204" s="20"/>
    </row>
    <row r="205" customFormat="false" ht="16.5" hidden="false" customHeight="true" outlineLevel="0" collapsed="false">
      <c r="A205" s="90"/>
      <c r="B205" s="90"/>
      <c r="C205" s="90"/>
      <c r="D205" s="92"/>
      <c r="E205" s="133"/>
      <c r="F205" s="134"/>
      <c r="G205" s="134"/>
      <c r="H205" s="134"/>
      <c r="I205" s="134"/>
      <c r="J205" s="134"/>
      <c r="K205" s="94"/>
      <c r="L205" s="94"/>
      <c r="M205" s="94"/>
      <c r="N205" s="94"/>
      <c r="O205" s="94"/>
      <c r="P205" s="94"/>
      <c r="Q205" s="135"/>
      <c r="R205" s="135"/>
      <c r="S205" s="135"/>
      <c r="T205" s="135"/>
      <c r="U205" s="135"/>
      <c r="V205" s="135"/>
      <c r="W205" s="96"/>
      <c r="X205" s="96"/>
      <c r="Y205" s="96"/>
      <c r="Z205" s="96"/>
      <c r="AA205" s="96"/>
      <c r="AB205" s="96"/>
      <c r="AC205" s="97"/>
      <c r="AD205" s="97"/>
      <c r="AE205" s="97"/>
      <c r="AF205" s="97"/>
      <c r="AG205" s="97"/>
      <c r="AH205" s="97"/>
      <c r="AI205" s="98"/>
      <c r="AJ205" s="98"/>
      <c r="AK205" s="98"/>
      <c r="AL205" s="98"/>
      <c r="AM205" s="98"/>
      <c r="AN205" s="98"/>
      <c r="AO205" s="98"/>
      <c r="AP205" s="98"/>
      <c r="AQ205" s="97"/>
      <c r="AR205" s="137"/>
      <c r="AS205" s="97"/>
      <c r="AT205" s="97"/>
      <c r="AU205" s="121"/>
      <c r="AV205" s="136"/>
      <c r="AW205" s="136"/>
      <c r="AX205" s="136"/>
      <c r="AY205" s="136"/>
      <c r="AZ205" s="136"/>
      <c r="BA205" s="136"/>
      <c r="BB205" s="136"/>
      <c r="BC205" s="136"/>
      <c r="BD205" s="136"/>
      <c r="BE205" s="136"/>
      <c r="BF205" s="136"/>
      <c r="BG205" s="136"/>
      <c r="BH205" s="136"/>
      <c r="BI205" s="136"/>
      <c r="BJ205" s="136"/>
      <c r="BK205" s="136"/>
      <c r="BL205" s="136"/>
      <c r="BM205" s="136"/>
      <c r="BN205" s="136"/>
      <c r="BO205" s="136"/>
      <c r="BP205" s="136"/>
      <c r="BQ205" s="121"/>
      <c r="BR205" s="121"/>
      <c r="BS205" s="121"/>
      <c r="BT205" s="121"/>
      <c r="BU205" s="121"/>
      <c r="BV205" s="121"/>
      <c r="BW205" s="121"/>
      <c r="BX205" s="121"/>
      <c r="BY205" s="121"/>
      <c r="BZ205" s="121"/>
      <c r="CA205" s="121"/>
      <c r="CB205" s="121"/>
      <c r="CC205" s="121"/>
      <c r="CD205" s="121"/>
      <c r="CE205" s="121"/>
      <c r="CF205" s="121"/>
      <c r="CG205" s="121"/>
      <c r="CH205" s="121"/>
      <c r="CI205" s="121"/>
      <c r="CJ205" s="121"/>
      <c r="CK205" s="121"/>
      <c r="CL205" s="121"/>
      <c r="CM205" s="121"/>
      <c r="CN205" s="121"/>
      <c r="CO205" s="121"/>
      <c r="CP205" s="121"/>
      <c r="CQ205" s="121"/>
      <c r="CR205" s="121"/>
      <c r="CS205" s="121"/>
      <c r="CT205" s="121"/>
      <c r="CU205" s="121"/>
      <c r="CV205" s="121"/>
      <c r="CW205" s="121"/>
      <c r="CX205" s="121"/>
      <c r="CY205" s="121"/>
      <c r="CZ205" s="121"/>
      <c r="DA205" s="20"/>
      <c r="DB205" s="20"/>
      <c r="DC205" s="20"/>
      <c r="DD205" s="20"/>
      <c r="DE205" s="20"/>
      <c r="DF205" s="20"/>
      <c r="DG205" s="20"/>
      <c r="DH205" s="20"/>
      <c r="DI205" s="20"/>
      <c r="DJ205" s="20"/>
      <c r="DK205" s="20"/>
      <c r="DL205" s="20"/>
      <c r="DM205" s="20"/>
      <c r="DN205" s="20"/>
      <c r="DO205" s="20"/>
      <c r="DP205" s="20"/>
      <c r="DQ205" s="20"/>
      <c r="DR205" s="20"/>
      <c r="DS205" s="20"/>
      <c r="DT205" s="20"/>
      <c r="DU205" s="20"/>
      <c r="DV205" s="20"/>
      <c r="DW205" s="20"/>
      <c r="DX205" s="20"/>
      <c r="DY205" s="20"/>
      <c r="DZ205" s="20"/>
      <c r="EA205" s="20"/>
      <c r="EB205" s="20"/>
      <c r="EC205" s="20"/>
      <c r="ED205" s="20"/>
      <c r="EE205" s="20"/>
      <c r="EF205" s="20"/>
      <c r="EG205" s="20"/>
      <c r="EH205" s="20"/>
      <c r="EI205" s="20"/>
      <c r="EJ205" s="20"/>
      <c r="EK205" s="20"/>
      <c r="EL205" s="20"/>
      <c r="EM205" s="20"/>
      <c r="EN205" s="20"/>
      <c r="EO205" s="20"/>
      <c r="EP205" s="20"/>
      <c r="EQ205" s="20"/>
      <c r="ER205" s="20"/>
      <c r="ES205" s="20"/>
      <c r="ET205" s="20"/>
      <c r="EU205" s="20"/>
      <c r="EV205" s="20"/>
      <c r="EW205" s="20"/>
      <c r="EX205" s="20"/>
      <c r="EY205" s="20"/>
      <c r="EZ205" s="20"/>
      <c r="FA205" s="20"/>
      <c r="FB205" s="20"/>
      <c r="FC205" s="20"/>
      <c r="FD205" s="20"/>
      <c r="FE205" s="20"/>
      <c r="FF205" s="20"/>
      <c r="FG205" s="20"/>
      <c r="FH205" s="20"/>
      <c r="FI205" s="20"/>
    </row>
    <row r="206" customFormat="false" ht="16.5" hidden="false" customHeight="true" outlineLevel="0" collapsed="false">
      <c r="A206" s="90"/>
      <c r="B206" s="90"/>
      <c r="C206" s="90"/>
      <c r="D206" s="92"/>
      <c r="E206" s="133"/>
      <c r="F206" s="134"/>
      <c r="G206" s="134"/>
      <c r="H206" s="134"/>
      <c r="I206" s="134"/>
      <c r="J206" s="134"/>
      <c r="K206" s="94"/>
      <c r="L206" s="94"/>
      <c r="M206" s="94"/>
      <c r="N206" s="94"/>
      <c r="O206" s="94"/>
      <c r="P206" s="94"/>
      <c r="Q206" s="135"/>
      <c r="R206" s="135"/>
      <c r="S206" s="135"/>
      <c r="T206" s="135"/>
      <c r="U206" s="135"/>
      <c r="V206" s="135"/>
      <c r="W206" s="96"/>
      <c r="X206" s="96"/>
      <c r="Y206" s="96"/>
      <c r="Z206" s="96"/>
      <c r="AA206" s="96"/>
      <c r="AB206" s="96"/>
      <c r="AC206" s="97"/>
      <c r="AD206" s="97"/>
      <c r="AE206" s="97"/>
      <c r="AF206" s="97"/>
      <c r="AG206" s="97"/>
      <c r="AH206" s="97"/>
      <c r="AI206" s="98"/>
      <c r="AJ206" s="98"/>
      <c r="AK206" s="98"/>
      <c r="AL206" s="98"/>
      <c r="AM206" s="98"/>
      <c r="AN206" s="98"/>
      <c r="AO206" s="98"/>
      <c r="AP206" s="98"/>
      <c r="AQ206" s="97"/>
      <c r="AR206" s="97"/>
      <c r="AS206" s="97"/>
      <c r="AT206" s="97"/>
      <c r="AU206" s="121"/>
      <c r="AV206" s="136"/>
      <c r="AW206" s="136"/>
      <c r="AX206" s="136"/>
      <c r="AY206" s="136"/>
      <c r="AZ206" s="136"/>
      <c r="BA206" s="136"/>
      <c r="BB206" s="136"/>
      <c r="BC206" s="136"/>
      <c r="BD206" s="136"/>
      <c r="BE206" s="136"/>
      <c r="BF206" s="136"/>
      <c r="BG206" s="136"/>
      <c r="BH206" s="136"/>
      <c r="BI206" s="136"/>
      <c r="BJ206" s="136"/>
      <c r="BK206" s="136"/>
      <c r="BL206" s="136"/>
      <c r="BM206" s="136"/>
      <c r="BN206" s="136"/>
      <c r="BO206" s="136"/>
      <c r="BP206" s="136"/>
      <c r="BQ206" s="121"/>
      <c r="BR206" s="121"/>
      <c r="BS206" s="121"/>
      <c r="BT206" s="121"/>
      <c r="BU206" s="121"/>
      <c r="BV206" s="121"/>
      <c r="BW206" s="121"/>
      <c r="BX206" s="121"/>
      <c r="BY206" s="121"/>
      <c r="BZ206" s="121"/>
      <c r="CA206" s="121"/>
      <c r="CB206" s="121"/>
      <c r="CC206" s="121"/>
      <c r="CD206" s="121"/>
      <c r="CE206" s="121"/>
      <c r="CF206" s="121"/>
      <c r="CG206" s="121"/>
      <c r="CH206" s="121"/>
      <c r="CI206" s="121"/>
      <c r="CJ206" s="121"/>
      <c r="CK206" s="121"/>
      <c r="CL206" s="121"/>
      <c r="CM206" s="121"/>
      <c r="CN206" s="121"/>
      <c r="CO206" s="121"/>
      <c r="CP206" s="121"/>
      <c r="CQ206" s="121"/>
      <c r="CR206" s="121"/>
      <c r="CS206" s="121"/>
      <c r="CT206" s="121"/>
      <c r="CU206" s="121"/>
      <c r="CV206" s="121"/>
      <c r="CW206" s="121"/>
      <c r="CX206" s="121"/>
      <c r="CY206" s="121"/>
      <c r="CZ206" s="121"/>
      <c r="DA206" s="20"/>
      <c r="DB206" s="20"/>
      <c r="DC206" s="20"/>
      <c r="DD206" s="20"/>
      <c r="DE206" s="20"/>
      <c r="DF206" s="20"/>
      <c r="DG206" s="20"/>
      <c r="DH206" s="20"/>
      <c r="DI206" s="20"/>
      <c r="DJ206" s="20"/>
      <c r="DK206" s="20"/>
      <c r="DL206" s="20"/>
      <c r="DM206" s="20"/>
      <c r="DN206" s="20"/>
      <c r="DO206" s="20"/>
      <c r="DP206" s="20"/>
      <c r="DQ206" s="20"/>
      <c r="DR206" s="20"/>
      <c r="DS206" s="20"/>
      <c r="DT206" s="20"/>
      <c r="DU206" s="20"/>
      <c r="DV206" s="20"/>
      <c r="DW206" s="20"/>
      <c r="DX206" s="20"/>
      <c r="DY206" s="20"/>
      <c r="DZ206" s="20"/>
      <c r="EA206" s="20"/>
      <c r="EB206" s="20"/>
      <c r="EC206" s="20"/>
      <c r="ED206" s="20"/>
      <c r="EE206" s="20"/>
      <c r="EF206" s="20"/>
      <c r="EG206" s="20"/>
      <c r="EH206" s="20"/>
      <c r="EI206" s="20"/>
      <c r="EJ206" s="20"/>
      <c r="EK206" s="20"/>
      <c r="EL206" s="20"/>
      <c r="EM206" s="20"/>
      <c r="EN206" s="20"/>
      <c r="EO206" s="20"/>
      <c r="EP206" s="20"/>
      <c r="EQ206" s="20"/>
      <c r="ER206" s="20"/>
      <c r="ES206" s="20"/>
      <c r="ET206" s="20"/>
      <c r="EU206" s="20"/>
      <c r="EV206" s="20"/>
      <c r="EW206" s="20"/>
      <c r="EX206" s="20"/>
      <c r="EY206" s="20"/>
      <c r="EZ206" s="20"/>
      <c r="FA206" s="20"/>
      <c r="FB206" s="20"/>
      <c r="FC206" s="20"/>
      <c r="FD206" s="20"/>
      <c r="FE206" s="20"/>
      <c r="FF206" s="20"/>
      <c r="FG206" s="20"/>
      <c r="FH206" s="20"/>
      <c r="FI206" s="20"/>
    </row>
    <row r="207" customFormat="false" ht="16.5" hidden="false" customHeight="true" outlineLevel="0" collapsed="false">
      <c r="A207" s="90"/>
      <c r="B207" s="90"/>
      <c r="C207" s="90"/>
      <c r="D207" s="92"/>
      <c r="E207" s="133"/>
      <c r="F207" s="134"/>
      <c r="G207" s="134"/>
      <c r="H207" s="134"/>
      <c r="I207" s="134"/>
      <c r="J207" s="134"/>
      <c r="K207" s="94"/>
      <c r="L207" s="94"/>
      <c r="M207" s="94"/>
      <c r="N207" s="94"/>
      <c r="O207" s="94"/>
      <c r="P207" s="94"/>
      <c r="Q207" s="135"/>
      <c r="R207" s="135"/>
      <c r="S207" s="135"/>
      <c r="T207" s="135"/>
      <c r="U207" s="135"/>
      <c r="V207" s="135"/>
      <c r="W207" s="96"/>
      <c r="X207" s="96"/>
      <c r="Y207" s="96"/>
      <c r="Z207" s="96"/>
      <c r="AA207" s="96"/>
      <c r="AB207" s="96"/>
      <c r="AC207" s="97"/>
      <c r="AD207" s="97"/>
      <c r="AE207" s="97"/>
      <c r="AF207" s="97"/>
      <c r="AG207" s="97"/>
      <c r="AH207" s="97"/>
      <c r="AI207" s="98"/>
      <c r="AJ207" s="98"/>
      <c r="AK207" s="98"/>
      <c r="AL207" s="98"/>
      <c r="AM207" s="98"/>
      <c r="AN207" s="98"/>
      <c r="AO207" s="98"/>
      <c r="AP207" s="98"/>
      <c r="AQ207" s="97"/>
      <c r="AR207" s="97"/>
      <c r="AS207" s="97"/>
      <c r="AT207" s="97"/>
      <c r="AU207" s="121"/>
      <c r="AV207" s="136"/>
      <c r="AW207" s="136"/>
      <c r="AX207" s="136"/>
      <c r="AY207" s="136"/>
      <c r="AZ207" s="136"/>
      <c r="BA207" s="136"/>
      <c r="BB207" s="136"/>
      <c r="BC207" s="136"/>
      <c r="BD207" s="136"/>
      <c r="BE207" s="136"/>
      <c r="BF207" s="136"/>
      <c r="BG207" s="136"/>
      <c r="BH207" s="136"/>
      <c r="BI207" s="136"/>
      <c r="BJ207" s="136"/>
      <c r="BK207" s="136"/>
      <c r="BL207" s="136"/>
      <c r="BM207" s="136"/>
      <c r="BN207" s="136"/>
      <c r="BO207" s="136"/>
      <c r="BP207" s="136"/>
      <c r="BQ207" s="121"/>
      <c r="BR207" s="121"/>
      <c r="BS207" s="121"/>
      <c r="BT207" s="121"/>
      <c r="BU207" s="121"/>
      <c r="BV207" s="121"/>
      <c r="BW207" s="121"/>
      <c r="BX207" s="121"/>
      <c r="BY207" s="121"/>
      <c r="BZ207" s="121"/>
      <c r="CA207" s="121"/>
      <c r="CB207" s="121"/>
      <c r="CC207" s="121"/>
      <c r="CD207" s="121"/>
      <c r="CE207" s="121"/>
      <c r="CF207" s="121"/>
      <c r="CG207" s="121"/>
      <c r="CH207" s="121"/>
      <c r="CI207" s="121"/>
      <c r="CJ207" s="121"/>
      <c r="CK207" s="121"/>
      <c r="CL207" s="121"/>
      <c r="CM207" s="121"/>
      <c r="CN207" s="121"/>
      <c r="CO207" s="121"/>
      <c r="CP207" s="121"/>
      <c r="CQ207" s="121"/>
      <c r="CR207" s="121"/>
      <c r="CS207" s="121"/>
      <c r="CT207" s="121"/>
      <c r="CU207" s="121"/>
      <c r="CV207" s="121"/>
      <c r="CW207" s="121"/>
      <c r="CX207" s="121"/>
      <c r="CY207" s="121"/>
      <c r="CZ207" s="121"/>
      <c r="DA207" s="20"/>
      <c r="DB207" s="20"/>
      <c r="DC207" s="20"/>
      <c r="DD207" s="20"/>
      <c r="DE207" s="20"/>
      <c r="DF207" s="20"/>
      <c r="DG207" s="20"/>
      <c r="DH207" s="20"/>
      <c r="DI207" s="20"/>
      <c r="DJ207" s="20"/>
      <c r="DK207" s="20"/>
      <c r="DL207" s="20"/>
      <c r="DM207" s="20"/>
      <c r="DN207" s="20"/>
      <c r="DO207" s="20"/>
      <c r="DP207" s="20"/>
      <c r="DQ207" s="20"/>
      <c r="DR207" s="20"/>
      <c r="DS207" s="20"/>
      <c r="DT207" s="20"/>
      <c r="DU207" s="20"/>
      <c r="DV207" s="20"/>
      <c r="DW207" s="20"/>
      <c r="DX207" s="20"/>
      <c r="DY207" s="20"/>
      <c r="DZ207" s="20"/>
      <c r="EA207" s="20"/>
      <c r="EB207" s="20"/>
      <c r="EC207" s="20"/>
      <c r="ED207" s="20"/>
      <c r="EE207" s="20"/>
      <c r="EF207" s="20"/>
      <c r="EG207" s="20"/>
      <c r="EH207" s="20"/>
      <c r="EI207" s="20"/>
      <c r="EJ207" s="20"/>
      <c r="EK207" s="20"/>
      <c r="EL207" s="20"/>
      <c r="EM207" s="20"/>
      <c r="EN207" s="20"/>
      <c r="EO207" s="20"/>
      <c r="EP207" s="20"/>
      <c r="EQ207" s="20"/>
      <c r="ER207" s="20"/>
      <c r="ES207" s="20"/>
      <c r="ET207" s="20"/>
      <c r="EU207" s="20"/>
      <c r="EV207" s="20"/>
      <c r="EW207" s="20"/>
      <c r="EX207" s="20"/>
      <c r="EY207" s="20"/>
      <c r="EZ207" s="20"/>
      <c r="FA207" s="20"/>
      <c r="FB207" s="20"/>
      <c r="FC207" s="20"/>
      <c r="FD207" s="20"/>
      <c r="FE207" s="20"/>
      <c r="FF207" s="20"/>
      <c r="FG207" s="20"/>
      <c r="FH207" s="20"/>
      <c r="FI207" s="20"/>
    </row>
    <row r="208" customFormat="false" ht="16.5" hidden="false" customHeight="true" outlineLevel="0" collapsed="false">
      <c r="A208" s="90"/>
      <c r="B208" s="90"/>
      <c r="C208" s="90"/>
      <c r="D208" s="92"/>
      <c r="E208" s="133"/>
      <c r="F208" s="134"/>
      <c r="G208" s="134"/>
      <c r="H208" s="134"/>
      <c r="I208" s="134"/>
      <c r="J208" s="134"/>
      <c r="K208" s="94"/>
      <c r="L208" s="94"/>
      <c r="M208" s="94"/>
      <c r="N208" s="94"/>
      <c r="O208" s="94"/>
      <c r="P208" s="94"/>
      <c r="Q208" s="135"/>
      <c r="R208" s="135"/>
      <c r="S208" s="135"/>
      <c r="T208" s="135"/>
      <c r="U208" s="135"/>
      <c r="V208" s="135"/>
      <c r="W208" s="96"/>
      <c r="X208" s="96"/>
      <c r="Y208" s="96"/>
      <c r="Z208" s="96"/>
      <c r="AA208" s="96"/>
      <c r="AB208" s="96"/>
      <c r="AC208" s="97"/>
      <c r="AD208" s="97"/>
      <c r="AE208" s="97"/>
      <c r="AF208" s="97"/>
      <c r="AG208" s="97"/>
      <c r="AH208" s="97"/>
      <c r="AI208" s="98"/>
      <c r="AJ208" s="98"/>
      <c r="AK208" s="98"/>
      <c r="AL208" s="98"/>
      <c r="AM208" s="98"/>
      <c r="AN208" s="98"/>
      <c r="AO208" s="98"/>
      <c r="AP208" s="98"/>
      <c r="AQ208" s="97"/>
      <c r="AR208" s="97"/>
      <c r="AS208" s="97"/>
      <c r="AT208" s="97"/>
      <c r="AU208" s="121"/>
      <c r="AV208" s="136"/>
      <c r="AW208" s="136"/>
      <c r="AX208" s="136"/>
      <c r="AY208" s="136"/>
      <c r="AZ208" s="136"/>
      <c r="BA208" s="136"/>
      <c r="BB208" s="136"/>
      <c r="BC208" s="136"/>
      <c r="BD208" s="136"/>
      <c r="BE208" s="136"/>
      <c r="BF208" s="136"/>
      <c r="BG208" s="136"/>
      <c r="BH208" s="136"/>
      <c r="BI208" s="136"/>
      <c r="BJ208" s="136"/>
      <c r="BK208" s="136"/>
      <c r="BL208" s="136"/>
      <c r="BM208" s="136"/>
      <c r="BN208" s="136"/>
      <c r="BO208" s="136"/>
      <c r="BP208" s="136"/>
      <c r="BQ208" s="121"/>
      <c r="BR208" s="121"/>
      <c r="BS208" s="121"/>
      <c r="BT208" s="121"/>
      <c r="BU208" s="121"/>
      <c r="BV208" s="121"/>
      <c r="BW208" s="121"/>
      <c r="BX208" s="121"/>
      <c r="BY208" s="121"/>
      <c r="BZ208" s="121"/>
      <c r="CA208" s="121"/>
      <c r="CB208" s="121"/>
      <c r="CC208" s="121"/>
      <c r="CD208" s="121"/>
      <c r="CE208" s="121"/>
      <c r="CF208" s="121"/>
      <c r="CG208" s="121"/>
      <c r="CH208" s="121"/>
      <c r="CI208" s="121"/>
      <c r="CJ208" s="121"/>
      <c r="CK208" s="121"/>
      <c r="CL208" s="121"/>
      <c r="CM208" s="121"/>
      <c r="CN208" s="121"/>
      <c r="CO208" s="121"/>
      <c r="CP208" s="121"/>
      <c r="CQ208" s="121"/>
      <c r="CR208" s="121"/>
      <c r="CS208" s="121"/>
      <c r="CT208" s="121"/>
      <c r="CU208" s="121"/>
      <c r="CV208" s="121"/>
      <c r="CW208" s="121"/>
      <c r="CX208" s="121"/>
      <c r="CY208" s="121"/>
      <c r="CZ208" s="121"/>
      <c r="DA208" s="20"/>
      <c r="DB208" s="20"/>
      <c r="DC208" s="20"/>
      <c r="DD208" s="20"/>
      <c r="DE208" s="20"/>
      <c r="DF208" s="20"/>
      <c r="DG208" s="20"/>
      <c r="DH208" s="20"/>
      <c r="DI208" s="20"/>
      <c r="DJ208" s="20"/>
      <c r="DK208" s="20"/>
      <c r="DL208" s="20"/>
      <c r="DM208" s="20"/>
      <c r="DN208" s="20"/>
      <c r="DO208" s="20"/>
      <c r="DP208" s="20"/>
      <c r="DQ208" s="20"/>
      <c r="DR208" s="20"/>
      <c r="DS208" s="20"/>
      <c r="DT208" s="20"/>
      <c r="DU208" s="20"/>
      <c r="DV208" s="20"/>
      <c r="DW208" s="20"/>
      <c r="DX208" s="20"/>
      <c r="DY208" s="20"/>
      <c r="DZ208" s="20"/>
      <c r="EA208" s="20"/>
      <c r="EB208" s="20"/>
      <c r="EC208" s="20"/>
      <c r="ED208" s="20"/>
      <c r="EE208" s="20"/>
      <c r="EF208" s="20"/>
      <c r="EG208" s="20"/>
      <c r="EH208" s="20"/>
      <c r="EI208" s="20"/>
      <c r="EJ208" s="20"/>
      <c r="EK208" s="20"/>
      <c r="EL208" s="20"/>
      <c r="EM208" s="20"/>
      <c r="EN208" s="20"/>
      <c r="EO208" s="20"/>
      <c r="EP208" s="20"/>
      <c r="EQ208" s="20"/>
      <c r="ER208" s="20"/>
      <c r="ES208" s="20"/>
      <c r="ET208" s="20"/>
      <c r="EU208" s="20"/>
      <c r="EV208" s="20"/>
      <c r="EW208" s="20"/>
      <c r="EX208" s="20"/>
      <c r="EY208" s="20"/>
      <c r="EZ208" s="20"/>
      <c r="FA208" s="20"/>
      <c r="FB208" s="20"/>
      <c r="FC208" s="20"/>
      <c r="FD208" s="20"/>
      <c r="FE208" s="20"/>
      <c r="FF208" s="20"/>
      <c r="FG208" s="20"/>
      <c r="FH208" s="20"/>
      <c r="FI208" s="20"/>
    </row>
    <row r="209" customFormat="false" ht="16.5" hidden="false" customHeight="true" outlineLevel="0" collapsed="false">
      <c r="A209" s="90"/>
      <c r="B209" s="90"/>
      <c r="C209" s="90"/>
      <c r="D209" s="92"/>
      <c r="E209" s="133"/>
      <c r="F209" s="134"/>
      <c r="G209" s="134"/>
      <c r="H209" s="134"/>
      <c r="I209" s="134"/>
      <c r="J209" s="134"/>
      <c r="K209" s="94"/>
      <c r="L209" s="94"/>
      <c r="M209" s="94"/>
      <c r="N209" s="94"/>
      <c r="O209" s="94"/>
      <c r="P209" s="94"/>
      <c r="Q209" s="135"/>
      <c r="R209" s="135"/>
      <c r="S209" s="135"/>
      <c r="T209" s="135"/>
      <c r="U209" s="135"/>
      <c r="V209" s="135"/>
      <c r="W209" s="96"/>
      <c r="X209" s="96"/>
      <c r="Y209" s="96"/>
      <c r="Z209" s="96"/>
      <c r="AA209" s="96"/>
      <c r="AB209" s="96"/>
      <c r="AC209" s="97"/>
      <c r="AD209" s="97"/>
      <c r="AE209" s="97"/>
      <c r="AF209" s="97"/>
      <c r="AG209" s="97"/>
      <c r="AH209" s="97"/>
      <c r="AI209" s="98"/>
      <c r="AJ209" s="98"/>
      <c r="AK209" s="98"/>
      <c r="AL209" s="98"/>
      <c r="AM209" s="98"/>
      <c r="AN209" s="98"/>
      <c r="AO209" s="98"/>
      <c r="AP209" s="98"/>
      <c r="AQ209" s="97"/>
      <c r="AR209" s="97"/>
      <c r="AS209" s="97"/>
      <c r="AT209" s="97"/>
      <c r="AU209" s="121"/>
      <c r="AV209" s="136"/>
      <c r="AW209" s="136"/>
      <c r="AX209" s="136"/>
      <c r="AY209" s="136"/>
      <c r="AZ209" s="136"/>
      <c r="BA209" s="136"/>
      <c r="BB209" s="136"/>
      <c r="BC209" s="136"/>
      <c r="BD209" s="136"/>
      <c r="BE209" s="136"/>
      <c r="BF209" s="136"/>
      <c r="BG209" s="136"/>
      <c r="BH209" s="136"/>
      <c r="BI209" s="136"/>
      <c r="BJ209" s="136"/>
      <c r="BK209" s="136"/>
      <c r="BL209" s="136"/>
      <c r="BM209" s="136"/>
      <c r="BN209" s="136"/>
      <c r="BO209" s="136"/>
      <c r="BP209" s="136"/>
      <c r="BQ209" s="121"/>
      <c r="BR209" s="121"/>
      <c r="BS209" s="121"/>
      <c r="BT209" s="121"/>
      <c r="BU209" s="121"/>
      <c r="BV209" s="121"/>
      <c r="BW209" s="121"/>
      <c r="BX209" s="121"/>
      <c r="BY209" s="121"/>
      <c r="BZ209" s="121"/>
      <c r="CA209" s="121"/>
      <c r="CB209" s="121"/>
      <c r="CC209" s="121"/>
      <c r="CD209" s="121"/>
      <c r="CE209" s="121"/>
      <c r="CF209" s="121"/>
      <c r="CG209" s="121"/>
      <c r="CH209" s="121"/>
      <c r="CI209" s="121"/>
      <c r="CJ209" s="121"/>
      <c r="CK209" s="121"/>
      <c r="CL209" s="121"/>
      <c r="CM209" s="121"/>
      <c r="CN209" s="121"/>
      <c r="CO209" s="121"/>
      <c r="CP209" s="121"/>
      <c r="CQ209" s="121"/>
      <c r="CR209" s="121"/>
      <c r="CS209" s="121"/>
      <c r="CT209" s="121"/>
      <c r="CU209" s="121"/>
      <c r="CV209" s="121"/>
      <c r="CW209" s="121"/>
      <c r="CX209" s="121"/>
      <c r="CY209" s="121"/>
      <c r="CZ209" s="121"/>
      <c r="DA209" s="20"/>
      <c r="DB209" s="20"/>
      <c r="DC209" s="20"/>
      <c r="DD209" s="20"/>
      <c r="DE209" s="20"/>
      <c r="DF209" s="20"/>
      <c r="DG209" s="20"/>
      <c r="DH209" s="20"/>
      <c r="DI209" s="20"/>
      <c r="DJ209" s="20"/>
      <c r="DK209" s="20"/>
      <c r="DL209" s="20"/>
      <c r="DM209" s="20"/>
      <c r="DN209" s="20"/>
      <c r="DO209" s="20"/>
      <c r="DP209" s="20"/>
      <c r="DQ209" s="20"/>
      <c r="DR209" s="20"/>
      <c r="DS209" s="20"/>
      <c r="DT209" s="20"/>
      <c r="DU209" s="20"/>
      <c r="DV209" s="20"/>
      <c r="DW209" s="20"/>
      <c r="DX209" s="20"/>
      <c r="DY209" s="20"/>
      <c r="DZ209" s="20"/>
      <c r="EA209" s="20"/>
      <c r="EB209" s="20"/>
      <c r="EC209" s="20"/>
      <c r="ED209" s="20"/>
      <c r="EE209" s="20"/>
      <c r="EF209" s="20"/>
      <c r="EG209" s="20"/>
      <c r="EH209" s="20"/>
      <c r="EI209" s="20"/>
      <c r="EJ209" s="20"/>
      <c r="EK209" s="20"/>
      <c r="EL209" s="20"/>
      <c r="EM209" s="20"/>
      <c r="EN209" s="20"/>
      <c r="EO209" s="20"/>
      <c r="EP209" s="20"/>
      <c r="EQ209" s="20"/>
      <c r="ER209" s="20"/>
      <c r="ES209" s="20"/>
      <c r="ET209" s="20"/>
      <c r="EU209" s="20"/>
      <c r="EV209" s="20"/>
      <c r="EW209" s="20"/>
      <c r="EX209" s="20"/>
      <c r="EY209" s="20"/>
      <c r="EZ209" s="20"/>
      <c r="FA209" s="20"/>
      <c r="FB209" s="20"/>
      <c r="FC209" s="20"/>
      <c r="FD209" s="20"/>
      <c r="FE209" s="20"/>
      <c r="FF209" s="20"/>
      <c r="FG209" s="20"/>
      <c r="FH209" s="20"/>
      <c r="FI209" s="20"/>
    </row>
    <row r="210" customFormat="false" ht="16.5" hidden="false" customHeight="true" outlineLevel="0" collapsed="false">
      <c r="A210" s="90"/>
      <c r="B210" s="90"/>
      <c r="C210" s="90"/>
      <c r="D210" s="92"/>
      <c r="E210" s="133"/>
      <c r="F210" s="134"/>
      <c r="G210" s="134"/>
      <c r="H210" s="134"/>
      <c r="I210" s="134"/>
      <c r="J210" s="134"/>
      <c r="K210" s="94"/>
      <c r="L210" s="94"/>
      <c r="M210" s="94"/>
      <c r="N210" s="94"/>
      <c r="O210" s="94"/>
      <c r="P210" s="94"/>
      <c r="Q210" s="135"/>
      <c r="R210" s="135"/>
      <c r="S210" s="135"/>
      <c r="T210" s="135"/>
      <c r="U210" s="135"/>
      <c r="V210" s="135"/>
      <c r="W210" s="96"/>
      <c r="X210" s="96"/>
      <c r="Y210" s="96"/>
      <c r="Z210" s="96"/>
      <c r="AA210" s="96"/>
      <c r="AB210" s="96"/>
      <c r="AC210" s="97"/>
      <c r="AD210" s="97"/>
      <c r="AE210" s="97"/>
      <c r="AF210" s="97"/>
      <c r="AG210" s="97"/>
      <c r="AH210" s="97"/>
      <c r="AI210" s="98"/>
      <c r="AJ210" s="98"/>
      <c r="AK210" s="98"/>
      <c r="AL210" s="98"/>
      <c r="AM210" s="98"/>
      <c r="AN210" s="98"/>
      <c r="AO210" s="98"/>
      <c r="AP210" s="98"/>
      <c r="AQ210" s="97"/>
      <c r="AR210" s="97"/>
      <c r="AS210" s="97"/>
      <c r="AT210" s="97"/>
      <c r="AU210" s="121"/>
      <c r="AV210" s="136"/>
      <c r="AW210" s="136"/>
      <c r="AX210" s="136"/>
      <c r="AY210" s="136"/>
      <c r="AZ210" s="136"/>
      <c r="BA210" s="136"/>
      <c r="BB210" s="136"/>
      <c r="BC210" s="136"/>
      <c r="BD210" s="136"/>
      <c r="BE210" s="136"/>
      <c r="BF210" s="136"/>
      <c r="BG210" s="136"/>
      <c r="BH210" s="136"/>
      <c r="BI210" s="136"/>
      <c r="BJ210" s="136"/>
      <c r="BK210" s="136"/>
      <c r="BL210" s="136"/>
      <c r="BM210" s="136"/>
      <c r="BN210" s="136"/>
      <c r="BO210" s="136"/>
      <c r="BP210" s="136"/>
      <c r="BQ210" s="121"/>
      <c r="BR210" s="121"/>
      <c r="BS210" s="121"/>
      <c r="BT210" s="121"/>
      <c r="BU210" s="121"/>
      <c r="BV210" s="121"/>
      <c r="BW210" s="121"/>
      <c r="BX210" s="121"/>
      <c r="BY210" s="121"/>
      <c r="BZ210" s="121"/>
      <c r="CA210" s="121"/>
      <c r="CB210" s="121"/>
      <c r="CC210" s="121"/>
      <c r="CD210" s="121"/>
      <c r="CE210" s="121"/>
      <c r="CF210" s="121"/>
      <c r="CG210" s="121"/>
      <c r="CH210" s="121"/>
      <c r="CI210" s="121"/>
      <c r="CJ210" s="121"/>
      <c r="CK210" s="121"/>
      <c r="CL210" s="121"/>
      <c r="CM210" s="121"/>
      <c r="CN210" s="121"/>
      <c r="CO210" s="121"/>
      <c r="CP210" s="121"/>
      <c r="CQ210" s="121"/>
      <c r="CR210" s="121"/>
      <c r="CS210" s="121"/>
      <c r="CT210" s="121"/>
      <c r="CU210" s="121"/>
      <c r="CV210" s="121"/>
      <c r="CW210" s="121"/>
      <c r="CX210" s="121"/>
      <c r="CY210" s="121"/>
      <c r="CZ210" s="121"/>
      <c r="DA210" s="20"/>
      <c r="DB210" s="20"/>
      <c r="DC210" s="20"/>
      <c r="DD210" s="20"/>
      <c r="DE210" s="20"/>
      <c r="DF210" s="20"/>
      <c r="DG210" s="20"/>
      <c r="DH210" s="20"/>
      <c r="DI210" s="20"/>
      <c r="DJ210" s="20"/>
      <c r="DK210" s="20"/>
      <c r="DL210" s="20"/>
      <c r="DM210" s="20"/>
      <c r="DN210" s="20"/>
      <c r="DO210" s="20"/>
      <c r="DP210" s="20"/>
      <c r="DQ210" s="20"/>
      <c r="DR210" s="20"/>
      <c r="DS210" s="20"/>
      <c r="DT210" s="20"/>
      <c r="DU210" s="20"/>
      <c r="DV210" s="20"/>
      <c r="DW210" s="20"/>
      <c r="DX210" s="20"/>
      <c r="DY210" s="20"/>
      <c r="DZ210" s="20"/>
      <c r="EA210" s="20"/>
      <c r="EB210" s="20"/>
      <c r="EC210" s="20"/>
      <c r="ED210" s="20"/>
      <c r="EE210" s="20"/>
      <c r="EF210" s="20"/>
      <c r="EG210" s="20"/>
      <c r="EH210" s="20"/>
      <c r="EI210" s="20"/>
      <c r="EJ210" s="20"/>
      <c r="EK210" s="20"/>
      <c r="EL210" s="20"/>
      <c r="EM210" s="20"/>
      <c r="EN210" s="20"/>
      <c r="EO210" s="20"/>
      <c r="EP210" s="20"/>
      <c r="EQ210" s="20"/>
      <c r="ER210" s="20"/>
      <c r="ES210" s="20"/>
      <c r="ET210" s="20"/>
      <c r="EU210" s="20"/>
      <c r="EV210" s="20"/>
      <c r="EW210" s="20"/>
      <c r="EX210" s="20"/>
      <c r="EY210" s="20"/>
      <c r="EZ210" s="20"/>
      <c r="FA210" s="20"/>
      <c r="FB210" s="20"/>
      <c r="FC210" s="20"/>
      <c r="FD210" s="20"/>
      <c r="FE210" s="20"/>
      <c r="FF210" s="20"/>
      <c r="FG210" s="20"/>
      <c r="FH210" s="20"/>
      <c r="FI210" s="20"/>
    </row>
    <row r="211" customFormat="false" ht="16.5" hidden="false" customHeight="true" outlineLevel="0" collapsed="false">
      <c r="A211" s="90"/>
      <c r="B211" s="90"/>
      <c r="C211" s="90"/>
      <c r="D211" s="92"/>
      <c r="E211" s="133"/>
      <c r="F211" s="134"/>
      <c r="G211" s="134"/>
      <c r="H211" s="134"/>
      <c r="I211" s="134"/>
      <c r="J211" s="134"/>
      <c r="K211" s="94"/>
      <c r="L211" s="94"/>
      <c r="M211" s="94"/>
      <c r="N211" s="94"/>
      <c r="O211" s="94"/>
      <c r="P211" s="94"/>
      <c r="Q211" s="135"/>
      <c r="R211" s="135"/>
      <c r="S211" s="135"/>
      <c r="T211" s="135"/>
      <c r="U211" s="135"/>
      <c r="V211" s="135"/>
      <c r="W211" s="96"/>
      <c r="X211" s="96"/>
      <c r="Y211" s="96"/>
      <c r="Z211" s="96"/>
      <c r="AA211" s="96"/>
      <c r="AB211" s="96"/>
      <c r="AC211" s="97"/>
      <c r="AD211" s="97"/>
      <c r="AE211" s="97"/>
      <c r="AF211" s="97"/>
      <c r="AG211" s="97"/>
      <c r="AH211" s="97"/>
      <c r="AI211" s="98"/>
      <c r="AJ211" s="98"/>
      <c r="AK211" s="98"/>
      <c r="AL211" s="98"/>
      <c r="AM211" s="98"/>
      <c r="AN211" s="98"/>
      <c r="AO211" s="98"/>
      <c r="AP211" s="98"/>
      <c r="AQ211" s="97"/>
      <c r="AR211" s="137"/>
      <c r="AS211" s="97"/>
      <c r="AT211" s="97"/>
      <c r="AU211" s="121"/>
      <c r="AV211" s="136"/>
      <c r="AW211" s="136"/>
      <c r="AX211" s="136"/>
      <c r="AY211" s="136"/>
      <c r="AZ211" s="136"/>
      <c r="BA211" s="136"/>
      <c r="BB211" s="136"/>
      <c r="BC211" s="136"/>
      <c r="BD211" s="136"/>
      <c r="BE211" s="136"/>
      <c r="BF211" s="136"/>
      <c r="BG211" s="136"/>
      <c r="BH211" s="136"/>
      <c r="BI211" s="136"/>
      <c r="BJ211" s="136"/>
      <c r="BK211" s="136"/>
      <c r="BL211" s="136"/>
      <c r="BM211" s="136"/>
      <c r="BN211" s="136"/>
      <c r="BO211" s="136"/>
      <c r="BP211" s="136"/>
      <c r="BQ211" s="121"/>
      <c r="BR211" s="121"/>
      <c r="BS211" s="121"/>
      <c r="BT211" s="121"/>
      <c r="BU211" s="121"/>
      <c r="BV211" s="121"/>
      <c r="BW211" s="121"/>
      <c r="BX211" s="121"/>
      <c r="BY211" s="121"/>
      <c r="BZ211" s="121"/>
      <c r="CA211" s="121"/>
      <c r="CB211" s="121"/>
      <c r="CC211" s="121"/>
      <c r="CD211" s="121"/>
      <c r="CE211" s="121"/>
      <c r="CF211" s="121"/>
      <c r="CG211" s="121"/>
      <c r="CH211" s="121"/>
      <c r="CI211" s="121"/>
      <c r="CJ211" s="121"/>
      <c r="CK211" s="121"/>
      <c r="CL211" s="121"/>
      <c r="CM211" s="121"/>
      <c r="CN211" s="121"/>
      <c r="CO211" s="121"/>
      <c r="CP211" s="121"/>
      <c r="CQ211" s="121"/>
      <c r="CR211" s="121"/>
      <c r="CS211" s="121"/>
      <c r="CT211" s="121"/>
      <c r="CU211" s="121"/>
      <c r="CV211" s="121"/>
      <c r="CW211" s="121"/>
      <c r="CX211" s="121"/>
      <c r="CY211" s="121"/>
      <c r="CZ211" s="121"/>
      <c r="DA211" s="20"/>
      <c r="DB211" s="20"/>
      <c r="DC211" s="20"/>
      <c r="DD211" s="20"/>
      <c r="DE211" s="20"/>
      <c r="DF211" s="20"/>
      <c r="DG211" s="20"/>
      <c r="DH211" s="20"/>
      <c r="DI211" s="20"/>
      <c r="DJ211" s="20"/>
      <c r="DK211" s="20"/>
      <c r="DL211" s="20"/>
      <c r="DM211" s="20"/>
      <c r="DN211" s="20"/>
      <c r="DO211" s="20"/>
      <c r="DP211" s="20"/>
      <c r="DQ211" s="20"/>
      <c r="DR211" s="20"/>
      <c r="DS211" s="20"/>
      <c r="DT211" s="20"/>
      <c r="DU211" s="20"/>
      <c r="DV211" s="20"/>
      <c r="DW211" s="20"/>
      <c r="DX211" s="20"/>
      <c r="DY211" s="20"/>
      <c r="DZ211" s="20"/>
      <c r="EA211" s="20"/>
      <c r="EB211" s="20"/>
      <c r="EC211" s="20"/>
      <c r="ED211" s="20"/>
      <c r="EE211" s="20"/>
      <c r="EF211" s="20"/>
      <c r="EG211" s="20"/>
      <c r="EH211" s="20"/>
      <c r="EI211" s="20"/>
      <c r="EJ211" s="20"/>
      <c r="EK211" s="20"/>
      <c r="EL211" s="20"/>
      <c r="EM211" s="20"/>
      <c r="EN211" s="20"/>
      <c r="EO211" s="20"/>
      <c r="EP211" s="20"/>
      <c r="EQ211" s="20"/>
      <c r="ER211" s="20"/>
      <c r="ES211" s="20"/>
      <c r="ET211" s="20"/>
      <c r="EU211" s="20"/>
      <c r="EV211" s="20"/>
      <c r="EW211" s="20"/>
      <c r="EX211" s="20"/>
      <c r="EY211" s="20"/>
      <c r="EZ211" s="20"/>
      <c r="FA211" s="20"/>
      <c r="FB211" s="20"/>
      <c r="FC211" s="20"/>
      <c r="FD211" s="20"/>
      <c r="FE211" s="20"/>
      <c r="FF211" s="20"/>
      <c r="FG211" s="20"/>
      <c r="FH211" s="20"/>
      <c r="FI211" s="20"/>
    </row>
    <row r="212" customFormat="false" ht="16.5" hidden="false" customHeight="true" outlineLevel="0" collapsed="false">
      <c r="A212" s="90"/>
      <c r="B212" s="90"/>
      <c r="C212" s="90"/>
      <c r="D212" s="92"/>
      <c r="E212" s="133"/>
      <c r="F212" s="134"/>
      <c r="G212" s="134"/>
      <c r="H212" s="134"/>
      <c r="I212" s="134"/>
      <c r="J212" s="134"/>
      <c r="K212" s="94"/>
      <c r="L212" s="94"/>
      <c r="M212" s="94"/>
      <c r="N212" s="94"/>
      <c r="O212" s="94"/>
      <c r="P212" s="94"/>
      <c r="Q212" s="135"/>
      <c r="R212" s="135"/>
      <c r="S212" s="135"/>
      <c r="T212" s="135"/>
      <c r="U212" s="135"/>
      <c r="V212" s="135"/>
      <c r="W212" s="96"/>
      <c r="X212" s="96"/>
      <c r="Y212" s="96"/>
      <c r="Z212" s="96"/>
      <c r="AA212" s="96"/>
      <c r="AB212" s="96"/>
      <c r="AC212" s="97"/>
      <c r="AD212" s="97"/>
      <c r="AE212" s="97"/>
      <c r="AF212" s="97"/>
      <c r="AG212" s="97"/>
      <c r="AH212" s="97"/>
      <c r="AI212" s="98"/>
      <c r="AJ212" s="98"/>
      <c r="AK212" s="98"/>
      <c r="AL212" s="98"/>
      <c r="AM212" s="98"/>
      <c r="AN212" s="98"/>
      <c r="AO212" s="98"/>
      <c r="AP212" s="98"/>
      <c r="AQ212" s="97"/>
      <c r="AR212" s="97"/>
      <c r="AS212" s="97"/>
      <c r="AT212" s="97"/>
      <c r="AU212" s="121"/>
      <c r="AV212" s="136"/>
      <c r="AW212" s="136"/>
      <c r="AX212" s="136"/>
      <c r="AY212" s="136"/>
      <c r="AZ212" s="136"/>
      <c r="BA212" s="136"/>
      <c r="BB212" s="136"/>
      <c r="BC212" s="136"/>
      <c r="BD212" s="136"/>
      <c r="BE212" s="136"/>
      <c r="BF212" s="136"/>
      <c r="BG212" s="136"/>
      <c r="BH212" s="136"/>
      <c r="BI212" s="136"/>
      <c r="BJ212" s="136"/>
      <c r="BK212" s="136"/>
      <c r="BL212" s="136"/>
      <c r="BM212" s="136"/>
      <c r="BN212" s="136"/>
      <c r="BO212" s="136"/>
      <c r="BP212" s="136"/>
      <c r="BQ212" s="121"/>
      <c r="BR212" s="121"/>
      <c r="BS212" s="121"/>
      <c r="BT212" s="121"/>
      <c r="BU212" s="121"/>
      <c r="BV212" s="121"/>
      <c r="BW212" s="121"/>
      <c r="BX212" s="121"/>
      <c r="BY212" s="121"/>
      <c r="BZ212" s="121"/>
      <c r="CA212" s="121"/>
      <c r="CB212" s="121"/>
      <c r="CC212" s="121"/>
      <c r="CD212" s="121"/>
      <c r="CE212" s="121"/>
      <c r="CF212" s="121"/>
      <c r="CG212" s="121"/>
      <c r="CH212" s="121"/>
      <c r="CI212" s="121"/>
      <c r="CJ212" s="121"/>
      <c r="CK212" s="121"/>
      <c r="CL212" s="121"/>
      <c r="CM212" s="121"/>
      <c r="CN212" s="121"/>
      <c r="CO212" s="121"/>
      <c r="CP212" s="121"/>
      <c r="CQ212" s="121"/>
      <c r="CR212" s="121"/>
      <c r="CS212" s="121"/>
      <c r="CT212" s="121"/>
      <c r="CU212" s="121"/>
      <c r="CV212" s="121"/>
      <c r="CW212" s="121"/>
      <c r="CX212" s="121"/>
      <c r="CY212" s="121"/>
      <c r="CZ212" s="121"/>
      <c r="DA212" s="20"/>
      <c r="DB212" s="20"/>
      <c r="DC212" s="20"/>
      <c r="DD212" s="20"/>
      <c r="DE212" s="20"/>
      <c r="DF212" s="20"/>
      <c r="DG212" s="20"/>
      <c r="DH212" s="20"/>
      <c r="DI212" s="20"/>
      <c r="DJ212" s="20"/>
      <c r="DK212" s="20"/>
      <c r="DL212" s="20"/>
      <c r="DM212" s="20"/>
      <c r="DN212" s="20"/>
      <c r="DO212" s="20"/>
      <c r="DP212" s="20"/>
      <c r="DQ212" s="20"/>
      <c r="DR212" s="20"/>
      <c r="DS212" s="20"/>
      <c r="DT212" s="20"/>
      <c r="DU212" s="20"/>
      <c r="DV212" s="20"/>
      <c r="DW212" s="20"/>
      <c r="DX212" s="20"/>
      <c r="DY212" s="20"/>
      <c r="DZ212" s="20"/>
      <c r="EA212" s="20"/>
      <c r="EB212" s="20"/>
      <c r="EC212" s="20"/>
      <c r="ED212" s="20"/>
      <c r="EE212" s="20"/>
      <c r="EF212" s="20"/>
      <c r="EG212" s="20"/>
      <c r="EH212" s="20"/>
      <c r="EI212" s="20"/>
      <c r="EJ212" s="20"/>
      <c r="EK212" s="20"/>
      <c r="EL212" s="20"/>
      <c r="EM212" s="20"/>
      <c r="EN212" s="20"/>
      <c r="EO212" s="20"/>
      <c r="EP212" s="20"/>
      <c r="EQ212" s="20"/>
      <c r="ER212" s="20"/>
      <c r="ES212" s="20"/>
      <c r="ET212" s="20"/>
      <c r="EU212" s="20"/>
      <c r="EV212" s="20"/>
      <c r="EW212" s="20"/>
      <c r="EX212" s="20"/>
      <c r="EY212" s="20"/>
      <c r="EZ212" s="20"/>
      <c r="FA212" s="20"/>
      <c r="FB212" s="20"/>
      <c r="FC212" s="20"/>
      <c r="FD212" s="20"/>
      <c r="FE212" s="20"/>
      <c r="FF212" s="20"/>
      <c r="FG212" s="20"/>
      <c r="FH212" s="20"/>
      <c r="FI212" s="20"/>
    </row>
    <row r="213" customFormat="false" ht="16.5" hidden="false" customHeight="true" outlineLevel="0" collapsed="false">
      <c r="A213" s="90"/>
      <c r="B213" s="90"/>
      <c r="C213" s="90"/>
      <c r="D213" s="92"/>
      <c r="E213" s="133"/>
      <c r="F213" s="134"/>
      <c r="G213" s="134"/>
      <c r="H213" s="134"/>
      <c r="I213" s="134"/>
      <c r="J213" s="134"/>
      <c r="K213" s="94"/>
      <c r="L213" s="94"/>
      <c r="M213" s="94"/>
      <c r="N213" s="94"/>
      <c r="O213" s="94"/>
      <c r="P213" s="94"/>
      <c r="Q213" s="135"/>
      <c r="R213" s="135"/>
      <c r="S213" s="135"/>
      <c r="T213" s="135"/>
      <c r="U213" s="135"/>
      <c r="V213" s="135"/>
      <c r="W213" s="96"/>
      <c r="X213" s="96"/>
      <c r="Y213" s="96"/>
      <c r="Z213" s="96"/>
      <c r="AA213" s="96"/>
      <c r="AB213" s="96"/>
      <c r="AC213" s="97"/>
      <c r="AD213" s="97"/>
      <c r="AE213" s="97"/>
      <c r="AF213" s="97"/>
      <c r="AG213" s="97"/>
      <c r="AH213" s="97"/>
      <c r="AI213" s="98"/>
      <c r="AJ213" s="98"/>
      <c r="AK213" s="98"/>
      <c r="AL213" s="98"/>
      <c r="AM213" s="98"/>
      <c r="AN213" s="98"/>
      <c r="AO213" s="98"/>
      <c r="AP213" s="98"/>
      <c r="AQ213" s="97"/>
      <c r="AR213" s="97"/>
      <c r="AS213" s="97"/>
      <c r="AT213" s="97"/>
      <c r="AU213" s="121"/>
      <c r="AV213" s="136"/>
      <c r="AW213" s="136"/>
      <c r="AX213" s="136"/>
      <c r="AY213" s="136"/>
      <c r="AZ213" s="136"/>
      <c r="BA213" s="136"/>
      <c r="BB213" s="136"/>
      <c r="BC213" s="136"/>
      <c r="BD213" s="136"/>
      <c r="BE213" s="136"/>
      <c r="BF213" s="136"/>
      <c r="BG213" s="136"/>
      <c r="BH213" s="136"/>
      <c r="BI213" s="136"/>
      <c r="BJ213" s="136"/>
      <c r="BK213" s="136"/>
      <c r="BL213" s="136"/>
      <c r="BM213" s="136"/>
      <c r="BN213" s="136"/>
      <c r="BO213" s="136"/>
      <c r="BP213" s="136"/>
      <c r="BQ213" s="121"/>
      <c r="BR213" s="121"/>
      <c r="BS213" s="121"/>
      <c r="BT213" s="121"/>
      <c r="BU213" s="121"/>
      <c r="BV213" s="121"/>
      <c r="BW213" s="121"/>
      <c r="BX213" s="121"/>
      <c r="BY213" s="121"/>
      <c r="BZ213" s="121"/>
      <c r="CA213" s="121"/>
      <c r="CB213" s="121"/>
      <c r="CC213" s="121"/>
      <c r="CD213" s="121"/>
      <c r="CE213" s="121"/>
      <c r="CF213" s="121"/>
      <c r="CG213" s="121"/>
      <c r="CH213" s="121"/>
      <c r="CI213" s="121"/>
      <c r="CJ213" s="121"/>
      <c r="CK213" s="121"/>
      <c r="CL213" s="121"/>
      <c r="CM213" s="121"/>
      <c r="CN213" s="121"/>
      <c r="CO213" s="121"/>
      <c r="CP213" s="121"/>
      <c r="CQ213" s="121"/>
      <c r="CR213" s="121"/>
      <c r="CS213" s="121"/>
      <c r="CT213" s="121"/>
      <c r="CU213" s="121"/>
      <c r="CV213" s="121"/>
      <c r="CW213" s="121"/>
      <c r="CX213" s="121"/>
      <c r="CY213" s="121"/>
      <c r="CZ213" s="121"/>
      <c r="DA213" s="20"/>
      <c r="DB213" s="20"/>
      <c r="DC213" s="20"/>
      <c r="DD213" s="20"/>
      <c r="DE213" s="20"/>
      <c r="DF213" s="20"/>
      <c r="DG213" s="20"/>
      <c r="DH213" s="20"/>
      <c r="DI213" s="20"/>
      <c r="DJ213" s="20"/>
      <c r="DK213" s="20"/>
      <c r="DL213" s="20"/>
      <c r="DM213" s="20"/>
      <c r="DN213" s="20"/>
      <c r="DO213" s="20"/>
      <c r="DP213" s="20"/>
      <c r="DQ213" s="20"/>
      <c r="DR213" s="20"/>
      <c r="DS213" s="20"/>
      <c r="DT213" s="20"/>
      <c r="DU213" s="20"/>
      <c r="DV213" s="20"/>
      <c r="DW213" s="20"/>
      <c r="DX213" s="20"/>
      <c r="DY213" s="20"/>
      <c r="DZ213" s="20"/>
      <c r="EA213" s="20"/>
      <c r="EB213" s="20"/>
      <c r="EC213" s="20"/>
      <c r="ED213" s="20"/>
      <c r="EE213" s="20"/>
      <c r="EF213" s="20"/>
      <c r="EG213" s="20"/>
      <c r="EH213" s="20"/>
      <c r="EI213" s="20"/>
      <c r="EJ213" s="20"/>
      <c r="EK213" s="20"/>
      <c r="EL213" s="20"/>
      <c r="EM213" s="20"/>
      <c r="EN213" s="20"/>
      <c r="EO213" s="20"/>
      <c r="EP213" s="20"/>
      <c r="EQ213" s="20"/>
      <c r="ER213" s="20"/>
      <c r="ES213" s="20"/>
      <c r="ET213" s="20"/>
      <c r="EU213" s="20"/>
      <c r="EV213" s="20"/>
      <c r="EW213" s="20"/>
      <c r="EX213" s="20"/>
      <c r="EY213" s="20"/>
      <c r="EZ213" s="20"/>
      <c r="FA213" s="20"/>
      <c r="FB213" s="20"/>
      <c r="FC213" s="20"/>
      <c r="FD213" s="20"/>
      <c r="FE213" s="20"/>
      <c r="FF213" s="20"/>
      <c r="FG213" s="20"/>
      <c r="FH213" s="20"/>
      <c r="FI213" s="20"/>
    </row>
    <row r="214" customFormat="false" ht="16.5" hidden="false" customHeight="true" outlineLevel="0" collapsed="false">
      <c r="A214" s="90"/>
      <c r="B214" s="90"/>
      <c r="C214" s="90"/>
      <c r="D214" s="92"/>
      <c r="E214" s="133"/>
      <c r="F214" s="134"/>
      <c r="G214" s="134"/>
      <c r="H214" s="134"/>
      <c r="I214" s="134"/>
      <c r="J214" s="134"/>
      <c r="K214" s="94"/>
      <c r="L214" s="94"/>
      <c r="M214" s="94"/>
      <c r="N214" s="94"/>
      <c r="O214" s="94"/>
      <c r="P214" s="94"/>
      <c r="Q214" s="135"/>
      <c r="R214" s="135"/>
      <c r="S214" s="135"/>
      <c r="T214" s="135"/>
      <c r="U214" s="135"/>
      <c r="V214" s="135"/>
      <c r="W214" s="96"/>
      <c r="X214" s="96"/>
      <c r="Y214" s="96"/>
      <c r="Z214" s="96"/>
      <c r="AA214" s="96"/>
      <c r="AB214" s="96"/>
      <c r="AC214" s="97"/>
      <c r="AD214" s="97"/>
      <c r="AE214" s="97"/>
      <c r="AF214" s="97"/>
      <c r="AG214" s="97"/>
      <c r="AH214" s="97"/>
      <c r="AI214" s="98"/>
      <c r="AJ214" s="98"/>
      <c r="AK214" s="98"/>
      <c r="AL214" s="98"/>
      <c r="AM214" s="98"/>
      <c r="AN214" s="98"/>
      <c r="AO214" s="98"/>
      <c r="AP214" s="98"/>
      <c r="AQ214" s="97"/>
      <c r="AR214" s="97"/>
      <c r="AS214" s="97"/>
      <c r="AT214" s="97"/>
      <c r="AU214" s="121"/>
      <c r="AV214" s="136"/>
      <c r="AW214" s="136"/>
      <c r="AX214" s="136"/>
      <c r="AY214" s="136"/>
      <c r="AZ214" s="136"/>
      <c r="BA214" s="136"/>
      <c r="BB214" s="136"/>
      <c r="BC214" s="136"/>
      <c r="BD214" s="136"/>
      <c r="BE214" s="136"/>
      <c r="BF214" s="136"/>
      <c r="BG214" s="136"/>
      <c r="BH214" s="136"/>
      <c r="BI214" s="136"/>
      <c r="BJ214" s="136"/>
      <c r="BK214" s="136"/>
      <c r="BL214" s="136"/>
      <c r="BM214" s="136"/>
      <c r="BN214" s="136"/>
      <c r="BO214" s="136"/>
      <c r="BP214" s="136"/>
      <c r="BQ214" s="121"/>
      <c r="BR214" s="121"/>
      <c r="BS214" s="121"/>
      <c r="BT214" s="121"/>
      <c r="BU214" s="121"/>
      <c r="BV214" s="121"/>
      <c r="BW214" s="121"/>
      <c r="BX214" s="121"/>
      <c r="BY214" s="121"/>
      <c r="BZ214" s="121"/>
      <c r="CA214" s="121"/>
      <c r="CB214" s="121"/>
      <c r="CC214" s="121"/>
      <c r="CD214" s="121"/>
      <c r="CE214" s="121"/>
      <c r="CF214" s="121"/>
      <c r="CG214" s="121"/>
      <c r="CH214" s="121"/>
      <c r="CI214" s="121"/>
      <c r="CJ214" s="121"/>
      <c r="CK214" s="121"/>
      <c r="CL214" s="121"/>
      <c r="CM214" s="121"/>
      <c r="CN214" s="121"/>
      <c r="CO214" s="121"/>
      <c r="CP214" s="121"/>
      <c r="CQ214" s="121"/>
      <c r="CR214" s="121"/>
      <c r="CS214" s="121"/>
      <c r="CT214" s="121"/>
      <c r="CU214" s="121"/>
      <c r="CV214" s="121"/>
      <c r="CW214" s="121"/>
      <c r="CX214" s="121"/>
      <c r="CY214" s="121"/>
      <c r="CZ214" s="121"/>
      <c r="DA214" s="20"/>
      <c r="DB214" s="20"/>
      <c r="DC214" s="20"/>
      <c r="DD214" s="20"/>
      <c r="DE214" s="20"/>
      <c r="DF214" s="20"/>
      <c r="DG214" s="20"/>
      <c r="DH214" s="20"/>
      <c r="DI214" s="20"/>
      <c r="DJ214" s="20"/>
      <c r="DK214" s="20"/>
      <c r="DL214" s="20"/>
      <c r="DM214" s="20"/>
      <c r="DN214" s="20"/>
      <c r="DO214" s="20"/>
      <c r="DP214" s="20"/>
      <c r="DQ214" s="20"/>
      <c r="DR214" s="20"/>
      <c r="DS214" s="20"/>
      <c r="DT214" s="20"/>
      <c r="DU214" s="20"/>
      <c r="DV214" s="20"/>
      <c r="DW214" s="20"/>
      <c r="DX214" s="20"/>
      <c r="DY214" s="20"/>
      <c r="DZ214" s="20"/>
      <c r="EA214" s="20"/>
      <c r="EB214" s="20"/>
      <c r="EC214" s="20"/>
      <c r="ED214" s="20"/>
      <c r="EE214" s="20"/>
      <c r="EF214" s="20"/>
      <c r="EG214" s="20"/>
      <c r="EH214" s="20"/>
      <c r="EI214" s="20"/>
      <c r="EJ214" s="20"/>
      <c r="EK214" s="20"/>
      <c r="EL214" s="20"/>
      <c r="EM214" s="20"/>
      <c r="EN214" s="20"/>
      <c r="EO214" s="20"/>
      <c r="EP214" s="20"/>
      <c r="EQ214" s="20"/>
      <c r="ER214" s="20"/>
      <c r="ES214" s="20"/>
      <c r="ET214" s="20"/>
      <c r="EU214" s="20"/>
      <c r="EV214" s="20"/>
      <c r="EW214" s="20"/>
      <c r="EX214" s="20"/>
      <c r="EY214" s="20"/>
      <c r="EZ214" s="20"/>
      <c r="FA214" s="20"/>
      <c r="FB214" s="20"/>
      <c r="FC214" s="20"/>
      <c r="FD214" s="20"/>
      <c r="FE214" s="20"/>
      <c r="FF214" s="20"/>
      <c r="FG214" s="20"/>
      <c r="FH214" s="20"/>
      <c r="FI214" s="20"/>
    </row>
    <row r="215" customFormat="false" ht="16.5" hidden="false" customHeight="true" outlineLevel="0" collapsed="false">
      <c r="A215" s="90"/>
      <c r="B215" s="90"/>
      <c r="C215" s="90"/>
      <c r="D215" s="92"/>
      <c r="E215" s="133"/>
      <c r="F215" s="134"/>
      <c r="G215" s="134"/>
      <c r="H215" s="134"/>
      <c r="I215" s="134"/>
      <c r="J215" s="134"/>
      <c r="K215" s="94"/>
      <c r="L215" s="94"/>
      <c r="M215" s="94"/>
      <c r="N215" s="94"/>
      <c r="O215" s="94"/>
      <c r="P215" s="94"/>
      <c r="Q215" s="135"/>
      <c r="R215" s="135"/>
      <c r="S215" s="135"/>
      <c r="T215" s="135"/>
      <c r="U215" s="135"/>
      <c r="V215" s="135"/>
      <c r="W215" s="96"/>
      <c r="X215" s="96"/>
      <c r="Y215" s="96"/>
      <c r="Z215" s="96"/>
      <c r="AA215" s="96"/>
      <c r="AB215" s="96"/>
      <c r="AC215" s="97"/>
      <c r="AD215" s="97"/>
      <c r="AE215" s="97"/>
      <c r="AF215" s="97"/>
      <c r="AG215" s="97"/>
      <c r="AH215" s="97"/>
      <c r="AI215" s="98"/>
      <c r="AJ215" s="98"/>
      <c r="AK215" s="98"/>
      <c r="AL215" s="98"/>
      <c r="AM215" s="98"/>
      <c r="AN215" s="98"/>
      <c r="AO215" s="98"/>
      <c r="AP215" s="98"/>
      <c r="AQ215" s="97"/>
      <c r="AR215" s="97"/>
      <c r="AS215" s="97"/>
      <c r="AT215" s="97"/>
      <c r="AU215" s="121"/>
      <c r="AV215" s="136"/>
      <c r="AW215" s="136"/>
      <c r="AX215" s="136"/>
      <c r="AY215" s="136"/>
      <c r="AZ215" s="136"/>
      <c r="BA215" s="136"/>
      <c r="BB215" s="136"/>
      <c r="BC215" s="136"/>
      <c r="BD215" s="136"/>
      <c r="BE215" s="136"/>
      <c r="BF215" s="136"/>
      <c r="BG215" s="136"/>
      <c r="BH215" s="136"/>
      <c r="BI215" s="136"/>
      <c r="BJ215" s="136"/>
      <c r="BK215" s="136"/>
      <c r="BL215" s="136"/>
      <c r="BM215" s="136"/>
      <c r="BN215" s="136"/>
      <c r="BO215" s="136"/>
      <c r="BP215" s="136"/>
      <c r="BQ215" s="121"/>
      <c r="BR215" s="121"/>
      <c r="BS215" s="121"/>
      <c r="BT215" s="121"/>
      <c r="BU215" s="121"/>
      <c r="BV215" s="121"/>
      <c r="BW215" s="121"/>
      <c r="BX215" s="121"/>
      <c r="BY215" s="121"/>
      <c r="BZ215" s="121"/>
      <c r="CA215" s="121"/>
      <c r="CB215" s="121"/>
      <c r="CC215" s="121"/>
      <c r="CD215" s="121"/>
      <c r="CE215" s="121"/>
      <c r="CF215" s="121"/>
      <c r="CG215" s="121"/>
      <c r="CH215" s="121"/>
      <c r="CI215" s="121"/>
      <c r="CJ215" s="121"/>
      <c r="CK215" s="121"/>
      <c r="CL215" s="121"/>
      <c r="CM215" s="121"/>
      <c r="CN215" s="121"/>
      <c r="CO215" s="121"/>
      <c r="CP215" s="121"/>
      <c r="CQ215" s="121"/>
      <c r="CR215" s="121"/>
      <c r="CS215" s="121"/>
      <c r="CT215" s="121"/>
      <c r="CU215" s="121"/>
      <c r="CV215" s="121"/>
      <c r="CW215" s="121"/>
      <c r="CX215" s="121"/>
      <c r="CY215" s="121"/>
      <c r="CZ215" s="121"/>
      <c r="DA215" s="20"/>
      <c r="DB215" s="20"/>
      <c r="DC215" s="20"/>
      <c r="DD215" s="20"/>
      <c r="DE215" s="20"/>
      <c r="DF215" s="20"/>
      <c r="DG215" s="20"/>
      <c r="DH215" s="20"/>
      <c r="DI215" s="20"/>
      <c r="DJ215" s="20"/>
      <c r="DK215" s="20"/>
      <c r="DL215" s="20"/>
      <c r="DM215" s="20"/>
      <c r="DN215" s="20"/>
      <c r="DO215" s="20"/>
      <c r="DP215" s="20"/>
      <c r="DQ215" s="20"/>
      <c r="DR215" s="20"/>
      <c r="DS215" s="20"/>
      <c r="DT215" s="20"/>
      <c r="DU215" s="20"/>
      <c r="DV215" s="20"/>
      <c r="DW215" s="20"/>
      <c r="DX215" s="20"/>
      <c r="DY215" s="20"/>
      <c r="DZ215" s="20"/>
      <c r="EA215" s="20"/>
      <c r="EB215" s="20"/>
      <c r="EC215" s="20"/>
      <c r="ED215" s="20"/>
      <c r="EE215" s="20"/>
      <c r="EF215" s="20"/>
      <c r="EG215" s="20"/>
      <c r="EH215" s="20"/>
      <c r="EI215" s="20"/>
      <c r="EJ215" s="20"/>
      <c r="EK215" s="20"/>
      <c r="EL215" s="20"/>
      <c r="EM215" s="20"/>
      <c r="EN215" s="20"/>
      <c r="EO215" s="20"/>
      <c r="EP215" s="20"/>
      <c r="EQ215" s="20"/>
      <c r="ER215" s="20"/>
      <c r="ES215" s="20"/>
      <c r="ET215" s="20"/>
      <c r="EU215" s="20"/>
      <c r="EV215" s="20"/>
      <c r="EW215" s="20"/>
      <c r="EX215" s="20"/>
      <c r="EY215" s="20"/>
      <c r="EZ215" s="20"/>
      <c r="FA215" s="20"/>
      <c r="FB215" s="20"/>
      <c r="FC215" s="20"/>
      <c r="FD215" s="20"/>
      <c r="FE215" s="20"/>
      <c r="FF215" s="20"/>
      <c r="FG215" s="20"/>
      <c r="FH215" s="20"/>
      <c r="FI215" s="20"/>
    </row>
    <row r="216" customFormat="false" ht="16.5" hidden="false" customHeight="true" outlineLevel="0" collapsed="false">
      <c r="A216" s="90"/>
      <c r="B216" s="90"/>
      <c r="C216" s="90"/>
      <c r="D216" s="92"/>
      <c r="E216" s="133"/>
      <c r="F216" s="134"/>
      <c r="G216" s="134"/>
      <c r="H216" s="134"/>
      <c r="I216" s="134"/>
      <c r="J216" s="134"/>
      <c r="K216" s="94"/>
      <c r="L216" s="94"/>
      <c r="M216" s="94"/>
      <c r="N216" s="94"/>
      <c r="O216" s="94"/>
      <c r="P216" s="94"/>
      <c r="Q216" s="135"/>
      <c r="R216" s="135"/>
      <c r="S216" s="135"/>
      <c r="T216" s="135"/>
      <c r="U216" s="135"/>
      <c r="V216" s="135"/>
      <c r="W216" s="96"/>
      <c r="X216" s="96"/>
      <c r="Y216" s="96"/>
      <c r="Z216" s="96"/>
      <c r="AA216" s="96"/>
      <c r="AB216" s="96"/>
      <c r="AC216" s="97"/>
      <c r="AD216" s="97"/>
      <c r="AE216" s="97"/>
      <c r="AF216" s="97"/>
      <c r="AG216" s="97"/>
      <c r="AH216" s="97"/>
      <c r="AI216" s="98"/>
      <c r="AJ216" s="98"/>
      <c r="AK216" s="98"/>
      <c r="AL216" s="98"/>
      <c r="AM216" s="98"/>
      <c r="AN216" s="98"/>
      <c r="AO216" s="98"/>
      <c r="AP216" s="98"/>
      <c r="AQ216" s="97"/>
      <c r="AR216" s="97"/>
      <c r="AS216" s="97"/>
      <c r="AT216" s="97"/>
      <c r="AU216" s="121"/>
      <c r="AV216" s="136"/>
      <c r="AW216" s="136"/>
      <c r="AX216" s="136"/>
      <c r="AY216" s="136"/>
      <c r="AZ216" s="136"/>
      <c r="BA216" s="136"/>
      <c r="BB216" s="136"/>
      <c r="BC216" s="136"/>
      <c r="BD216" s="136"/>
      <c r="BE216" s="136"/>
      <c r="BF216" s="136"/>
      <c r="BG216" s="136"/>
      <c r="BH216" s="136"/>
      <c r="BI216" s="136"/>
      <c r="BJ216" s="136"/>
      <c r="BK216" s="136"/>
      <c r="BL216" s="136"/>
      <c r="BM216" s="136"/>
      <c r="BN216" s="136"/>
      <c r="BO216" s="136"/>
      <c r="BP216" s="136"/>
      <c r="BQ216" s="121"/>
      <c r="BR216" s="121"/>
      <c r="BS216" s="121"/>
      <c r="BT216" s="121"/>
      <c r="BU216" s="121"/>
      <c r="BV216" s="121"/>
      <c r="BW216" s="121"/>
      <c r="BX216" s="121"/>
      <c r="BY216" s="121"/>
      <c r="BZ216" s="121"/>
      <c r="CA216" s="121"/>
      <c r="CB216" s="121"/>
      <c r="CC216" s="121"/>
      <c r="CD216" s="121"/>
      <c r="CE216" s="121"/>
      <c r="CF216" s="121"/>
      <c r="CG216" s="121"/>
      <c r="CH216" s="121"/>
      <c r="CI216" s="121"/>
      <c r="CJ216" s="121"/>
      <c r="CK216" s="121"/>
      <c r="CL216" s="121"/>
      <c r="CM216" s="121"/>
      <c r="CN216" s="121"/>
      <c r="CO216" s="121"/>
      <c r="CP216" s="121"/>
      <c r="CQ216" s="121"/>
      <c r="CR216" s="121"/>
      <c r="CS216" s="121"/>
      <c r="CT216" s="121"/>
      <c r="CU216" s="121"/>
      <c r="CV216" s="121"/>
      <c r="CW216" s="121"/>
      <c r="CX216" s="121"/>
      <c r="CY216" s="121"/>
      <c r="CZ216" s="121"/>
      <c r="DA216" s="20"/>
      <c r="DB216" s="20"/>
      <c r="DC216" s="20"/>
      <c r="DD216" s="20"/>
      <c r="DE216" s="20"/>
      <c r="DF216" s="20"/>
      <c r="DG216" s="20"/>
      <c r="DH216" s="20"/>
      <c r="DI216" s="20"/>
      <c r="DJ216" s="20"/>
      <c r="DK216" s="20"/>
      <c r="DL216" s="20"/>
      <c r="DM216" s="20"/>
      <c r="DN216" s="20"/>
      <c r="DO216" s="20"/>
      <c r="DP216" s="20"/>
      <c r="DQ216" s="20"/>
      <c r="DR216" s="20"/>
      <c r="DS216" s="20"/>
      <c r="DT216" s="20"/>
      <c r="DU216" s="20"/>
      <c r="DV216" s="20"/>
      <c r="DW216" s="20"/>
      <c r="DX216" s="20"/>
      <c r="DY216" s="20"/>
      <c r="DZ216" s="20"/>
      <c r="EA216" s="20"/>
      <c r="EB216" s="20"/>
      <c r="EC216" s="20"/>
      <c r="ED216" s="20"/>
      <c r="EE216" s="20"/>
      <c r="EF216" s="20"/>
      <c r="EG216" s="20"/>
      <c r="EH216" s="20"/>
      <c r="EI216" s="20"/>
      <c r="EJ216" s="20"/>
      <c r="EK216" s="20"/>
      <c r="EL216" s="20"/>
      <c r="EM216" s="20"/>
      <c r="EN216" s="20"/>
      <c r="EO216" s="20"/>
      <c r="EP216" s="20"/>
      <c r="EQ216" s="20"/>
      <c r="ER216" s="20"/>
      <c r="ES216" s="20"/>
      <c r="ET216" s="20"/>
      <c r="EU216" s="20"/>
      <c r="EV216" s="20"/>
      <c r="EW216" s="20"/>
      <c r="EX216" s="20"/>
      <c r="EY216" s="20"/>
      <c r="EZ216" s="20"/>
      <c r="FA216" s="20"/>
      <c r="FB216" s="20"/>
      <c r="FC216" s="20"/>
      <c r="FD216" s="20"/>
      <c r="FE216" s="20"/>
      <c r="FF216" s="20"/>
      <c r="FG216" s="20"/>
      <c r="FH216" s="20"/>
      <c r="FI216" s="20"/>
    </row>
    <row r="217" customFormat="false" ht="16.5" hidden="false" customHeight="true" outlineLevel="0" collapsed="false">
      <c r="A217" s="90"/>
      <c r="B217" s="90"/>
      <c r="C217" s="90"/>
      <c r="D217" s="92"/>
      <c r="E217" s="133"/>
      <c r="F217" s="134"/>
      <c r="G217" s="134"/>
      <c r="H217" s="134"/>
      <c r="I217" s="134"/>
      <c r="J217" s="134"/>
      <c r="K217" s="94"/>
      <c r="L217" s="94"/>
      <c r="M217" s="94"/>
      <c r="N217" s="94"/>
      <c r="O217" s="94"/>
      <c r="P217" s="94"/>
      <c r="Q217" s="135"/>
      <c r="R217" s="135"/>
      <c r="S217" s="135"/>
      <c r="T217" s="135"/>
      <c r="U217" s="135"/>
      <c r="V217" s="135"/>
      <c r="W217" s="96"/>
      <c r="X217" s="96"/>
      <c r="Y217" s="96"/>
      <c r="Z217" s="96"/>
      <c r="AA217" s="96"/>
      <c r="AB217" s="96"/>
      <c r="AC217" s="97"/>
      <c r="AD217" s="97"/>
      <c r="AE217" s="97"/>
      <c r="AF217" s="97"/>
      <c r="AG217" s="97"/>
      <c r="AH217" s="97"/>
      <c r="AI217" s="98"/>
      <c r="AJ217" s="98"/>
      <c r="AK217" s="98"/>
      <c r="AL217" s="98"/>
      <c r="AM217" s="98"/>
      <c r="AN217" s="98"/>
      <c r="AO217" s="98"/>
      <c r="AP217" s="98"/>
      <c r="AQ217" s="97"/>
      <c r="AR217" s="137"/>
      <c r="AS217" s="97"/>
      <c r="AT217" s="97"/>
      <c r="AU217" s="121"/>
      <c r="AV217" s="136"/>
      <c r="AW217" s="136"/>
      <c r="AX217" s="136"/>
      <c r="AY217" s="136"/>
      <c r="AZ217" s="136"/>
      <c r="BA217" s="136"/>
      <c r="BB217" s="136"/>
      <c r="BC217" s="136"/>
      <c r="BD217" s="136"/>
      <c r="BE217" s="136"/>
      <c r="BF217" s="136"/>
      <c r="BG217" s="136"/>
      <c r="BH217" s="136"/>
      <c r="BI217" s="136"/>
      <c r="BJ217" s="136"/>
      <c r="BK217" s="136"/>
      <c r="BL217" s="136"/>
      <c r="BM217" s="136"/>
      <c r="BN217" s="136"/>
      <c r="BO217" s="136"/>
      <c r="BP217" s="136"/>
      <c r="BQ217" s="121"/>
      <c r="BR217" s="121"/>
      <c r="BS217" s="121"/>
      <c r="BT217" s="121"/>
      <c r="BU217" s="121"/>
      <c r="BV217" s="121"/>
      <c r="BW217" s="121"/>
      <c r="BX217" s="121"/>
      <c r="BY217" s="121"/>
      <c r="BZ217" s="121"/>
      <c r="CA217" s="121"/>
      <c r="CB217" s="121"/>
      <c r="CC217" s="121"/>
      <c r="CD217" s="121"/>
      <c r="CE217" s="121"/>
      <c r="CF217" s="121"/>
      <c r="CG217" s="121"/>
      <c r="CH217" s="121"/>
      <c r="CI217" s="121"/>
      <c r="CJ217" s="121"/>
      <c r="CK217" s="121"/>
      <c r="CL217" s="121"/>
      <c r="CM217" s="121"/>
      <c r="CN217" s="121"/>
      <c r="CO217" s="121"/>
      <c r="CP217" s="121"/>
      <c r="CQ217" s="121"/>
      <c r="CR217" s="121"/>
      <c r="CS217" s="121"/>
      <c r="CT217" s="121"/>
      <c r="CU217" s="121"/>
      <c r="CV217" s="121"/>
      <c r="CW217" s="121"/>
      <c r="CX217" s="121"/>
      <c r="CY217" s="121"/>
      <c r="CZ217" s="121"/>
      <c r="DA217" s="20"/>
      <c r="DB217" s="20"/>
      <c r="DC217" s="20"/>
      <c r="DD217" s="20"/>
      <c r="DE217" s="20"/>
      <c r="DF217" s="20"/>
      <c r="DG217" s="20"/>
      <c r="DH217" s="20"/>
      <c r="DI217" s="20"/>
      <c r="DJ217" s="20"/>
      <c r="DK217" s="20"/>
      <c r="DL217" s="20"/>
      <c r="DM217" s="20"/>
      <c r="DN217" s="20"/>
      <c r="DO217" s="20"/>
      <c r="DP217" s="20"/>
      <c r="DQ217" s="20"/>
      <c r="DR217" s="20"/>
      <c r="DS217" s="20"/>
      <c r="DT217" s="20"/>
      <c r="DU217" s="20"/>
      <c r="DV217" s="20"/>
      <c r="DW217" s="20"/>
      <c r="DX217" s="20"/>
      <c r="DY217" s="20"/>
      <c r="DZ217" s="20"/>
      <c r="EA217" s="20"/>
      <c r="EB217" s="20"/>
      <c r="EC217" s="20"/>
      <c r="ED217" s="20"/>
      <c r="EE217" s="20"/>
      <c r="EF217" s="20"/>
      <c r="EG217" s="20"/>
      <c r="EH217" s="20"/>
      <c r="EI217" s="20"/>
      <c r="EJ217" s="20"/>
      <c r="EK217" s="20"/>
      <c r="EL217" s="20"/>
      <c r="EM217" s="20"/>
      <c r="EN217" s="20"/>
      <c r="EO217" s="20"/>
      <c r="EP217" s="20"/>
      <c r="EQ217" s="20"/>
      <c r="ER217" s="20"/>
      <c r="ES217" s="20"/>
      <c r="ET217" s="20"/>
      <c r="EU217" s="20"/>
      <c r="EV217" s="20"/>
      <c r="EW217" s="20"/>
      <c r="EX217" s="20"/>
      <c r="EY217" s="20"/>
      <c r="EZ217" s="20"/>
      <c r="FA217" s="20"/>
      <c r="FB217" s="20"/>
      <c r="FC217" s="20"/>
      <c r="FD217" s="20"/>
      <c r="FE217" s="20"/>
      <c r="FF217" s="20"/>
      <c r="FG217" s="20"/>
      <c r="FH217" s="20"/>
      <c r="FI217" s="20"/>
    </row>
    <row r="218" customFormat="false" ht="16.5" hidden="false" customHeight="true" outlineLevel="0" collapsed="false">
      <c r="A218" s="90"/>
      <c r="B218" s="90"/>
      <c r="C218" s="90"/>
      <c r="D218" s="92"/>
      <c r="E218" s="133"/>
      <c r="F218" s="134"/>
      <c r="G218" s="134"/>
      <c r="H218" s="134"/>
      <c r="I218" s="134"/>
      <c r="J218" s="134"/>
      <c r="K218" s="94"/>
      <c r="L218" s="94"/>
      <c r="M218" s="94"/>
      <c r="N218" s="94"/>
      <c r="O218" s="94"/>
      <c r="P218" s="94"/>
      <c r="Q218" s="135"/>
      <c r="R218" s="135"/>
      <c r="S218" s="135"/>
      <c r="T218" s="135"/>
      <c r="U218" s="135"/>
      <c r="V218" s="135"/>
      <c r="W218" s="96"/>
      <c r="X218" s="96"/>
      <c r="Y218" s="96"/>
      <c r="Z218" s="96"/>
      <c r="AA218" s="96"/>
      <c r="AB218" s="96"/>
      <c r="AC218" s="97"/>
      <c r="AD218" s="97"/>
      <c r="AE218" s="97"/>
      <c r="AF218" s="97"/>
      <c r="AG218" s="97"/>
      <c r="AH218" s="97"/>
      <c r="AI218" s="98"/>
      <c r="AJ218" s="98"/>
      <c r="AK218" s="98"/>
      <c r="AL218" s="98"/>
      <c r="AM218" s="98"/>
      <c r="AN218" s="98"/>
      <c r="AO218" s="98"/>
      <c r="AP218" s="98"/>
      <c r="AQ218" s="97"/>
      <c r="AR218" s="97"/>
      <c r="AS218" s="97"/>
      <c r="AT218" s="97"/>
      <c r="AU218" s="121"/>
      <c r="AV218" s="136"/>
      <c r="AW218" s="136"/>
      <c r="AX218" s="136"/>
      <c r="AY218" s="136"/>
      <c r="AZ218" s="136"/>
      <c r="BA218" s="136"/>
      <c r="BB218" s="136"/>
      <c r="BC218" s="136"/>
      <c r="BD218" s="136"/>
      <c r="BE218" s="136"/>
      <c r="BF218" s="136"/>
      <c r="BG218" s="136"/>
      <c r="BH218" s="136"/>
      <c r="BI218" s="136"/>
      <c r="BJ218" s="136"/>
      <c r="BK218" s="136"/>
      <c r="BL218" s="136"/>
      <c r="BM218" s="136"/>
      <c r="BN218" s="136"/>
      <c r="BO218" s="136"/>
      <c r="BP218" s="136"/>
      <c r="BQ218" s="121"/>
      <c r="BR218" s="121"/>
      <c r="BS218" s="121"/>
      <c r="BT218" s="121"/>
      <c r="BU218" s="121"/>
      <c r="BV218" s="121"/>
      <c r="BW218" s="121"/>
      <c r="BX218" s="121"/>
      <c r="BY218" s="121"/>
      <c r="BZ218" s="121"/>
      <c r="CA218" s="121"/>
      <c r="CB218" s="121"/>
      <c r="CC218" s="121"/>
      <c r="CD218" s="121"/>
      <c r="CE218" s="121"/>
      <c r="CF218" s="121"/>
      <c r="CG218" s="121"/>
      <c r="CH218" s="121"/>
      <c r="CI218" s="121"/>
      <c r="CJ218" s="121"/>
      <c r="CK218" s="121"/>
      <c r="CL218" s="121"/>
      <c r="CM218" s="121"/>
      <c r="CN218" s="121"/>
      <c r="CO218" s="121"/>
      <c r="CP218" s="121"/>
      <c r="CQ218" s="121"/>
      <c r="CR218" s="121"/>
      <c r="CS218" s="121"/>
      <c r="CT218" s="121"/>
      <c r="CU218" s="121"/>
      <c r="CV218" s="121"/>
      <c r="CW218" s="121"/>
      <c r="CX218" s="121"/>
      <c r="CY218" s="121"/>
      <c r="CZ218" s="121"/>
      <c r="DA218" s="20"/>
      <c r="DB218" s="20"/>
      <c r="DC218" s="20"/>
      <c r="DD218" s="20"/>
      <c r="DE218" s="20"/>
      <c r="DF218" s="20"/>
      <c r="DG218" s="20"/>
      <c r="DH218" s="20"/>
      <c r="DI218" s="20"/>
      <c r="DJ218" s="20"/>
      <c r="DK218" s="20"/>
      <c r="DL218" s="20"/>
      <c r="DM218" s="20"/>
      <c r="DN218" s="20"/>
      <c r="DO218" s="20"/>
      <c r="DP218" s="20"/>
      <c r="DQ218" s="20"/>
      <c r="DR218" s="20"/>
      <c r="DS218" s="20"/>
      <c r="DT218" s="20"/>
      <c r="DU218" s="20"/>
      <c r="DV218" s="20"/>
      <c r="DW218" s="20"/>
      <c r="DX218" s="20"/>
      <c r="DY218" s="20"/>
      <c r="DZ218" s="20"/>
      <c r="EA218" s="20"/>
      <c r="EB218" s="20"/>
      <c r="EC218" s="20"/>
      <c r="ED218" s="20"/>
      <c r="EE218" s="20"/>
      <c r="EF218" s="20"/>
      <c r="EG218" s="20"/>
      <c r="EH218" s="20"/>
      <c r="EI218" s="20"/>
      <c r="EJ218" s="20"/>
      <c r="EK218" s="20"/>
      <c r="EL218" s="20"/>
      <c r="EM218" s="20"/>
      <c r="EN218" s="20"/>
      <c r="EO218" s="20"/>
      <c r="EP218" s="20"/>
      <c r="EQ218" s="20"/>
      <c r="ER218" s="20"/>
      <c r="ES218" s="20"/>
      <c r="ET218" s="20"/>
      <c r="EU218" s="20"/>
      <c r="EV218" s="20"/>
      <c r="EW218" s="20"/>
      <c r="EX218" s="20"/>
      <c r="EY218" s="20"/>
      <c r="EZ218" s="20"/>
      <c r="FA218" s="20"/>
      <c r="FB218" s="20"/>
      <c r="FC218" s="20"/>
      <c r="FD218" s="20"/>
      <c r="FE218" s="20"/>
      <c r="FF218" s="20"/>
      <c r="FG218" s="20"/>
      <c r="FH218" s="20"/>
      <c r="FI218" s="20"/>
    </row>
    <row r="219" customFormat="false" ht="16.5" hidden="false" customHeight="true" outlineLevel="0" collapsed="false">
      <c r="A219" s="90"/>
      <c r="B219" s="90"/>
      <c r="C219" s="90"/>
      <c r="D219" s="92"/>
      <c r="E219" s="133"/>
      <c r="F219" s="134"/>
      <c r="G219" s="134"/>
      <c r="H219" s="134"/>
      <c r="I219" s="134"/>
      <c r="J219" s="134"/>
      <c r="K219" s="94"/>
      <c r="L219" s="94"/>
      <c r="M219" s="94"/>
      <c r="N219" s="94"/>
      <c r="O219" s="94"/>
      <c r="P219" s="94"/>
      <c r="Q219" s="135"/>
      <c r="R219" s="135"/>
      <c r="S219" s="135"/>
      <c r="T219" s="135"/>
      <c r="U219" s="135"/>
      <c r="V219" s="135"/>
      <c r="W219" s="96"/>
      <c r="X219" s="96"/>
      <c r="Y219" s="96"/>
      <c r="Z219" s="96"/>
      <c r="AA219" s="96"/>
      <c r="AB219" s="96"/>
      <c r="AC219" s="97"/>
      <c r="AD219" s="97"/>
      <c r="AE219" s="97"/>
      <c r="AF219" s="97"/>
      <c r="AG219" s="97"/>
      <c r="AH219" s="97"/>
      <c r="AI219" s="98"/>
      <c r="AJ219" s="98"/>
      <c r="AK219" s="98"/>
      <c r="AL219" s="98"/>
      <c r="AM219" s="98"/>
      <c r="AN219" s="98"/>
      <c r="AO219" s="98"/>
      <c r="AP219" s="98"/>
      <c r="AQ219" s="97"/>
      <c r="AR219" s="97"/>
      <c r="AS219" s="97"/>
      <c r="AT219" s="97"/>
      <c r="AU219" s="121"/>
      <c r="AV219" s="136"/>
      <c r="AW219" s="136"/>
      <c r="AX219" s="136"/>
      <c r="AY219" s="136"/>
      <c r="AZ219" s="136"/>
      <c r="BA219" s="136"/>
      <c r="BB219" s="136"/>
      <c r="BC219" s="136"/>
      <c r="BD219" s="136"/>
      <c r="BE219" s="136"/>
      <c r="BF219" s="136"/>
      <c r="BG219" s="136"/>
      <c r="BH219" s="136"/>
      <c r="BI219" s="136"/>
      <c r="BJ219" s="136"/>
      <c r="BK219" s="136"/>
      <c r="BL219" s="136"/>
      <c r="BM219" s="136"/>
      <c r="BN219" s="136"/>
      <c r="BO219" s="136"/>
      <c r="BP219" s="136"/>
      <c r="BQ219" s="121"/>
      <c r="BR219" s="121"/>
      <c r="BS219" s="121"/>
      <c r="BT219" s="121"/>
      <c r="BU219" s="121"/>
      <c r="BV219" s="121"/>
      <c r="BW219" s="121"/>
      <c r="BX219" s="121"/>
      <c r="BY219" s="121"/>
      <c r="BZ219" s="121"/>
      <c r="CA219" s="121"/>
      <c r="CB219" s="121"/>
      <c r="CC219" s="121"/>
      <c r="CD219" s="121"/>
      <c r="CE219" s="121"/>
      <c r="CF219" s="121"/>
      <c r="CG219" s="121"/>
      <c r="CH219" s="121"/>
      <c r="CI219" s="121"/>
      <c r="CJ219" s="121"/>
      <c r="CK219" s="121"/>
      <c r="CL219" s="121"/>
      <c r="CM219" s="121"/>
      <c r="CN219" s="121"/>
      <c r="CO219" s="121"/>
      <c r="CP219" s="121"/>
      <c r="CQ219" s="121"/>
      <c r="CR219" s="121"/>
      <c r="CS219" s="121"/>
      <c r="CT219" s="121"/>
      <c r="CU219" s="121"/>
      <c r="CV219" s="121"/>
      <c r="CW219" s="121"/>
      <c r="CX219" s="121"/>
      <c r="CY219" s="121"/>
      <c r="CZ219" s="121"/>
      <c r="DA219" s="20"/>
      <c r="DB219" s="20"/>
      <c r="DC219" s="20"/>
      <c r="DD219" s="20"/>
      <c r="DE219" s="20"/>
      <c r="DF219" s="20"/>
      <c r="DG219" s="20"/>
      <c r="DH219" s="20"/>
      <c r="DI219" s="20"/>
      <c r="DJ219" s="20"/>
      <c r="DK219" s="20"/>
      <c r="DL219" s="20"/>
      <c r="DM219" s="20"/>
      <c r="DN219" s="20"/>
      <c r="DO219" s="20"/>
      <c r="DP219" s="20"/>
      <c r="DQ219" s="20"/>
      <c r="DR219" s="20"/>
      <c r="DS219" s="20"/>
      <c r="DT219" s="20"/>
      <c r="DU219" s="20"/>
      <c r="DV219" s="20"/>
      <c r="DW219" s="20"/>
      <c r="DX219" s="20"/>
      <c r="DY219" s="20"/>
      <c r="DZ219" s="20"/>
      <c r="EA219" s="20"/>
      <c r="EB219" s="20"/>
      <c r="EC219" s="20"/>
      <c r="ED219" s="20"/>
      <c r="EE219" s="20"/>
      <c r="EF219" s="20"/>
      <c r="EG219" s="20"/>
      <c r="EH219" s="20"/>
      <c r="EI219" s="20"/>
      <c r="EJ219" s="20"/>
      <c r="EK219" s="20"/>
      <c r="EL219" s="20"/>
      <c r="EM219" s="20"/>
      <c r="EN219" s="20"/>
      <c r="EO219" s="20"/>
      <c r="EP219" s="20"/>
      <c r="EQ219" s="20"/>
      <c r="ER219" s="20"/>
      <c r="ES219" s="20"/>
      <c r="ET219" s="20"/>
      <c r="EU219" s="20"/>
      <c r="EV219" s="20"/>
      <c r="EW219" s="20"/>
      <c r="EX219" s="20"/>
      <c r="EY219" s="20"/>
      <c r="EZ219" s="20"/>
      <c r="FA219" s="20"/>
      <c r="FB219" s="20"/>
      <c r="FC219" s="20"/>
      <c r="FD219" s="20"/>
      <c r="FE219" s="20"/>
      <c r="FF219" s="20"/>
      <c r="FG219" s="20"/>
      <c r="FH219" s="20"/>
      <c r="FI219" s="20"/>
    </row>
    <row r="220" customFormat="false" ht="16.5" hidden="false" customHeight="true" outlineLevel="0" collapsed="false">
      <c r="A220" s="90"/>
      <c r="B220" s="90"/>
      <c r="C220" s="90"/>
      <c r="D220" s="92"/>
      <c r="E220" s="133"/>
      <c r="F220" s="134"/>
      <c r="G220" s="134"/>
      <c r="H220" s="134"/>
      <c r="I220" s="134"/>
      <c r="J220" s="134"/>
      <c r="K220" s="94"/>
      <c r="L220" s="94"/>
      <c r="M220" s="94"/>
      <c r="N220" s="94"/>
      <c r="O220" s="94"/>
      <c r="P220" s="94"/>
      <c r="Q220" s="135"/>
      <c r="R220" s="135"/>
      <c r="S220" s="135"/>
      <c r="T220" s="135"/>
      <c r="U220" s="135"/>
      <c r="V220" s="135"/>
      <c r="W220" s="96"/>
      <c r="X220" s="96"/>
      <c r="Y220" s="96"/>
      <c r="Z220" s="96"/>
      <c r="AA220" s="96"/>
      <c r="AB220" s="96"/>
      <c r="AC220" s="97"/>
      <c r="AD220" s="97"/>
      <c r="AE220" s="97"/>
      <c r="AF220" s="97"/>
      <c r="AG220" s="97"/>
      <c r="AH220" s="97"/>
      <c r="AI220" s="98"/>
      <c r="AJ220" s="98"/>
      <c r="AK220" s="98"/>
      <c r="AL220" s="98"/>
      <c r="AM220" s="98"/>
      <c r="AN220" s="98"/>
      <c r="AO220" s="98"/>
      <c r="AP220" s="98"/>
      <c r="AQ220" s="97"/>
      <c r="AR220" s="97"/>
      <c r="AS220" s="97"/>
      <c r="AT220" s="97"/>
      <c r="AU220" s="121"/>
      <c r="AV220" s="136"/>
      <c r="AW220" s="136"/>
      <c r="AX220" s="136"/>
      <c r="AY220" s="136"/>
      <c r="AZ220" s="136"/>
      <c r="BA220" s="136"/>
      <c r="BB220" s="136"/>
      <c r="BC220" s="136"/>
      <c r="BD220" s="136"/>
      <c r="BE220" s="136"/>
      <c r="BF220" s="136"/>
      <c r="BG220" s="136"/>
      <c r="BH220" s="136"/>
      <c r="BI220" s="136"/>
      <c r="BJ220" s="136"/>
      <c r="BK220" s="136"/>
      <c r="BL220" s="136"/>
      <c r="BM220" s="136"/>
      <c r="BN220" s="136"/>
      <c r="BO220" s="136"/>
      <c r="BP220" s="136"/>
      <c r="BQ220" s="121"/>
      <c r="BR220" s="121"/>
      <c r="BS220" s="121"/>
      <c r="BT220" s="121"/>
      <c r="BU220" s="121"/>
      <c r="BV220" s="121"/>
      <c r="BW220" s="121"/>
      <c r="BX220" s="121"/>
      <c r="BY220" s="121"/>
      <c r="BZ220" s="121"/>
      <c r="CA220" s="121"/>
      <c r="CB220" s="121"/>
      <c r="CC220" s="121"/>
      <c r="CD220" s="121"/>
      <c r="CE220" s="121"/>
      <c r="CF220" s="121"/>
      <c r="CG220" s="121"/>
      <c r="CH220" s="121"/>
      <c r="CI220" s="121"/>
      <c r="CJ220" s="121"/>
      <c r="CK220" s="121"/>
      <c r="CL220" s="121"/>
      <c r="CM220" s="121"/>
      <c r="CN220" s="121"/>
      <c r="CO220" s="121"/>
      <c r="CP220" s="121"/>
      <c r="CQ220" s="121"/>
      <c r="CR220" s="121"/>
      <c r="CS220" s="121"/>
      <c r="CT220" s="121"/>
      <c r="CU220" s="121"/>
      <c r="CV220" s="121"/>
      <c r="CW220" s="121"/>
      <c r="CX220" s="121"/>
      <c r="CY220" s="121"/>
      <c r="CZ220" s="121"/>
      <c r="DA220" s="20"/>
      <c r="DB220" s="20"/>
      <c r="DC220" s="20"/>
      <c r="DD220" s="20"/>
      <c r="DE220" s="20"/>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ET220" s="20"/>
      <c r="EU220" s="20"/>
      <c r="EV220" s="20"/>
      <c r="EW220" s="20"/>
      <c r="EX220" s="20"/>
      <c r="EY220" s="20"/>
      <c r="EZ220" s="20"/>
      <c r="FA220" s="20"/>
      <c r="FB220" s="20"/>
      <c r="FC220" s="20"/>
      <c r="FD220" s="20"/>
      <c r="FE220" s="20"/>
      <c r="FF220" s="20"/>
      <c r="FG220" s="20"/>
      <c r="FH220" s="20"/>
      <c r="FI220" s="20"/>
    </row>
    <row r="221" customFormat="false" ht="16.5" hidden="false" customHeight="true" outlineLevel="0" collapsed="false">
      <c r="A221" s="90"/>
      <c r="B221" s="90"/>
      <c r="C221" s="90"/>
      <c r="D221" s="92"/>
      <c r="E221" s="133"/>
      <c r="F221" s="134"/>
      <c r="G221" s="134"/>
      <c r="H221" s="134"/>
      <c r="I221" s="134"/>
      <c r="J221" s="134"/>
      <c r="K221" s="94"/>
      <c r="L221" s="94"/>
      <c r="M221" s="94"/>
      <c r="N221" s="94"/>
      <c r="O221" s="94"/>
      <c r="P221" s="94"/>
      <c r="Q221" s="135"/>
      <c r="R221" s="135"/>
      <c r="S221" s="135"/>
      <c r="T221" s="135"/>
      <c r="U221" s="135"/>
      <c r="V221" s="135"/>
      <c r="W221" s="96"/>
      <c r="X221" s="96"/>
      <c r="Y221" s="96"/>
      <c r="Z221" s="96"/>
      <c r="AA221" s="96"/>
      <c r="AB221" s="96"/>
      <c r="AC221" s="97"/>
      <c r="AD221" s="97"/>
      <c r="AE221" s="97"/>
      <c r="AF221" s="97"/>
      <c r="AG221" s="97"/>
      <c r="AH221" s="97"/>
      <c r="AI221" s="98"/>
      <c r="AJ221" s="98"/>
      <c r="AK221" s="98"/>
      <c r="AL221" s="98"/>
      <c r="AM221" s="98"/>
      <c r="AN221" s="98"/>
      <c r="AO221" s="98"/>
      <c r="AP221" s="98"/>
      <c r="AQ221" s="97"/>
      <c r="AR221" s="97"/>
      <c r="AS221" s="97"/>
      <c r="AT221" s="97"/>
      <c r="AU221" s="121"/>
      <c r="AV221" s="136"/>
      <c r="AW221" s="136"/>
      <c r="AX221" s="136"/>
      <c r="AY221" s="136"/>
      <c r="AZ221" s="136"/>
      <c r="BA221" s="136"/>
      <c r="BB221" s="136"/>
      <c r="BC221" s="136"/>
      <c r="BD221" s="136"/>
      <c r="BE221" s="136"/>
      <c r="BF221" s="136"/>
      <c r="BG221" s="136"/>
      <c r="BH221" s="136"/>
      <c r="BI221" s="136"/>
      <c r="BJ221" s="136"/>
      <c r="BK221" s="136"/>
      <c r="BL221" s="136"/>
      <c r="BM221" s="136"/>
      <c r="BN221" s="136"/>
      <c r="BO221" s="136"/>
      <c r="BP221" s="136"/>
      <c r="BQ221" s="121"/>
      <c r="BR221" s="121"/>
      <c r="BS221" s="121"/>
      <c r="BT221" s="121"/>
      <c r="BU221" s="121"/>
      <c r="BV221" s="121"/>
      <c r="BW221" s="121"/>
      <c r="BX221" s="121"/>
      <c r="BY221" s="121"/>
      <c r="BZ221" s="121"/>
      <c r="CA221" s="121"/>
      <c r="CB221" s="121"/>
      <c r="CC221" s="121"/>
      <c r="CD221" s="121"/>
      <c r="CE221" s="121"/>
      <c r="CF221" s="121"/>
      <c r="CG221" s="121"/>
      <c r="CH221" s="121"/>
      <c r="CI221" s="121"/>
      <c r="CJ221" s="121"/>
      <c r="CK221" s="121"/>
      <c r="CL221" s="121"/>
      <c r="CM221" s="121"/>
      <c r="CN221" s="121"/>
      <c r="CO221" s="121"/>
      <c r="CP221" s="121"/>
      <c r="CQ221" s="121"/>
      <c r="CR221" s="121"/>
      <c r="CS221" s="121"/>
      <c r="CT221" s="121"/>
      <c r="CU221" s="121"/>
      <c r="CV221" s="121"/>
      <c r="CW221" s="121"/>
      <c r="CX221" s="121"/>
      <c r="CY221" s="121"/>
      <c r="CZ221" s="121"/>
      <c r="DA221" s="20"/>
      <c r="DB221" s="20"/>
      <c r="DC221" s="20"/>
      <c r="DD221" s="20"/>
      <c r="DE221" s="20"/>
      <c r="DF221" s="20"/>
      <c r="DG221" s="20"/>
      <c r="DH221" s="20"/>
      <c r="DI221" s="20"/>
      <c r="DJ221" s="20"/>
      <c r="DK221" s="20"/>
      <c r="DL221" s="20"/>
      <c r="DM221" s="20"/>
      <c r="DN221" s="20"/>
      <c r="DO221" s="20"/>
      <c r="DP221" s="20"/>
      <c r="DQ221" s="20"/>
      <c r="DR221" s="20"/>
      <c r="DS221" s="20"/>
      <c r="DT221" s="20"/>
      <c r="DU221" s="20"/>
      <c r="DV221" s="20"/>
      <c r="DW221" s="20"/>
      <c r="DX221" s="20"/>
      <c r="DY221" s="20"/>
      <c r="DZ221" s="20"/>
      <c r="EA221" s="20"/>
      <c r="EB221" s="20"/>
      <c r="EC221" s="20"/>
      <c r="ED221" s="20"/>
      <c r="EE221" s="20"/>
      <c r="EF221" s="20"/>
      <c r="EG221" s="20"/>
      <c r="EH221" s="20"/>
      <c r="EI221" s="20"/>
      <c r="EJ221" s="20"/>
      <c r="EK221" s="20"/>
      <c r="EL221" s="20"/>
      <c r="EM221" s="20"/>
      <c r="EN221" s="20"/>
      <c r="EO221" s="20"/>
      <c r="EP221" s="20"/>
      <c r="EQ221" s="20"/>
      <c r="ER221" s="20"/>
      <c r="ES221" s="20"/>
      <c r="ET221" s="20"/>
      <c r="EU221" s="20"/>
      <c r="EV221" s="20"/>
      <c r="EW221" s="20"/>
      <c r="EX221" s="20"/>
      <c r="EY221" s="20"/>
      <c r="EZ221" s="20"/>
      <c r="FA221" s="20"/>
      <c r="FB221" s="20"/>
      <c r="FC221" s="20"/>
      <c r="FD221" s="20"/>
      <c r="FE221" s="20"/>
      <c r="FF221" s="20"/>
      <c r="FG221" s="20"/>
      <c r="FH221" s="20"/>
      <c r="FI221" s="20"/>
    </row>
    <row r="222" customFormat="false" ht="16.5" hidden="false" customHeight="true" outlineLevel="0" collapsed="false">
      <c r="A222" s="90"/>
      <c r="B222" s="90"/>
      <c r="C222" s="90"/>
      <c r="D222" s="92"/>
      <c r="E222" s="133"/>
      <c r="F222" s="134"/>
      <c r="G222" s="134"/>
      <c r="H222" s="134"/>
      <c r="I222" s="134"/>
      <c r="J222" s="134"/>
      <c r="K222" s="94"/>
      <c r="L222" s="94"/>
      <c r="M222" s="94"/>
      <c r="N222" s="94"/>
      <c r="O222" s="94"/>
      <c r="P222" s="94"/>
      <c r="Q222" s="135"/>
      <c r="R222" s="135"/>
      <c r="S222" s="135"/>
      <c r="T222" s="135"/>
      <c r="U222" s="135"/>
      <c r="V222" s="135"/>
      <c r="W222" s="96"/>
      <c r="X222" s="96"/>
      <c r="Y222" s="96"/>
      <c r="Z222" s="96"/>
      <c r="AA222" s="96"/>
      <c r="AB222" s="96"/>
      <c r="AC222" s="97"/>
      <c r="AD222" s="97"/>
      <c r="AE222" s="97"/>
      <c r="AF222" s="97"/>
      <c r="AG222" s="97"/>
      <c r="AH222" s="97"/>
      <c r="AI222" s="98"/>
      <c r="AJ222" s="98"/>
      <c r="AK222" s="98"/>
      <c r="AL222" s="98"/>
      <c r="AM222" s="98"/>
      <c r="AN222" s="98"/>
      <c r="AO222" s="98"/>
      <c r="AP222" s="98"/>
      <c r="AQ222" s="97"/>
      <c r="AR222" s="97"/>
      <c r="AS222" s="97"/>
      <c r="AT222" s="97"/>
      <c r="AU222" s="121"/>
      <c r="AV222" s="136"/>
      <c r="AW222" s="136"/>
      <c r="AX222" s="136"/>
      <c r="AY222" s="136"/>
      <c r="AZ222" s="136"/>
      <c r="BA222" s="136"/>
      <c r="BB222" s="136"/>
      <c r="BC222" s="136"/>
      <c r="BD222" s="136"/>
      <c r="BE222" s="136"/>
      <c r="BF222" s="136"/>
      <c r="BG222" s="136"/>
      <c r="BH222" s="136"/>
      <c r="BI222" s="136"/>
      <c r="BJ222" s="136"/>
      <c r="BK222" s="136"/>
      <c r="BL222" s="136"/>
      <c r="BM222" s="136"/>
      <c r="BN222" s="136"/>
      <c r="BO222" s="136"/>
      <c r="BP222" s="136"/>
      <c r="BQ222" s="121"/>
      <c r="BR222" s="121"/>
      <c r="BS222" s="121"/>
      <c r="BT222" s="121"/>
      <c r="BU222" s="121"/>
      <c r="BV222" s="121"/>
      <c r="BW222" s="121"/>
      <c r="BX222" s="121"/>
      <c r="BY222" s="121"/>
      <c r="BZ222" s="121"/>
      <c r="CA222" s="121"/>
      <c r="CB222" s="121"/>
      <c r="CC222" s="121"/>
      <c r="CD222" s="121"/>
      <c r="CE222" s="121"/>
      <c r="CF222" s="121"/>
      <c r="CG222" s="121"/>
      <c r="CH222" s="121"/>
      <c r="CI222" s="121"/>
      <c r="CJ222" s="121"/>
      <c r="CK222" s="121"/>
      <c r="CL222" s="121"/>
      <c r="CM222" s="121"/>
      <c r="CN222" s="121"/>
      <c r="CO222" s="121"/>
      <c r="CP222" s="121"/>
      <c r="CQ222" s="121"/>
      <c r="CR222" s="121"/>
      <c r="CS222" s="121"/>
      <c r="CT222" s="121"/>
      <c r="CU222" s="121"/>
      <c r="CV222" s="121"/>
      <c r="CW222" s="121"/>
      <c r="CX222" s="121"/>
      <c r="CY222" s="121"/>
      <c r="CZ222" s="121"/>
      <c r="DA222" s="20"/>
      <c r="DB222" s="20"/>
      <c r="DC222" s="20"/>
      <c r="DD222" s="20"/>
      <c r="DE222" s="20"/>
      <c r="DF222" s="20"/>
      <c r="DG222" s="20"/>
      <c r="DH222" s="20"/>
      <c r="DI222" s="20"/>
      <c r="DJ222" s="20"/>
      <c r="DK222" s="20"/>
      <c r="DL222" s="20"/>
      <c r="DM222" s="20"/>
      <c r="DN222" s="20"/>
      <c r="DO222" s="20"/>
      <c r="DP222" s="20"/>
      <c r="DQ222" s="20"/>
      <c r="DR222" s="20"/>
      <c r="DS222" s="20"/>
      <c r="DT222" s="20"/>
      <c r="DU222" s="20"/>
      <c r="DV222" s="20"/>
      <c r="DW222" s="20"/>
      <c r="DX222" s="20"/>
      <c r="DY222" s="20"/>
      <c r="DZ222" s="20"/>
      <c r="EA222" s="20"/>
      <c r="EB222" s="20"/>
      <c r="EC222" s="20"/>
      <c r="ED222" s="20"/>
      <c r="EE222" s="20"/>
      <c r="EF222" s="20"/>
      <c r="EG222" s="20"/>
      <c r="EH222" s="20"/>
      <c r="EI222" s="20"/>
      <c r="EJ222" s="20"/>
      <c r="EK222" s="20"/>
      <c r="EL222" s="20"/>
      <c r="EM222" s="20"/>
      <c r="EN222" s="20"/>
      <c r="EO222" s="20"/>
      <c r="EP222" s="20"/>
      <c r="EQ222" s="20"/>
      <c r="ER222" s="20"/>
      <c r="ES222" s="20"/>
      <c r="ET222" s="20"/>
      <c r="EU222" s="20"/>
      <c r="EV222" s="20"/>
      <c r="EW222" s="20"/>
      <c r="EX222" s="20"/>
      <c r="EY222" s="20"/>
      <c r="EZ222" s="20"/>
      <c r="FA222" s="20"/>
      <c r="FB222" s="20"/>
      <c r="FC222" s="20"/>
      <c r="FD222" s="20"/>
      <c r="FE222" s="20"/>
      <c r="FF222" s="20"/>
      <c r="FG222" s="20"/>
      <c r="FH222" s="20"/>
      <c r="FI222" s="20"/>
    </row>
    <row r="223" customFormat="false" ht="16.5" hidden="false" customHeight="true" outlineLevel="0" collapsed="false">
      <c r="A223" s="90"/>
      <c r="B223" s="90"/>
      <c r="C223" s="90"/>
      <c r="D223" s="92"/>
      <c r="E223" s="133"/>
      <c r="F223" s="134"/>
      <c r="G223" s="134"/>
      <c r="H223" s="134"/>
      <c r="I223" s="134"/>
      <c r="J223" s="134"/>
      <c r="K223" s="94"/>
      <c r="L223" s="94"/>
      <c r="M223" s="94"/>
      <c r="N223" s="94"/>
      <c r="O223" s="94"/>
      <c r="P223" s="94"/>
      <c r="Q223" s="135"/>
      <c r="R223" s="135"/>
      <c r="S223" s="135"/>
      <c r="T223" s="135"/>
      <c r="U223" s="135"/>
      <c r="V223" s="135"/>
      <c r="W223" s="96"/>
      <c r="X223" s="96"/>
      <c r="Y223" s="96"/>
      <c r="Z223" s="96"/>
      <c r="AA223" s="96"/>
      <c r="AB223" s="96"/>
      <c r="AC223" s="97"/>
      <c r="AD223" s="97"/>
      <c r="AE223" s="97"/>
      <c r="AF223" s="97"/>
      <c r="AG223" s="97"/>
      <c r="AH223" s="97"/>
      <c r="AI223" s="98"/>
      <c r="AJ223" s="98"/>
      <c r="AK223" s="98"/>
      <c r="AL223" s="98"/>
      <c r="AM223" s="98"/>
      <c r="AN223" s="98"/>
      <c r="AO223" s="98"/>
      <c r="AP223" s="98"/>
      <c r="AQ223" s="97"/>
      <c r="AR223" s="137"/>
      <c r="AS223" s="97"/>
      <c r="AT223" s="97"/>
      <c r="AU223" s="121"/>
      <c r="AV223" s="136"/>
      <c r="AW223" s="136"/>
      <c r="AX223" s="136"/>
      <c r="AY223" s="136"/>
      <c r="AZ223" s="136"/>
      <c r="BA223" s="136"/>
      <c r="BB223" s="136"/>
      <c r="BC223" s="136"/>
      <c r="BD223" s="136"/>
      <c r="BE223" s="136"/>
      <c r="BF223" s="136"/>
      <c r="BG223" s="136"/>
      <c r="BH223" s="136"/>
      <c r="BI223" s="136"/>
      <c r="BJ223" s="136"/>
      <c r="BK223" s="136"/>
      <c r="BL223" s="136"/>
      <c r="BM223" s="136"/>
      <c r="BN223" s="136"/>
      <c r="BO223" s="136"/>
      <c r="BP223" s="136"/>
      <c r="BQ223" s="121"/>
      <c r="BR223" s="121"/>
      <c r="BS223" s="121"/>
      <c r="BT223" s="121"/>
      <c r="BU223" s="121"/>
      <c r="BV223" s="121"/>
      <c r="BW223" s="121"/>
      <c r="BX223" s="121"/>
      <c r="BY223" s="121"/>
      <c r="BZ223" s="121"/>
      <c r="CA223" s="121"/>
      <c r="CB223" s="121"/>
      <c r="CC223" s="121"/>
      <c r="CD223" s="121"/>
      <c r="CE223" s="121"/>
      <c r="CF223" s="121"/>
      <c r="CG223" s="121"/>
      <c r="CH223" s="121"/>
      <c r="CI223" s="121"/>
      <c r="CJ223" s="121"/>
      <c r="CK223" s="121"/>
      <c r="CL223" s="121"/>
      <c r="CM223" s="121"/>
      <c r="CN223" s="121"/>
      <c r="CO223" s="121"/>
      <c r="CP223" s="121"/>
      <c r="CQ223" s="121"/>
      <c r="CR223" s="121"/>
      <c r="CS223" s="121"/>
      <c r="CT223" s="121"/>
      <c r="CU223" s="121"/>
      <c r="CV223" s="121"/>
      <c r="CW223" s="121"/>
      <c r="CX223" s="121"/>
      <c r="CY223" s="121"/>
      <c r="CZ223" s="121"/>
      <c r="DA223" s="20"/>
      <c r="DB223" s="20"/>
      <c r="DC223" s="20"/>
      <c r="DD223" s="20"/>
      <c r="DE223" s="20"/>
      <c r="DF223" s="20"/>
      <c r="DG223" s="20"/>
      <c r="DH223" s="20"/>
      <c r="DI223" s="20"/>
      <c r="DJ223" s="20"/>
      <c r="DK223" s="20"/>
      <c r="DL223" s="20"/>
      <c r="DM223" s="20"/>
      <c r="DN223" s="20"/>
      <c r="DO223" s="20"/>
      <c r="DP223" s="20"/>
      <c r="DQ223" s="20"/>
      <c r="DR223" s="20"/>
      <c r="DS223" s="20"/>
      <c r="DT223" s="20"/>
      <c r="DU223" s="20"/>
      <c r="DV223" s="20"/>
      <c r="DW223" s="20"/>
      <c r="DX223" s="20"/>
      <c r="DY223" s="20"/>
      <c r="DZ223" s="20"/>
      <c r="EA223" s="20"/>
      <c r="EB223" s="20"/>
      <c r="EC223" s="20"/>
      <c r="ED223" s="20"/>
      <c r="EE223" s="20"/>
      <c r="EF223" s="20"/>
      <c r="EG223" s="20"/>
      <c r="EH223" s="20"/>
      <c r="EI223" s="20"/>
      <c r="EJ223" s="20"/>
      <c r="EK223" s="20"/>
      <c r="EL223" s="20"/>
      <c r="EM223" s="20"/>
      <c r="EN223" s="20"/>
      <c r="EO223" s="20"/>
      <c r="EP223" s="20"/>
      <c r="EQ223" s="20"/>
      <c r="ER223" s="20"/>
      <c r="ES223" s="20"/>
      <c r="ET223" s="20"/>
      <c r="EU223" s="20"/>
      <c r="EV223" s="20"/>
      <c r="EW223" s="20"/>
      <c r="EX223" s="20"/>
      <c r="EY223" s="20"/>
      <c r="EZ223" s="20"/>
      <c r="FA223" s="20"/>
      <c r="FB223" s="20"/>
      <c r="FC223" s="20"/>
      <c r="FD223" s="20"/>
      <c r="FE223" s="20"/>
      <c r="FF223" s="20"/>
      <c r="FG223" s="20"/>
      <c r="FH223" s="20"/>
      <c r="FI223" s="20"/>
    </row>
    <row r="224" customFormat="false" ht="16.5" hidden="false" customHeight="true" outlineLevel="0" collapsed="false">
      <c r="A224" s="90"/>
      <c r="B224" s="90"/>
      <c r="C224" s="90"/>
      <c r="D224" s="92"/>
      <c r="E224" s="133"/>
      <c r="F224" s="134"/>
      <c r="G224" s="134"/>
      <c r="H224" s="134"/>
      <c r="I224" s="134"/>
      <c r="J224" s="134"/>
      <c r="K224" s="94"/>
      <c r="L224" s="94"/>
      <c r="M224" s="94"/>
      <c r="N224" s="94"/>
      <c r="O224" s="94"/>
      <c r="P224" s="94"/>
      <c r="Q224" s="135"/>
      <c r="R224" s="135"/>
      <c r="S224" s="135"/>
      <c r="T224" s="135"/>
      <c r="U224" s="135"/>
      <c r="V224" s="135"/>
      <c r="W224" s="96"/>
      <c r="X224" s="96"/>
      <c r="Y224" s="96"/>
      <c r="Z224" s="96"/>
      <c r="AA224" s="96"/>
      <c r="AB224" s="96"/>
      <c r="AC224" s="97"/>
      <c r="AD224" s="97"/>
      <c r="AE224" s="97"/>
      <c r="AF224" s="97"/>
      <c r="AG224" s="97"/>
      <c r="AH224" s="97"/>
      <c r="AI224" s="98"/>
      <c r="AJ224" s="98"/>
      <c r="AK224" s="98"/>
      <c r="AL224" s="98"/>
      <c r="AM224" s="98"/>
      <c r="AN224" s="98"/>
      <c r="AO224" s="98"/>
      <c r="AP224" s="98"/>
      <c r="AQ224" s="97"/>
      <c r="AR224" s="97"/>
      <c r="AS224" s="97"/>
      <c r="AT224" s="97"/>
      <c r="AU224" s="121"/>
      <c r="AV224" s="136"/>
      <c r="AW224" s="136"/>
      <c r="AX224" s="136"/>
      <c r="AY224" s="136"/>
      <c r="AZ224" s="136"/>
      <c r="BA224" s="136"/>
      <c r="BB224" s="136"/>
      <c r="BC224" s="136"/>
      <c r="BD224" s="136"/>
      <c r="BE224" s="136"/>
      <c r="BF224" s="136"/>
      <c r="BG224" s="136"/>
      <c r="BH224" s="136"/>
      <c r="BI224" s="136"/>
      <c r="BJ224" s="136"/>
      <c r="BK224" s="136"/>
      <c r="BL224" s="136"/>
      <c r="BM224" s="136"/>
      <c r="BN224" s="136"/>
      <c r="BO224" s="136"/>
      <c r="BP224" s="136"/>
      <c r="BQ224" s="121"/>
      <c r="BR224" s="121"/>
      <c r="BS224" s="121"/>
      <c r="BT224" s="121"/>
      <c r="BU224" s="121"/>
      <c r="BV224" s="121"/>
      <c r="BW224" s="121"/>
      <c r="BX224" s="121"/>
      <c r="BY224" s="121"/>
      <c r="BZ224" s="121"/>
      <c r="CA224" s="121"/>
      <c r="CB224" s="121"/>
      <c r="CC224" s="121"/>
      <c r="CD224" s="121"/>
      <c r="CE224" s="121"/>
      <c r="CF224" s="121"/>
      <c r="CG224" s="121"/>
      <c r="CH224" s="121"/>
      <c r="CI224" s="121"/>
      <c r="CJ224" s="121"/>
      <c r="CK224" s="121"/>
      <c r="CL224" s="121"/>
      <c r="CM224" s="121"/>
      <c r="CN224" s="121"/>
      <c r="CO224" s="121"/>
      <c r="CP224" s="121"/>
      <c r="CQ224" s="121"/>
      <c r="CR224" s="121"/>
      <c r="CS224" s="121"/>
      <c r="CT224" s="121"/>
      <c r="CU224" s="121"/>
      <c r="CV224" s="121"/>
      <c r="CW224" s="121"/>
      <c r="CX224" s="121"/>
      <c r="CY224" s="121"/>
      <c r="CZ224" s="121"/>
      <c r="DA224" s="20"/>
      <c r="DB224" s="20"/>
      <c r="DC224" s="20"/>
      <c r="DD224" s="20"/>
      <c r="DE224" s="20"/>
      <c r="DF224" s="20"/>
      <c r="DG224" s="20"/>
      <c r="DH224" s="20"/>
      <c r="DI224" s="20"/>
      <c r="DJ224" s="20"/>
      <c r="DK224" s="20"/>
      <c r="DL224" s="20"/>
      <c r="DM224" s="20"/>
      <c r="DN224" s="20"/>
      <c r="DO224" s="20"/>
      <c r="DP224" s="20"/>
      <c r="DQ224" s="20"/>
      <c r="DR224" s="20"/>
      <c r="DS224" s="20"/>
      <c r="DT224" s="20"/>
      <c r="DU224" s="20"/>
      <c r="DV224" s="20"/>
      <c r="DW224" s="20"/>
      <c r="DX224" s="20"/>
      <c r="DY224" s="20"/>
      <c r="DZ224" s="20"/>
      <c r="EA224" s="20"/>
      <c r="EB224" s="20"/>
      <c r="EC224" s="20"/>
      <c r="ED224" s="20"/>
      <c r="EE224" s="20"/>
      <c r="EF224" s="20"/>
      <c r="EG224" s="20"/>
      <c r="EH224" s="20"/>
      <c r="EI224" s="20"/>
      <c r="EJ224" s="20"/>
      <c r="EK224" s="20"/>
      <c r="EL224" s="20"/>
      <c r="EM224" s="20"/>
      <c r="EN224" s="20"/>
      <c r="EO224" s="20"/>
      <c r="EP224" s="20"/>
      <c r="EQ224" s="20"/>
      <c r="ER224" s="20"/>
      <c r="ES224" s="20"/>
      <c r="ET224" s="20"/>
      <c r="EU224" s="20"/>
      <c r="EV224" s="20"/>
      <c r="EW224" s="20"/>
      <c r="EX224" s="20"/>
      <c r="EY224" s="20"/>
      <c r="EZ224" s="20"/>
      <c r="FA224" s="20"/>
      <c r="FB224" s="20"/>
      <c r="FC224" s="20"/>
      <c r="FD224" s="20"/>
      <c r="FE224" s="20"/>
      <c r="FF224" s="20"/>
      <c r="FG224" s="20"/>
      <c r="FH224" s="20"/>
      <c r="FI224" s="20"/>
    </row>
    <row r="225" customFormat="false" ht="16.5" hidden="false" customHeight="true" outlineLevel="0" collapsed="false">
      <c r="A225" s="90"/>
      <c r="B225" s="90"/>
      <c r="C225" s="90"/>
      <c r="D225" s="92"/>
      <c r="E225" s="133"/>
      <c r="F225" s="134"/>
      <c r="G225" s="134"/>
      <c r="H225" s="134"/>
      <c r="I225" s="134"/>
      <c r="J225" s="134"/>
      <c r="K225" s="94"/>
      <c r="L225" s="94"/>
      <c r="M225" s="94"/>
      <c r="N225" s="94"/>
      <c r="O225" s="94"/>
      <c r="P225" s="94"/>
      <c r="Q225" s="135"/>
      <c r="R225" s="135"/>
      <c r="S225" s="135"/>
      <c r="T225" s="135"/>
      <c r="U225" s="135"/>
      <c r="V225" s="135"/>
      <c r="W225" s="96"/>
      <c r="X225" s="96"/>
      <c r="Y225" s="96"/>
      <c r="Z225" s="96"/>
      <c r="AA225" s="96"/>
      <c r="AB225" s="96"/>
      <c r="AC225" s="97"/>
      <c r="AD225" s="97"/>
      <c r="AE225" s="97"/>
      <c r="AF225" s="97"/>
      <c r="AG225" s="97"/>
      <c r="AH225" s="97"/>
      <c r="AI225" s="98"/>
      <c r="AJ225" s="98"/>
      <c r="AK225" s="98"/>
      <c r="AL225" s="98"/>
      <c r="AM225" s="98"/>
      <c r="AN225" s="98"/>
      <c r="AO225" s="98"/>
      <c r="AP225" s="98"/>
      <c r="AQ225" s="97"/>
      <c r="AR225" s="97"/>
      <c r="AS225" s="97"/>
      <c r="AT225" s="97"/>
      <c r="AU225" s="121"/>
      <c r="AV225" s="136"/>
      <c r="AW225" s="136"/>
      <c r="AX225" s="136"/>
      <c r="AY225" s="136"/>
      <c r="AZ225" s="136"/>
      <c r="BA225" s="136"/>
      <c r="BB225" s="136"/>
      <c r="BC225" s="136"/>
      <c r="BD225" s="136"/>
      <c r="BE225" s="136"/>
      <c r="BF225" s="136"/>
      <c r="BG225" s="136"/>
      <c r="BH225" s="136"/>
      <c r="BI225" s="136"/>
      <c r="BJ225" s="136"/>
      <c r="BK225" s="136"/>
      <c r="BL225" s="136"/>
      <c r="BM225" s="136"/>
      <c r="BN225" s="136"/>
      <c r="BO225" s="136"/>
      <c r="BP225" s="136"/>
      <c r="BQ225" s="121"/>
      <c r="BR225" s="121"/>
      <c r="BS225" s="121"/>
      <c r="BT225" s="121"/>
      <c r="BU225" s="121"/>
      <c r="BV225" s="121"/>
      <c r="BW225" s="121"/>
      <c r="BX225" s="121"/>
      <c r="BY225" s="121"/>
      <c r="BZ225" s="121"/>
      <c r="CA225" s="121"/>
      <c r="CB225" s="121"/>
      <c r="CC225" s="121"/>
      <c r="CD225" s="121"/>
      <c r="CE225" s="121"/>
      <c r="CF225" s="121"/>
      <c r="CG225" s="121"/>
      <c r="CH225" s="121"/>
      <c r="CI225" s="121"/>
      <c r="CJ225" s="121"/>
      <c r="CK225" s="121"/>
      <c r="CL225" s="121"/>
      <c r="CM225" s="121"/>
      <c r="CN225" s="121"/>
      <c r="CO225" s="121"/>
      <c r="CP225" s="121"/>
      <c r="CQ225" s="121"/>
      <c r="CR225" s="121"/>
      <c r="CS225" s="121"/>
      <c r="CT225" s="121"/>
      <c r="CU225" s="121"/>
      <c r="CV225" s="121"/>
      <c r="CW225" s="121"/>
      <c r="CX225" s="121"/>
      <c r="CY225" s="121"/>
      <c r="CZ225" s="121"/>
      <c r="DA225" s="20"/>
      <c r="DB225" s="20"/>
      <c r="DC225" s="20"/>
      <c r="DD225" s="20"/>
      <c r="DE225" s="20"/>
      <c r="DF225" s="20"/>
      <c r="DG225" s="20"/>
      <c r="DH225" s="20"/>
      <c r="DI225" s="20"/>
      <c r="DJ225" s="20"/>
      <c r="DK225" s="20"/>
      <c r="DL225" s="20"/>
      <c r="DM225" s="20"/>
      <c r="DN225" s="20"/>
      <c r="DO225" s="20"/>
      <c r="DP225" s="20"/>
      <c r="DQ225" s="20"/>
      <c r="DR225" s="20"/>
      <c r="DS225" s="20"/>
      <c r="DT225" s="20"/>
      <c r="DU225" s="20"/>
      <c r="DV225" s="20"/>
      <c r="DW225" s="20"/>
      <c r="DX225" s="20"/>
      <c r="DY225" s="20"/>
      <c r="DZ225" s="20"/>
      <c r="EA225" s="20"/>
      <c r="EB225" s="20"/>
      <c r="EC225" s="20"/>
      <c r="ED225" s="20"/>
      <c r="EE225" s="20"/>
      <c r="EF225" s="20"/>
      <c r="EG225" s="20"/>
      <c r="EH225" s="20"/>
      <c r="EI225" s="20"/>
      <c r="EJ225" s="20"/>
      <c r="EK225" s="20"/>
      <c r="EL225" s="20"/>
      <c r="EM225" s="20"/>
      <c r="EN225" s="20"/>
      <c r="EO225" s="20"/>
      <c r="EP225" s="20"/>
      <c r="EQ225" s="20"/>
      <c r="ER225" s="20"/>
      <c r="ES225" s="20"/>
      <c r="ET225" s="20"/>
      <c r="EU225" s="20"/>
      <c r="EV225" s="20"/>
      <c r="EW225" s="20"/>
      <c r="EX225" s="20"/>
      <c r="EY225" s="20"/>
      <c r="EZ225" s="20"/>
      <c r="FA225" s="20"/>
      <c r="FB225" s="20"/>
      <c r="FC225" s="20"/>
      <c r="FD225" s="20"/>
      <c r="FE225" s="20"/>
      <c r="FF225" s="20"/>
      <c r="FG225" s="20"/>
      <c r="FH225" s="20"/>
      <c r="FI225" s="20"/>
    </row>
    <row r="226" customFormat="false" ht="16.5" hidden="false" customHeight="true" outlineLevel="0" collapsed="false">
      <c r="A226" s="90"/>
      <c r="B226" s="90"/>
      <c r="C226" s="90"/>
      <c r="D226" s="92"/>
      <c r="E226" s="133"/>
      <c r="F226" s="134"/>
      <c r="G226" s="134"/>
      <c r="H226" s="134"/>
      <c r="I226" s="134"/>
      <c r="J226" s="134"/>
      <c r="K226" s="94"/>
      <c r="L226" s="94"/>
      <c r="M226" s="94"/>
      <c r="N226" s="94"/>
      <c r="O226" s="94"/>
      <c r="P226" s="94"/>
      <c r="Q226" s="135"/>
      <c r="R226" s="135"/>
      <c r="S226" s="135"/>
      <c r="T226" s="135"/>
      <c r="U226" s="135"/>
      <c r="V226" s="135"/>
      <c r="W226" s="96"/>
      <c r="X226" s="96"/>
      <c r="Y226" s="96"/>
      <c r="Z226" s="96"/>
      <c r="AA226" s="96"/>
      <c r="AB226" s="96"/>
      <c r="AC226" s="97"/>
      <c r="AD226" s="97"/>
      <c r="AE226" s="97"/>
      <c r="AF226" s="97"/>
      <c r="AG226" s="97"/>
      <c r="AH226" s="97"/>
      <c r="AI226" s="98"/>
      <c r="AJ226" s="98"/>
      <c r="AK226" s="98"/>
      <c r="AL226" s="98"/>
      <c r="AM226" s="98"/>
      <c r="AN226" s="98"/>
      <c r="AO226" s="98"/>
      <c r="AP226" s="98"/>
      <c r="AQ226" s="97"/>
      <c r="AR226" s="97"/>
      <c r="AS226" s="97"/>
      <c r="AT226" s="97"/>
      <c r="AU226" s="121"/>
      <c r="AV226" s="136"/>
      <c r="AW226" s="136"/>
      <c r="AX226" s="136"/>
      <c r="AY226" s="136"/>
      <c r="AZ226" s="136"/>
      <c r="BA226" s="136"/>
      <c r="BB226" s="136"/>
      <c r="BC226" s="136"/>
      <c r="BD226" s="136"/>
      <c r="BE226" s="136"/>
      <c r="BF226" s="136"/>
      <c r="BG226" s="136"/>
      <c r="BH226" s="136"/>
      <c r="BI226" s="136"/>
      <c r="BJ226" s="136"/>
      <c r="BK226" s="136"/>
      <c r="BL226" s="136"/>
      <c r="BM226" s="136"/>
      <c r="BN226" s="136"/>
      <c r="BO226" s="136"/>
      <c r="BP226" s="136"/>
      <c r="BQ226" s="121"/>
      <c r="BR226" s="121"/>
      <c r="BS226" s="121"/>
      <c r="BT226" s="121"/>
      <c r="BU226" s="121"/>
      <c r="BV226" s="121"/>
      <c r="BW226" s="121"/>
      <c r="BX226" s="121"/>
      <c r="BY226" s="121"/>
      <c r="BZ226" s="121"/>
      <c r="CA226" s="121"/>
      <c r="CB226" s="121"/>
      <c r="CC226" s="121"/>
      <c r="CD226" s="121"/>
      <c r="CE226" s="121"/>
      <c r="CF226" s="121"/>
      <c r="CG226" s="121"/>
      <c r="CH226" s="121"/>
      <c r="CI226" s="121"/>
      <c r="CJ226" s="121"/>
      <c r="CK226" s="121"/>
      <c r="CL226" s="121"/>
      <c r="CM226" s="121"/>
      <c r="CN226" s="121"/>
      <c r="CO226" s="121"/>
      <c r="CP226" s="121"/>
      <c r="CQ226" s="121"/>
      <c r="CR226" s="121"/>
      <c r="CS226" s="121"/>
      <c r="CT226" s="121"/>
      <c r="CU226" s="121"/>
      <c r="CV226" s="121"/>
      <c r="CW226" s="121"/>
      <c r="CX226" s="121"/>
      <c r="CY226" s="121"/>
      <c r="CZ226" s="121"/>
      <c r="DA226" s="20"/>
      <c r="DB226" s="20"/>
      <c r="DC226" s="20"/>
      <c r="DD226" s="20"/>
      <c r="DE226" s="20"/>
      <c r="DF226" s="20"/>
      <c r="DG226" s="20"/>
      <c r="DH226" s="20"/>
      <c r="DI226" s="20"/>
      <c r="DJ226" s="20"/>
      <c r="DK226" s="20"/>
      <c r="DL226" s="20"/>
      <c r="DM226" s="20"/>
      <c r="DN226" s="20"/>
      <c r="DO226" s="20"/>
      <c r="DP226" s="20"/>
      <c r="DQ226" s="20"/>
      <c r="DR226" s="20"/>
      <c r="DS226" s="20"/>
      <c r="DT226" s="20"/>
      <c r="DU226" s="20"/>
      <c r="DV226" s="20"/>
      <c r="DW226" s="20"/>
      <c r="DX226" s="20"/>
      <c r="DY226" s="20"/>
      <c r="DZ226" s="20"/>
      <c r="EA226" s="20"/>
      <c r="EB226" s="20"/>
      <c r="EC226" s="20"/>
      <c r="ED226" s="20"/>
      <c r="EE226" s="20"/>
      <c r="EF226" s="20"/>
      <c r="EG226" s="20"/>
      <c r="EH226" s="20"/>
      <c r="EI226" s="20"/>
      <c r="EJ226" s="20"/>
      <c r="EK226" s="20"/>
      <c r="EL226" s="20"/>
      <c r="EM226" s="20"/>
      <c r="EN226" s="20"/>
      <c r="EO226" s="20"/>
      <c r="EP226" s="20"/>
      <c r="EQ226" s="20"/>
      <c r="ER226" s="20"/>
      <c r="ES226" s="20"/>
      <c r="ET226" s="20"/>
      <c r="EU226" s="20"/>
      <c r="EV226" s="20"/>
      <c r="EW226" s="20"/>
      <c r="EX226" s="20"/>
      <c r="EY226" s="20"/>
      <c r="EZ226" s="20"/>
      <c r="FA226" s="20"/>
      <c r="FB226" s="20"/>
      <c r="FC226" s="20"/>
      <c r="FD226" s="20"/>
      <c r="FE226" s="20"/>
      <c r="FF226" s="20"/>
      <c r="FG226" s="20"/>
      <c r="FH226" s="20"/>
      <c r="FI226" s="20"/>
    </row>
    <row r="227" customFormat="false" ht="16.5" hidden="false" customHeight="true" outlineLevel="0" collapsed="false">
      <c r="A227" s="90"/>
      <c r="B227" s="90"/>
      <c r="C227" s="90"/>
      <c r="D227" s="92"/>
      <c r="E227" s="133"/>
      <c r="F227" s="134"/>
      <c r="G227" s="134"/>
      <c r="H227" s="134"/>
      <c r="I227" s="134"/>
      <c r="J227" s="134"/>
      <c r="K227" s="94"/>
      <c r="L227" s="94"/>
      <c r="M227" s="94"/>
      <c r="N227" s="94"/>
      <c r="O227" s="94"/>
      <c r="P227" s="94"/>
      <c r="Q227" s="135"/>
      <c r="R227" s="135"/>
      <c r="S227" s="135"/>
      <c r="T227" s="135"/>
      <c r="U227" s="135"/>
      <c r="V227" s="135"/>
      <c r="W227" s="96"/>
      <c r="X227" s="96"/>
      <c r="Y227" s="96"/>
      <c r="Z227" s="96"/>
      <c r="AA227" s="96"/>
      <c r="AB227" s="96"/>
      <c r="AC227" s="97"/>
      <c r="AD227" s="97"/>
      <c r="AE227" s="97"/>
      <c r="AF227" s="97"/>
      <c r="AG227" s="97"/>
      <c r="AH227" s="97"/>
      <c r="AI227" s="98"/>
      <c r="AJ227" s="98"/>
      <c r="AK227" s="98"/>
      <c r="AL227" s="98"/>
      <c r="AM227" s="98"/>
      <c r="AN227" s="98"/>
      <c r="AO227" s="98"/>
      <c r="AP227" s="98"/>
      <c r="AQ227" s="97"/>
      <c r="AR227" s="97"/>
      <c r="AS227" s="97"/>
      <c r="AT227" s="97"/>
      <c r="AU227" s="121"/>
      <c r="AV227" s="136"/>
      <c r="AW227" s="136"/>
      <c r="AX227" s="136"/>
      <c r="AY227" s="136"/>
      <c r="AZ227" s="136"/>
      <c r="BA227" s="136"/>
      <c r="BB227" s="136"/>
      <c r="BC227" s="136"/>
      <c r="BD227" s="136"/>
      <c r="BE227" s="136"/>
      <c r="BF227" s="136"/>
      <c r="BG227" s="136"/>
      <c r="BH227" s="136"/>
      <c r="BI227" s="136"/>
      <c r="BJ227" s="136"/>
      <c r="BK227" s="136"/>
      <c r="BL227" s="136"/>
      <c r="BM227" s="136"/>
      <c r="BN227" s="136"/>
      <c r="BO227" s="136"/>
      <c r="BP227" s="136"/>
      <c r="BQ227" s="121"/>
      <c r="BR227" s="121"/>
      <c r="BS227" s="121"/>
      <c r="BT227" s="121"/>
      <c r="BU227" s="121"/>
      <c r="BV227" s="121"/>
      <c r="BW227" s="121"/>
      <c r="BX227" s="121"/>
      <c r="BY227" s="121"/>
      <c r="BZ227" s="121"/>
      <c r="CA227" s="121"/>
      <c r="CB227" s="121"/>
      <c r="CC227" s="121"/>
      <c r="CD227" s="121"/>
      <c r="CE227" s="121"/>
      <c r="CF227" s="121"/>
      <c r="CG227" s="121"/>
      <c r="CH227" s="121"/>
      <c r="CI227" s="121"/>
      <c r="CJ227" s="121"/>
      <c r="CK227" s="121"/>
      <c r="CL227" s="121"/>
      <c r="CM227" s="121"/>
      <c r="CN227" s="121"/>
      <c r="CO227" s="121"/>
      <c r="CP227" s="121"/>
      <c r="CQ227" s="121"/>
      <c r="CR227" s="121"/>
      <c r="CS227" s="121"/>
      <c r="CT227" s="121"/>
      <c r="CU227" s="121"/>
      <c r="CV227" s="121"/>
      <c r="CW227" s="121"/>
      <c r="CX227" s="121"/>
      <c r="CY227" s="121"/>
      <c r="CZ227" s="121"/>
      <c r="DA227" s="20"/>
      <c r="DB227" s="20"/>
      <c r="DC227" s="20"/>
      <c r="DD227" s="20"/>
      <c r="DE227" s="20"/>
      <c r="DF227" s="20"/>
      <c r="DG227" s="20"/>
      <c r="DH227" s="20"/>
      <c r="DI227" s="20"/>
      <c r="DJ227" s="20"/>
      <c r="DK227" s="20"/>
      <c r="DL227" s="20"/>
      <c r="DM227" s="20"/>
      <c r="DN227" s="20"/>
      <c r="DO227" s="20"/>
      <c r="DP227" s="20"/>
      <c r="DQ227" s="20"/>
      <c r="DR227" s="20"/>
      <c r="DS227" s="20"/>
      <c r="DT227" s="20"/>
      <c r="DU227" s="20"/>
      <c r="DV227" s="20"/>
      <c r="DW227" s="20"/>
      <c r="DX227" s="20"/>
      <c r="DY227" s="20"/>
      <c r="DZ227" s="20"/>
      <c r="EA227" s="20"/>
      <c r="EB227" s="20"/>
      <c r="EC227" s="20"/>
      <c r="ED227" s="20"/>
      <c r="EE227" s="20"/>
      <c r="EF227" s="20"/>
      <c r="EG227" s="20"/>
      <c r="EH227" s="20"/>
      <c r="EI227" s="20"/>
      <c r="EJ227" s="20"/>
      <c r="EK227" s="20"/>
      <c r="EL227" s="20"/>
      <c r="EM227" s="20"/>
      <c r="EN227" s="20"/>
      <c r="EO227" s="20"/>
      <c r="EP227" s="20"/>
      <c r="EQ227" s="20"/>
      <c r="ER227" s="20"/>
      <c r="ES227" s="20"/>
      <c r="ET227" s="20"/>
      <c r="EU227" s="20"/>
      <c r="EV227" s="20"/>
      <c r="EW227" s="20"/>
      <c r="EX227" s="20"/>
      <c r="EY227" s="20"/>
      <c r="EZ227" s="20"/>
      <c r="FA227" s="20"/>
      <c r="FB227" s="20"/>
      <c r="FC227" s="20"/>
      <c r="FD227" s="20"/>
      <c r="FE227" s="20"/>
      <c r="FF227" s="20"/>
      <c r="FG227" s="20"/>
      <c r="FH227" s="20"/>
      <c r="FI227" s="20"/>
    </row>
    <row r="228" customFormat="false" ht="16.5" hidden="false" customHeight="true" outlineLevel="0" collapsed="false">
      <c r="A228" s="90"/>
      <c r="B228" s="90"/>
      <c r="C228" s="90"/>
      <c r="D228" s="92"/>
      <c r="E228" s="133"/>
      <c r="F228" s="134"/>
      <c r="G228" s="134"/>
      <c r="H228" s="134"/>
      <c r="I228" s="134"/>
      <c r="J228" s="134"/>
      <c r="K228" s="94"/>
      <c r="L228" s="94"/>
      <c r="M228" s="94"/>
      <c r="N228" s="94"/>
      <c r="O228" s="94"/>
      <c r="P228" s="94"/>
      <c r="Q228" s="135"/>
      <c r="R228" s="135"/>
      <c r="S228" s="135"/>
      <c r="T228" s="135"/>
      <c r="U228" s="135"/>
      <c r="V228" s="135"/>
      <c r="W228" s="96"/>
      <c r="X228" s="96"/>
      <c r="Y228" s="96"/>
      <c r="Z228" s="96"/>
      <c r="AA228" s="96"/>
      <c r="AB228" s="96"/>
      <c r="AC228" s="97"/>
      <c r="AD228" s="97"/>
      <c r="AE228" s="97"/>
      <c r="AF228" s="97"/>
      <c r="AG228" s="97"/>
      <c r="AH228" s="97"/>
      <c r="AI228" s="98"/>
      <c r="AJ228" s="98"/>
      <c r="AK228" s="98"/>
      <c r="AL228" s="98"/>
      <c r="AM228" s="98"/>
      <c r="AN228" s="98"/>
      <c r="AO228" s="98"/>
      <c r="AP228" s="98"/>
      <c r="AQ228" s="97"/>
      <c r="AR228" s="97"/>
      <c r="AS228" s="97"/>
      <c r="AT228" s="97"/>
      <c r="AU228" s="121"/>
      <c r="AV228" s="136"/>
      <c r="AW228" s="136"/>
      <c r="AX228" s="136"/>
      <c r="AY228" s="136"/>
      <c r="AZ228" s="136"/>
      <c r="BA228" s="136"/>
      <c r="BB228" s="136"/>
      <c r="BC228" s="136"/>
      <c r="BD228" s="136"/>
      <c r="BE228" s="136"/>
      <c r="BF228" s="136"/>
      <c r="BG228" s="136"/>
      <c r="BH228" s="136"/>
      <c r="BI228" s="136"/>
      <c r="BJ228" s="136"/>
      <c r="BK228" s="136"/>
      <c r="BL228" s="136"/>
      <c r="BM228" s="136"/>
      <c r="BN228" s="136"/>
      <c r="BO228" s="136"/>
      <c r="BP228" s="136"/>
      <c r="BQ228" s="121"/>
      <c r="BR228" s="121"/>
      <c r="BS228" s="121"/>
      <c r="BT228" s="121"/>
      <c r="BU228" s="121"/>
      <c r="BV228" s="121"/>
      <c r="BW228" s="121"/>
      <c r="BX228" s="121"/>
      <c r="BY228" s="121"/>
      <c r="BZ228" s="121"/>
      <c r="CA228" s="121"/>
      <c r="CB228" s="121"/>
      <c r="CC228" s="121"/>
      <c r="CD228" s="121"/>
      <c r="CE228" s="121"/>
      <c r="CF228" s="121"/>
      <c r="CG228" s="121"/>
      <c r="CH228" s="121"/>
      <c r="CI228" s="121"/>
      <c r="CJ228" s="121"/>
      <c r="CK228" s="121"/>
      <c r="CL228" s="121"/>
      <c r="CM228" s="121"/>
      <c r="CN228" s="121"/>
      <c r="CO228" s="121"/>
      <c r="CP228" s="121"/>
      <c r="CQ228" s="121"/>
      <c r="CR228" s="121"/>
      <c r="CS228" s="121"/>
      <c r="CT228" s="121"/>
      <c r="CU228" s="121"/>
      <c r="CV228" s="121"/>
      <c r="CW228" s="121"/>
      <c r="CX228" s="121"/>
      <c r="CY228" s="121"/>
      <c r="CZ228" s="121"/>
      <c r="DA228" s="20"/>
      <c r="DB228" s="20"/>
      <c r="DC228" s="20"/>
      <c r="DD228" s="20"/>
      <c r="DE228" s="20"/>
      <c r="DF228" s="20"/>
      <c r="DG228" s="20"/>
      <c r="DH228" s="20"/>
      <c r="DI228" s="20"/>
      <c r="DJ228" s="20"/>
      <c r="DK228" s="20"/>
      <c r="DL228" s="20"/>
      <c r="DM228" s="20"/>
      <c r="DN228" s="20"/>
      <c r="DO228" s="20"/>
      <c r="DP228" s="20"/>
      <c r="DQ228" s="20"/>
      <c r="DR228" s="20"/>
      <c r="DS228" s="20"/>
      <c r="DT228" s="20"/>
      <c r="DU228" s="20"/>
      <c r="DV228" s="20"/>
      <c r="DW228" s="20"/>
      <c r="DX228" s="20"/>
      <c r="DY228" s="20"/>
      <c r="DZ228" s="20"/>
      <c r="EA228" s="20"/>
      <c r="EB228" s="20"/>
      <c r="EC228" s="20"/>
      <c r="ED228" s="20"/>
      <c r="EE228" s="20"/>
      <c r="EF228" s="20"/>
      <c r="EG228" s="20"/>
      <c r="EH228" s="20"/>
      <c r="EI228" s="20"/>
      <c r="EJ228" s="20"/>
      <c r="EK228" s="20"/>
      <c r="EL228" s="20"/>
      <c r="EM228" s="20"/>
      <c r="EN228" s="20"/>
      <c r="EO228" s="20"/>
      <c r="EP228" s="20"/>
      <c r="EQ228" s="20"/>
      <c r="ER228" s="20"/>
      <c r="ES228" s="20"/>
      <c r="ET228" s="20"/>
      <c r="EU228" s="20"/>
      <c r="EV228" s="20"/>
      <c r="EW228" s="20"/>
      <c r="EX228" s="20"/>
      <c r="EY228" s="20"/>
      <c r="EZ228" s="20"/>
      <c r="FA228" s="20"/>
      <c r="FB228" s="20"/>
      <c r="FC228" s="20"/>
      <c r="FD228" s="20"/>
      <c r="FE228" s="20"/>
      <c r="FF228" s="20"/>
      <c r="FG228" s="20"/>
      <c r="FH228" s="20"/>
      <c r="FI228" s="20"/>
    </row>
    <row r="229" customFormat="false" ht="16.5" hidden="false" customHeight="true" outlineLevel="0" collapsed="false">
      <c r="A229" s="90"/>
      <c r="B229" s="90"/>
      <c r="C229" s="90"/>
      <c r="D229" s="92"/>
      <c r="E229" s="133"/>
      <c r="F229" s="134"/>
      <c r="G229" s="134"/>
      <c r="H229" s="134"/>
      <c r="I229" s="134"/>
      <c r="J229" s="134"/>
      <c r="K229" s="94"/>
      <c r="L229" s="94"/>
      <c r="M229" s="94"/>
      <c r="N229" s="94"/>
      <c r="O229" s="94"/>
      <c r="P229" s="94"/>
      <c r="Q229" s="135"/>
      <c r="R229" s="135"/>
      <c r="S229" s="135"/>
      <c r="T229" s="135"/>
      <c r="U229" s="135"/>
      <c r="V229" s="135"/>
      <c r="W229" s="96"/>
      <c r="X229" s="96"/>
      <c r="Y229" s="96"/>
      <c r="Z229" s="96"/>
      <c r="AA229" s="96"/>
      <c r="AB229" s="96"/>
      <c r="AC229" s="97"/>
      <c r="AD229" s="97"/>
      <c r="AE229" s="97"/>
      <c r="AF229" s="97"/>
      <c r="AG229" s="97"/>
      <c r="AH229" s="97"/>
      <c r="AI229" s="98"/>
      <c r="AJ229" s="98"/>
      <c r="AK229" s="98"/>
      <c r="AL229" s="98"/>
      <c r="AM229" s="98"/>
      <c r="AN229" s="98"/>
      <c r="AO229" s="98"/>
      <c r="AP229" s="98"/>
      <c r="AQ229" s="97"/>
      <c r="AR229" s="137"/>
      <c r="AS229" s="97"/>
      <c r="AT229" s="97"/>
      <c r="AU229" s="121"/>
      <c r="AV229" s="136"/>
      <c r="AW229" s="136"/>
      <c r="AX229" s="136"/>
      <c r="AY229" s="136"/>
      <c r="AZ229" s="136"/>
      <c r="BA229" s="136"/>
      <c r="BB229" s="136"/>
      <c r="BC229" s="136"/>
      <c r="BD229" s="136"/>
      <c r="BE229" s="136"/>
      <c r="BF229" s="136"/>
      <c r="BG229" s="136"/>
      <c r="BH229" s="136"/>
      <c r="BI229" s="136"/>
      <c r="BJ229" s="136"/>
      <c r="BK229" s="136"/>
      <c r="BL229" s="136"/>
      <c r="BM229" s="136"/>
      <c r="BN229" s="136"/>
      <c r="BO229" s="136"/>
      <c r="BP229" s="136"/>
      <c r="BQ229" s="121"/>
      <c r="BR229" s="121"/>
      <c r="BS229" s="121"/>
      <c r="BT229" s="121"/>
      <c r="BU229" s="121"/>
      <c r="BV229" s="121"/>
      <c r="BW229" s="121"/>
      <c r="BX229" s="121"/>
      <c r="BY229" s="121"/>
      <c r="BZ229" s="121"/>
      <c r="CA229" s="121"/>
      <c r="CB229" s="121"/>
      <c r="CC229" s="121"/>
      <c r="CD229" s="121"/>
      <c r="CE229" s="121"/>
      <c r="CF229" s="121"/>
      <c r="CG229" s="121"/>
      <c r="CH229" s="121"/>
      <c r="CI229" s="121"/>
      <c r="CJ229" s="121"/>
      <c r="CK229" s="121"/>
      <c r="CL229" s="121"/>
      <c r="CM229" s="121"/>
      <c r="CN229" s="121"/>
      <c r="CO229" s="121"/>
      <c r="CP229" s="121"/>
      <c r="CQ229" s="121"/>
      <c r="CR229" s="121"/>
      <c r="CS229" s="121"/>
      <c r="CT229" s="121"/>
      <c r="CU229" s="121"/>
      <c r="CV229" s="121"/>
      <c r="CW229" s="121"/>
      <c r="CX229" s="121"/>
      <c r="CY229" s="121"/>
      <c r="CZ229" s="121"/>
      <c r="DA229" s="20"/>
      <c r="DB229" s="20"/>
      <c r="DC229" s="20"/>
      <c r="DD229" s="20"/>
      <c r="DE229" s="20"/>
      <c r="DF229" s="20"/>
      <c r="DG229" s="20"/>
      <c r="DH229" s="20"/>
      <c r="DI229" s="20"/>
      <c r="DJ229" s="20"/>
      <c r="DK229" s="20"/>
      <c r="DL229" s="20"/>
      <c r="DM229" s="20"/>
      <c r="DN229" s="20"/>
      <c r="DO229" s="20"/>
      <c r="DP229" s="20"/>
      <c r="DQ229" s="20"/>
      <c r="DR229" s="20"/>
      <c r="DS229" s="20"/>
      <c r="DT229" s="20"/>
      <c r="DU229" s="20"/>
      <c r="DV229" s="20"/>
      <c r="DW229" s="20"/>
      <c r="DX229" s="20"/>
      <c r="DY229" s="20"/>
      <c r="DZ229" s="20"/>
      <c r="EA229" s="20"/>
      <c r="EB229" s="20"/>
      <c r="EC229" s="20"/>
      <c r="ED229" s="20"/>
      <c r="EE229" s="20"/>
      <c r="EF229" s="20"/>
      <c r="EG229" s="20"/>
      <c r="EH229" s="20"/>
      <c r="EI229" s="20"/>
      <c r="EJ229" s="20"/>
      <c r="EK229" s="20"/>
      <c r="EL229" s="20"/>
      <c r="EM229" s="20"/>
      <c r="EN229" s="20"/>
      <c r="EO229" s="20"/>
      <c r="EP229" s="20"/>
      <c r="EQ229" s="20"/>
      <c r="ER229" s="20"/>
      <c r="ES229" s="20"/>
      <c r="ET229" s="20"/>
      <c r="EU229" s="20"/>
      <c r="EV229" s="20"/>
      <c r="EW229" s="20"/>
      <c r="EX229" s="20"/>
      <c r="EY229" s="20"/>
      <c r="EZ229" s="20"/>
      <c r="FA229" s="20"/>
      <c r="FB229" s="20"/>
      <c r="FC229" s="20"/>
      <c r="FD229" s="20"/>
      <c r="FE229" s="20"/>
      <c r="FF229" s="20"/>
      <c r="FG229" s="20"/>
      <c r="FH229" s="20"/>
      <c r="FI229" s="20"/>
    </row>
    <row r="230" customFormat="false" ht="16.5" hidden="false" customHeight="true" outlineLevel="0" collapsed="false">
      <c r="A230" s="90"/>
      <c r="B230" s="90"/>
      <c r="C230" s="90"/>
      <c r="D230" s="92"/>
      <c r="E230" s="133"/>
      <c r="F230" s="134"/>
      <c r="G230" s="134"/>
      <c r="H230" s="134"/>
      <c r="I230" s="134"/>
      <c r="J230" s="134"/>
      <c r="K230" s="94"/>
      <c r="L230" s="94"/>
      <c r="M230" s="94"/>
      <c r="N230" s="94"/>
      <c r="O230" s="94"/>
      <c r="P230" s="94"/>
      <c r="Q230" s="135"/>
      <c r="R230" s="135"/>
      <c r="S230" s="135"/>
      <c r="T230" s="135"/>
      <c r="U230" s="135"/>
      <c r="V230" s="135"/>
      <c r="W230" s="96"/>
      <c r="X230" s="96"/>
      <c r="Y230" s="96"/>
      <c r="Z230" s="96"/>
      <c r="AA230" s="96"/>
      <c r="AB230" s="96"/>
      <c r="AC230" s="97"/>
      <c r="AD230" s="97"/>
      <c r="AE230" s="97"/>
      <c r="AF230" s="97"/>
      <c r="AG230" s="97"/>
      <c r="AH230" s="97"/>
      <c r="AI230" s="98"/>
      <c r="AJ230" s="98"/>
      <c r="AK230" s="98"/>
      <c r="AL230" s="98"/>
      <c r="AM230" s="98"/>
      <c r="AN230" s="98"/>
      <c r="AO230" s="98"/>
      <c r="AP230" s="98"/>
      <c r="AQ230" s="97"/>
      <c r="AR230" s="97"/>
      <c r="AS230" s="97"/>
      <c r="AT230" s="97"/>
      <c r="AU230" s="121"/>
      <c r="AV230" s="136"/>
      <c r="AW230" s="136"/>
      <c r="AX230" s="136"/>
      <c r="AY230" s="136"/>
      <c r="AZ230" s="136"/>
      <c r="BA230" s="136"/>
      <c r="BB230" s="136"/>
      <c r="BC230" s="136"/>
      <c r="BD230" s="136"/>
      <c r="BE230" s="136"/>
      <c r="BF230" s="136"/>
      <c r="BG230" s="136"/>
      <c r="BH230" s="136"/>
      <c r="BI230" s="136"/>
      <c r="BJ230" s="136"/>
      <c r="BK230" s="136"/>
      <c r="BL230" s="136"/>
      <c r="BM230" s="136"/>
      <c r="BN230" s="136"/>
      <c r="BO230" s="136"/>
      <c r="BP230" s="136"/>
      <c r="BQ230" s="121"/>
      <c r="BR230" s="121"/>
      <c r="BS230" s="121"/>
      <c r="BT230" s="121"/>
      <c r="BU230" s="121"/>
      <c r="BV230" s="121"/>
      <c r="BW230" s="121"/>
      <c r="BX230" s="121"/>
      <c r="BY230" s="121"/>
      <c r="BZ230" s="121"/>
      <c r="CA230" s="121"/>
      <c r="CB230" s="121"/>
      <c r="CC230" s="121"/>
      <c r="CD230" s="121"/>
      <c r="CE230" s="121"/>
      <c r="CF230" s="121"/>
      <c r="CG230" s="121"/>
      <c r="CH230" s="121"/>
      <c r="CI230" s="121"/>
      <c r="CJ230" s="121"/>
      <c r="CK230" s="121"/>
      <c r="CL230" s="121"/>
      <c r="CM230" s="121"/>
      <c r="CN230" s="121"/>
      <c r="CO230" s="121"/>
      <c r="CP230" s="121"/>
      <c r="CQ230" s="121"/>
      <c r="CR230" s="121"/>
      <c r="CS230" s="121"/>
      <c r="CT230" s="121"/>
      <c r="CU230" s="121"/>
      <c r="CV230" s="121"/>
      <c r="CW230" s="121"/>
      <c r="CX230" s="121"/>
      <c r="CY230" s="121"/>
      <c r="CZ230" s="121"/>
      <c r="DA230" s="20"/>
      <c r="DB230" s="20"/>
      <c r="DC230" s="20"/>
      <c r="DD230" s="20"/>
      <c r="DE230" s="20"/>
      <c r="DF230" s="20"/>
      <c r="DG230" s="20"/>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c r="EF230" s="20"/>
      <c r="EG230" s="20"/>
      <c r="EH230" s="20"/>
      <c r="EI230" s="20"/>
      <c r="EJ230" s="20"/>
      <c r="EK230" s="20"/>
      <c r="EL230" s="20"/>
      <c r="EM230" s="20"/>
      <c r="EN230" s="20"/>
      <c r="EO230" s="20"/>
      <c r="EP230" s="20"/>
      <c r="EQ230" s="20"/>
      <c r="ER230" s="20"/>
      <c r="ES230" s="20"/>
      <c r="ET230" s="20"/>
      <c r="EU230" s="20"/>
      <c r="EV230" s="20"/>
      <c r="EW230" s="20"/>
      <c r="EX230" s="20"/>
      <c r="EY230" s="20"/>
      <c r="EZ230" s="20"/>
      <c r="FA230" s="20"/>
      <c r="FB230" s="20"/>
      <c r="FC230" s="20"/>
      <c r="FD230" s="20"/>
      <c r="FE230" s="20"/>
      <c r="FF230" s="20"/>
      <c r="FG230" s="20"/>
      <c r="FH230" s="20"/>
      <c r="FI230" s="20"/>
    </row>
    <row r="231" customFormat="false" ht="16.5" hidden="false" customHeight="true" outlineLevel="0" collapsed="false">
      <c r="A231" s="90"/>
      <c r="B231" s="90"/>
      <c r="C231" s="90"/>
      <c r="D231" s="92"/>
      <c r="E231" s="133"/>
      <c r="F231" s="134"/>
      <c r="G231" s="134"/>
      <c r="H231" s="134"/>
      <c r="I231" s="134"/>
      <c r="J231" s="134"/>
      <c r="K231" s="94"/>
      <c r="L231" s="94"/>
      <c r="M231" s="94"/>
      <c r="N231" s="94"/>
      <c r="O231" s="94"/>
      <c r="P231" s="94"/>
      <c r="Q231" s="135"/>
      <c r="R231" s="135"/>
      <c r="S231" s="135"/>
      <c r="T231" s="135"/>
      <c r="U231" s="135"/>
      <c r="V231" s="135"/>
      <c r="W231" s="96"/>
      <c r="X231" s="96"/>
      <c r="Y231" s="96"/>
      <c r="Z231" s="96"/>
      <c r="AA231" s="96"/>
      <c r="AB231" s="96"/>
      <c r="AC231" s="97"/>
      <c r="AD231" s="97"/>
      <c r="AE231" s="97"/>
      <c r="AF231" s="97"/>
      <c r="AG231" s="97"/>
      <c r="AH231" s="97"/>
      <c r="AI231" s="98"/>
      <c r="AJ231" s="98"/>
      <c r="AK231" s="98"/>
      <c r="AL231" s="98"/>
      <c r="AM231" s="98"/>
      <c r="AN231" s="98"/>
      <c r="AO231" s="98"/>
      <c r="AP231" s="98"/>
      <c r="AQ231" s="97"/>
      <c r="AR231" s="97"/>
      <c r="AS231" s="97"/>
      <c r="AT231" s="97"/>
      <c r="AU231" s="121"/>
      <c r="AV231" s="136"/>
      <c r="AW231" s="136"/>
      <c r="AX231" s="136"/>
      <c r="AY231" s="136"/>
      <c r="AZ231" s="136"/>
      <c r="BA231" s="136"/>
      <c r="BB231" s="136"/>
      <c r="BC231" s="136"/>
      <c r="BD231" s="136"/>
      <c r="BE231" s="136"/>
      <c r="BF231" s="136"/>
      <c r="BG231" s="136"/>
      <c r="BH231" s="136"/>
      <c r="BI231" s="136"/>
      <c r="BJ231" s="136"/>
      <c r="BK231" s="136"/>
      <c r="BL231" s="136"/>
      <c r="BM231" s="136"/>
      <c r="BN231" s="136"/>
      <c r="BO231" s="136"/>
      <c r="BP231" s="136"/>
      <c r="BQ231" s="121"/>
      <c r="BR231" s="121"/>
      <c r="BS231" s="121"/>
      <c r="BT231" s="121"/>
      <c r="BU231" s="121"/>
      <c r="BV231" s="121"/>
      <c r="BW231" s="121"/>
      <c r="BX231" s="121"/>
      <c r="BY231" s="121"/>
      <c r="BZ231" s="121"/>
      <c r="CA231" s="121"/>
      <c r="CB231" s="121"/>
      <c r="CC231" s="121"/>
      <c r="CD231" s="121"/>
      <c r="CE231" s="121"/>
      <c r="CF231" s="121"/>
      <c r="CG231" s="121"/>
      <c r="CH231" s="121"/>
      <c r="CI231" s="121"/>
      <c r="CJ231" s="121"/>
      <c r="CK231" s="121"/>
      <c r="CL231" s="121"/>
      <c r="CM231" s="121"/>
      <c r="CN231" s="121"/>
      <c r="CO231" s="121"/>
      <c r="CP231" s="121"/>
      <c r="CQ231" s="121"/>
      <c r="CR231" s="121"/>
      <c r="CS231" s="121"/>
      <c r="CT231" s="121"/>
      <c r="CU231" s="121"/>
      <c r="CV231" s="121"/>
      <c r="CW231" s="121"/>
      <c r="CX231" s="121"/>
      <c r="CY231" s="121"/>
      <c r="CZ231" s="121"/>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c r="EF231" s="20"/>
      <c r="EG231" s="20"/>
      <c r="EH231" s="20"/>
      <c r="EI231" s="20"/>
      <c r="EJ231" s="20"/>
      <c r="EK231" s="20"/>
      <c r="EL231" s="20"/>
      <c r="EM231" s="20"/>
      <c r="EN231" s="20"/>
      <c r="EO231" s="20"/>
      <c r="EP231" s="20"/>
      <c r="EQ231" s="20"/>
      <c r="ER231" s="20"/>
      <c r="ES231" s="20"/>
      <c r="ET231" s="20"/>
      <c r="EU231" s="20"/>
      <c r="EV231" s="20"/>
      <c r="EW231" s="20"/>
      <c r="EX231" s="20"/>
      <c r="EY231" s="20"/>
      <c r="EZ231" s="20"/>
      <c r="FA231" s="20"/>
      <c r="FB231" s="20"/>
      <c r="FC231" s="20"/>
      <c r="FD231" s="20"/>
      <c r="FE231" s="20"/>
      <c r="FF231" s="20"/>
      <c r="FG231" s="20"/>
      <c r="FH231" s="20"/>
      <c r="FI231" s="20"/>
    </row>
    <row r="232" customFormat="false" ht="16.5" hidden="false" customHeight="true" outlineLevel="0" collapsed="false">
      <c r="A232" s="90"/>
      <c r="B232" s="90"/>
      <c r="C232" s="90"/>
      <c r="D232" s="92"/>
      <c r="E232" s="133"/>
      <c r="F232" s="134"/>
      <c r="G232" s="134"/>
      <c r="H232" s="134"/>
      <c r="I232" s="134"/>
      <c r="J232" s="134"/>
      <c r="K232" s="94"/>
      <c r="L232" s="94"/>
      <c r="M232" s="94"/>
      <c r="N232" s="94"/>
      <c r="O232" s="94"/>
      <c r="P232" s="94"/>
      <c r="Q232" s="135"/>
      <c r="R232" s="135"/>
      <c r="S232" s="135"/>
      <c r="T232" s="135"/>
      <c r="U232" s="135"/>
      <c r="V232" s="135"/>
      <c r="W232" s="96"/>
      <c r="X232" s="96"/>
      <c r="Y232" s="96"/>
      <c r="Z232" s="96"/>
      <c r="AA232" s="96"/>
      <c r="AB232" s="96"/>
      <c r="AC232" s="97"/>
      <c r="AD232" s="97"/>
      <c r="AE232" s="97"/>
      <c r="AF232" s="97"/>
      <c r="AG232" s="97"/>
      <c r="AH232" s="97"/>
      <c r="AI232" s="98"/>
      <c r="AJ232" s="98"/>
      <c r="AK232" s="98"/>
      <c r="AL232" s="98"/>
      <c r="AM232" s="98"/>
      <c r="AN232" s="98"/>
      <c r="AO232" s="98"/>
      <c r="AP232" s="98"/>
      <c r="AQ232" s="97"/>
      <c r="AR232" s="97"/>
      <c r="AS232" s="97"/>
      <c r="AT232" s="97"/>
      <c r="AU232" s="121"/>
      <c r="AV232" s="136"/>
      <c r="AW232" s="136"/>
      <c r="AX232" s="136"/>
      <c r="AY232" s="136"/>
      <c r="AZ232" s="136"/>
      <c r="BA232" s="136"/>
      <c r="BB232" s="136"/>
      <c r="BC232" s="136"/>
      <c r="BD232" s="136"/>
      <c r="BE232" s="136"/>
      <c r="BF232" s="136"/>
      <c r="BG232" s="136"/>
      <c r="BH232" s="136"/>
      <c r="BI232" s="136"/>
      <c r="BJ232" s="136"/>
      <c r="BK232" s="136"/>
      <c r="BL232" s="136"/>
      <c r="BM232" s="136"/>
      <c r="BN232" s="136"/>
      <c r="BO232" s="136"/>
      <c r="BP232" s="136"/>
      <c r="BQ232" s="121"/>
      <c r="BR232" s="121"/>
      <c r="BS232" s="121"/>
      <c r="BT232" s="121"/>
      <c r="BU232" s="121"/>
      <c r="BV232" s="121"/>
      <c r="BW232" s="121"/>
      <c r="BX232" s="121"/>
      <c r="BY232" s="121"/>
      <c r="BZ232" s="121"/>
      <c r="CA232" s="121"/>
      <c r="CB232" s="121"/>
      <c r="CC232" s="121"/>
      <c r="CD232" s="121"/>
      <c r="CE232" s="121"/>
      <c r="CF232" s="121"/>
      <c r="CG232" s="121"/>
      <c r="CH232" s="121"/>
      <c r="CI232" s="121"/>
      <c r="CJ232" s="121"/>
      <c r="CK232" s="121"/>
      <c r="CL232" s="121"/>
      <c r="CM232" s="121"/>
      <c r="CN232" s="121"/>
      <c r="CO232" s="121"/>
      <c r="CP232" s="121"/>
      <c r="CQ232" s="121"/>
      <c r="CR232" s="121"/>
      <c r="CS232" s="121"/>
      <c r="CT232" s="121"/>
      <c r="CU232" s="121"/>
      <c r="CV232" s="121"/>
      <c r="CW232" s="121"/>
      <c r="CX232" s="121"/>
      <c r="CY232" s="121"/>
      <c r="CZ232" s="121"/>
      <c r="DA232" s="20"/>
      <c r="DB232" s="20"/>
      <c r="DC232" s="20"/>
      <c r="DD232" s="20"/>
      <c r="DE232" s="20"/>
      <c r="DF232" s="20"/>
      <c r="DG232" s="20"/>
      <c r="DH232" s="20"/>
      <c r="DI232" s="20"/>
      <c r="DJ232" s="20"/>
      <c r="DK232" s="20"/>
      <c r="DL232" s="20"/>
      <c r="DM232" s="20"/>
      <c r="DN232" s="20"/>
      <c r="DO232" s="20"/>
      <c r="DP232" s="20"/>
      <c r="DQ232" s="20"/>
      <c r="DR232" s="20"/>
      <c r="DS232" s="20"/>
      <c r="DT232" s="20"/>
      <c r="DU232" s="20"/>
      <c r="DV232" s="20"/>
      <c r="DW232" s="20"/>
      <c r="DX232" s="20"/>
      <c r="DY232" s="20"/>
      <c r="DZ232" s="20"/>
      <c r="EA232" s="20"/>
      <c r="EB232" s="20"/>
      <c r="EC232" s="20"/>
      <c r="ED232" s="20"/>
      <c r="EE232" s="20"/>
      <c r="EF232" s="20"/>
      <c r="EG232" s="20"/>
      <c r="EH232" s="20"/>
      <c r="EI232" s="20"/>
      <c r="EJ232" s="20"/>
      <c r="EK232" s="20"/>
      <c r="EL232" s="20"/>
      <c r="EM232" s="20"/>
      <c r="EN232" s="20"/>
      <c r="EO232" s="20"/>
      <c r="EP232" s="20"/>
      <c r="EQ232" s="20"/>
      <c r="ER232" s="20"/>
      <c r="ES232" s="20"/>
      <c r="ET232" s="20"/>
      <c r="EU232" s="20"/>
      <c r="EV232" s="20"/>
      <c r="EW232" s="20"/>
      <c r="EX232" s="20"/>
      <c r="EY232" s="20"/>
      <c r="EZ232" s="20"/>
      <c r="FA232" s="20"/>
      <c r="FB232" s="20"/>
      <c r="FC232" s="20"/>
      <c r="FD232" s="20"/>
      <c r="FE232" s="20"/>
      <c r="FF232" s="20"/>
      <c r="FG232" s="20"/>
      <c r="FH232" s="20"/>
      <c r="FI232" s="20"/>
    </row>
    <row r="233" customFormat="false" ht="16.5" hidden="false" customHeight="true" outlineLevel="0" collapsed="false">
      <c r="A233" s="90"/>
      <c r="B233" s="90"/>
      <c r="C233" s="90"/>
      <c r="D233" s="92"/>
      <c r="E233" s="133"/>
      <c r="F233" s="134"/>
      <c r="G233" s="134"/>
      <c r="H233" s="134"/>
      <c r="I233" s="134"/>
      <c r="J233" s="134"/>
      <c r="K233" s="94"/>
      <c r="L233" s="94"/>
      <c r="M233" s="94"/>
      <c r="N233" s="94"/>
      <c r="O233" s="94"/>
      <c r="P233" s="94"/>
      <c r="Q233" s="135"/>
      <c r="R233" s="135"/>
      <c r="S233" s="135"/>
      <c r="T233" s="135"/>
      <c r="U233" s="135"/>
      <c r="V233" s="135"/>
      <c r="W233" s="96"/>
      <c r="X233" s="96"/>
      <c r="Y233" s="96"/>
      <c r="Z233" s="96"/>
      <c r="AA233" s="96"/>
      <c r="AB233" s="96"/>
      <c r="AC233" s="97"/>
      <c r="AD233" s="97"/>
      <c r="AE233" s="97"/>
      <c r="AF233" s="97"/>
      <c r="AG233" s="97"/>
      <c r="AH233" s="97"/>
      <c r="AI233" s="98"/>
      <c r="AJ233" s="98"/>
      <c r="AK233" s="98"/>
      <c r="AL233" s="98"/>
      <c r="AM233" s="98"/>
      <c r="AN233" s="98"/>
      <c r="AO233" s="98"/>
      <c r="AP233" s="98"/>
      <c r="AQ233" s="97"/>
      <c r="AR233" s="97"/>
      <c r="AS233" s="97"/>
      <c r="AT233" s="97"/>
      <c r="AU233" s="121"/>
      <c r="AV233" s="136"/>
      <c r="AW233" s="136"/>
      <c r="AX233" s="136"/>
      <c r="AY233" s="136"/>
      <c r="AZ233" s="136"/>
      <c r="BA233" s="136"/>
      <c r="BB233" s="136"/>
      <c r="BC233" s="136"/>
      <c r="BD233" s="136"/>
      <c r="BE233" s="136"/>
      <c r="BF233" s="136"/>
      <c r="BG233" s="136"/>
      <c r="BH233" s="136"/>
      <c r="BI233" s="136"/>
      <c r="BJ233" s="136"/>
      <c r="BK233" s="136"/>
      <c r="BL233" s="136"/>
      <c r="BM233" s="136"/>
      <c r="BN233" s="136"/>
      <c r="BO233" s="136"/>
      <c r="BP233" s="136"/>
      <c r="BQ233" s="121"/>
      <c r="BR233" s="121"/>
      <c r="BS233" s="121"/>
      <c r="BT233" s="121"/>
      <c r="BU233" s="121"/>
      <c r="BV233" s="121"/>
      <c r="BW233" s="121"/>
      <c r="BX233" s="121"/>
      <c r="BY233" s="121"/>
      <c r="BZ233" s="121"/>
      <c r="CA233" s="121"/>
      <c r="CB233" s="121"/>
      <c r="CC233" s="121"/>
      <c r="CD233" s="121"/>
      <c r="CE233" s="121"/>
      <c r="CF233" s="121"/>
      <c r="CG233" s="121"/>
      <c r="CH233" s="121"/>
      <c r="CI233" s="121"/>
      <c r="CJ233" s="121"/>
      <c r="CK233" s="121"/>
      <c r="CL233" s="121"/>
      <c r="CM233" s="121"/>
      <c r="CN233" s="121"/>
      <c r="CO233" s="121"/>
      <c r="CP233" s="121"/>
      <c r="CQ233" s="121"/>
      <c r="CR233" s="121"/>
      <c r="CS233" s="121"/>
      <c r="CT233" s="121"/>
      <c r="CU233" s="121"/>
      <c r="CV233" s="121"/>
      <c r="CW233" s="121"/>
      <c r="CX233" s="121"/>
      <c r="CY233" s="121"/>
      <c r="CZ233" s="121"/>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c r="EV233" s="20"/>
      <c r="EW233" s="20"/>
      <c r="EX233" s="20"/>
      <c r="EY233" s="20"/>
      <c r="EZ233" s="20"/>
      <c r="FA233" s="20"/>
      <c r="FB233" s="20"/>
      <c r="FC233" s="20"/>
      <c r="FD233" s="20"/>
      <c r="FE233" s="20"/>
      <c r="FF233" s="20"/>
      <c r="FG233" s="20"/>
      <c r="FH233" s="20"/>
      <c r="FI233" s="20"/>
    </row>
    <row r="234" customFormat="false" ht="16.5" hidden="false" customHeight="true" outlineLevel="0" collapsed="false">
      <c r="A234" s="90"/>
      <c r="B234" s="90"/>
      <c r="C234" s="90"/>
      <c r="D234" s="92"/>
      <c r="E234" s="133"/>
      <c r="F234" s="134"/>
      <c r="G234" s="134"/>
      <c r="H234" s="134"/>
      <c r="I234" s="134"/>
      <c r="J234" s="134"/>
      <c r="K234" s="94"/>
      <c r="L234" s="94"/>
      <c r="M234" s="94"/>
      <c r="N234" s="94"/>
      <c r="O234" s="94"/>
      <c r="P234" s="94"/>
      <c r="Q234" s="135"/>
      <c r="R234" s="135"/>
      <c r="S234" s="135"/>
      <c r="T234" s="135"/>
      <c r="U234" s="135"/>
      <c r="V234" s="135"/>
      <c r="W234" s="96"/>
      <c r="X234" s="96"/>
      <c r="Y234" s="96"/>
      <c r="Z234" s="96"/>
      <c r="AA234" s="96"/>
      <c r="AB234" s="96"/>
      <c r="AC234" s="97"/>
      <c r="AD234" s="97"/>
      <c r="AE234" s="97"/>
      <c r="AF234" s="97"/>
      <c r="AG234" s="97"/>
      <c r="AH234" s="97"/>
      <c r="AI234" s="98"/>
      <c r="AJ234" s="98"/>
      <c r="AK234" s="98"/>
      <c r="AL234" s="98"/>
      <c r="AM234" s="98"/>
      <c r="AN234" s="98"/>
      <c r="AO234" s="98"/>
      <c r="AP234" s="98"/>
      <c r="AQ234" s="97"/>
      <c r="AR234" s="97"/>
      <c r="AS234" s="97"/>
      <c r="AT234" s="97"/>
      <c r="AU234" s="121"/>
      <c r="AV234" s="136"/>
      <c r="AW234" s="136"/>
      <c r="AX234" s="136"/>
      <c r="AY234" s="136"/>
      <c r="AZ234" s="136"/>
      <c r="BA234" s="136"/>
      <c r="BB234" s="136"/>
      <c r="BC234" s="136"/>
      <c r="BD234" s="136"/>
      <c r="BE234" s="136"/>
      <c r="BF234" s="136"/>
      <c r="BG234" s="136"/>
      <c r="BH234" s="136"/>
      <c r="BI234" s="136"/>
      <c r="BJ234" s="136"/>
      <c r="BK234" s="136"/>
      <c r="BL234" s="136"/>
      <c r="BM234" s="136"/>
      <c r="BN234" s="136"/>
      <c r="BO234" s="136"/>
      <c r="BP234" s="136"/>
      <c r="BQ234" s="121"/>
      <c r="BR234" s="121"/>
      <c r="BS234" s="121"/>
      <c r="BT234" s="121"/>
      <c r="BU234" s="121"/>
      <c r="BV234" s="121"/>
      <c r="BW234" s="121"/>
      <c r="BX234" s="121"/>
      <c r="BY234" s="121"/>
      <c r="BZ234" s="121"/>
      <c r="CA234" s="121"/>
      <c r="CB234" s="121"/>
      <c r="CC234" s="121"/>
      <c r="CD234" s="121"/>
      <c r="CE234" s="121"/>
      <c r="CF234" s="121"/>
      <c r="CG234" s="121"/>
      <c r="CH234" s="121"/>
      <c r="CI234" s="121"/>
      <c r="CJ234" s="121"/>
      <c r="CK234" s="121"/>
      <c r="CL234" s="121"/>
      <c r="CM234" s="121"/>
      <c r="CN234" s="121"/>
      <c r="CO234" s="121"/>
      <c r="CP234" s="121"/>
      <c r="CQ234" s="121"/>
      <c r="CR234" s="121"/>
      <c r="CS234" s="121"/>
      <c r="CT234" s="121"/>
      <c r="CU234" s="121"/>
      <c r="CV234" s="121"/>
      <c r="CW234" s="121"/>
      <c r="CX234" s="121"/>
      <c r="CY234" s="121"/>
      <c r="CZ234" s="121"/>
      <c r="DA234" s="20"/>
      <c r="DB234" s="20"/>
      <c r="DC234" s="20"/>
      <c r="DD234" s="20"/>
      <c r="DE234" s="20"/>
      <c r="DF234" s="20"/>
      <c r="DG234" s="20"/>
      <c r="DH234" s="20"/>
      <c r="DI234" s="20"/>
      <c r="DJ234" s="20"/>
      <c r="DK234" s="20"/>
      <c r="DL234" s="20"/>
      <c r="DM234" s="20"/>
      <c r="DN234" s="20"/>
      <c r="DO234" s="20"/>
      <c r="DP234" s="20"/>
      <c r="DQ234" s="20"/>
      <c r="DR234" s="20"/>
      <c r="DS234" s="20"/>
      <c r="DT234" s="20"/>
      <c r="DU234" s="20"/>
      <c r="DV234" s="20"/>
      <c r="DW234" s="20"/>
      <c r="DX234" s="20"/>
      <c r="DY234" s="20"/>
      <c r="DZ234" s="20"/>
      <c r="EA234" s="20"/>
      <c r="EB234" s="20"/>
      <c r="EC234" s="20"/>
      <c r="ED234" s="20"/>
      <c r="EE234" s="20"/>
      <c r="EF234" s="20"/>
      <c r="EG234" s="20"/>
      <c r="EH234" s="20"/>
      <c r="EI234" s="20"/>
      <c r="EJ234" s="20"/>
      <c r="EK234" s="20"/>
      <c r="EL234" s="20"/>
      <c r="EM234" s="20"/>
      <c r="EN234" s="20"/>
      <c r="EO234" s="20"/>
      <c r="EP234" s="20"/>
      <c r="EQ234" s="20"/>
      <c r="ER234" s="20"/>
      <c r="ES234" s="20"/>
      <c r="ET234" s="20"/>
      <c r="EU234" s="20"/>
      <c r="EV234" s="20"/>
      <c r="EW234" s="20"/>
      <c r="EX234" s="20"/>
      <c r="EY234" s="20"/>
      <c r="EZ234" s="20"/>
      <c r="FA234" s="20"/>
      <c r="FB234" s="20"/>
      <c r="FC234" s="20"/>
      <c r="FD234" s="20"/>
      <c r="FE234" s="20"/>
      <c r="FF234" s="20"/>
      <c r="FG234" s="20"/>
      <c r="FH234" s="20"/>
      <c r="FI234" s="20"/>
    </row>
    <row r="235" customFormat="false" ht="16.5" hidden="false" customHeight="true" outlineLevel="0" collapsed="false">
      <c r="A235" s="90"/>
      <c r="B235" s="90"/>
      <c r="C235" s="90"/>
      <c r="D235" s="92"/>
      <c r="E235" s="133"/>
      <c r="F235" s="134"/>
      <c r="G235" s="134"/>
      <c r="H235" s="134"/>
      <c r="I235" s="134"/>
      <c r="J235" s="134"/>
      <c r="K235" s="94"/>
      <c r="L235" s="94"/>
      <c r="M235" s="94"/>
      <c r="N235" s="94"/>
      <c r="O235" s="94"/>
      <c r="P235" s="94"/>
      <c r="Q235" s="135"/>
      <c r="R235" s="135"/>
      <c r="S235" s="135"/>
      <c r="T235" s="135"/>
      <c r="U235" s="135"/>
      <c r="V235" s="135"/>
      <c r="W235" s="96"/>
      <c r="X235" s="96"/>
      <c r="Y235" s="96"/>
      <c r="Z235" s="96"/>
      <c r="AA235" s="96"/>
      <c r="AB235" s="96"/>
      <c r="AC235" s="97"/>
      <c r="AD235" s="97"/>
      <c r="AE235" s="97"/>
      <c r="AF235" s="97"/>
      <c r="AG235" s="97"/>
      <c r="AH235" s="97"/>
      <c r="AI235" s="98"/>
      <c r="AJ235" s="98"/>
      <c r="AK235" s="98"/>
      <c r="AL235" s="98"/>
      <c r="AM235" s="98"/>
      <c r="AN235" s="98"/>
      <c r="AO235" s="98"/>
      <c r="AP235" s="98"/>
      <c r="AQ235" s="97"/>
      <c r="AR235" s="137"/>
      <c r="AS235" s="97"/>
      <c r="AT235" s="97"/>
      <c r="AU235" s="121"/>
      <c r="AV235" s="136"/>
      <c r="AW235" s="136"/>
      <c r="AX235" s="136"/>
      <c r="AY235" s="136"/>
      <c r="AZ235" s="136"/>
      <c r="BA235" s="136"/>
      <c r="BB235" s="136"/>
      <c r="BC235" s="136"/>
      <c r="BD235" s="136"/>
      <c r="BE235" s="136"/>
      <c r="BF235" s="136"/>
      <c r="BG235" s="136"/>
      <c r="BH235" s="136"/>
      <c r="BI235" s="136"/>
      <c r="BJ235" s="136"/>
      <c r="BK235" s="136"/>
      <c r="BL235" s="136"/>
      <c r="BM235" s="136"/>
      <c r="BN235" s="136"/>
      <c r="BO235" s="136"/>
      <c r="BP235" s="136"/>
      <c r="BQ235" s="121"/>
      <c r="BR235" s="121"/>
      <c r="BS235" s="121"/>
      <c r="BT235" s="121"/>
      <c r="BU235" s="121"/>
      <c r="BV235" s="121"/>
      <c r="BW235" s="121"/>
      <c r="BX235" s="121"/>
      <c r="BY235" s="121"/>
      <c r="BZ235" s="121"/>
      <c r="CA235" s="121"/>
      <c r="CB235" s="121"/>
      <c r="CC235" s="121"/>
      <c r="CD235" s="121"/>
      <c r="CE235" s="121"/>
      <c r="CF235" s="121"/>
      <c r="CG235" s="121"/>
      <c r="CH235" s="121"/>
      <c r="CI235" s="121"/>
      <c r="CJ235" s="121"/>
      <c r="CK235" s="121"/>
      <c r="CL235" s="121"/>
      <c r="CM235" s="121"/>
      <c r="CN235" s="121"/>
      <c r="CO235" s="121"/>
      <c r="CP235" s="121"/>
      <c r="CQ235" s="121"/>
      <c r="CR235" s="121"/>
      <c r="CS235" s="121"/>
      <c r="CT235" s="121"/>
      <c r="CU235" s="121"/>
      <c r="CV235" s="121"/>
      <c r="CW235" s="121"/>
      <c r="CX235" s="121"/>
      <c r="CY235" s="121"/>
      <c r="CZ235" s="121"/>
      <c r="DA235" s="20"/>
      <c r="DB235" s="20"/>
      <c r="DC235" s="20"/>
      <c r="DD235" s="20"/>
      <c r="DE235" s="20"/>
      <c r="DF235" s="20"/>
      <c r="DG235" s="20"/>
      <c r="DH235" s="20"/>
      <c r="DI235" s="20"/>
      <c r="DJ235" s="20"/>
      <c r="DK235" s="20"/>
      <c r="DL235" s="20"/>
      <c r="DM235" s="20"/>
      <c r="DN235" s="20"/>
      <c r="DO235" s="20"/>
      <c r="DP235" s="20"/>
      <c r="DQ235" s="20"/>
      <c r="DR235" s="20"/>
      <c r="DS235" s="20"/>
      <c r="DT235" s="20"/>
      <c r="DU235" s="20"/>
      <c r="DV235" s="20"/>
      <c r="DW235" s="20"/>
      <c r="DX235" s="20"/>
      <c r="DY235" s="20"/>
      <c r="DZ235" s="20"/>
      <c r="EA235" s="20"/>
      <c r="EB235" s="20"/>
      <c r="EC235" s="20"/>
      <c r="ED235" s="20"/>
      <c r="EE235" s="20"/>
      <c r="EF235" s="20"/>
      <c r="EG235" s="20"/>
      <c r="EH235" s="20"/>
      <c r="EI235" s="20"/>
      <c r="EJ235" s="20"/>
      <c r="EK235" s="20"/>
      <c r="EL235" s="20"/>
      <c r="EM235" s="20"/>
      <c r="EN235" s="20"/>
      <c r="EO235" s="20"/>
      <c r="EP235" s="20"/>
      <c r="EQ235" s="20"/>
      <c r="ER235" s="20"/>
      <c r="ES235" s="20"/>
      <c r="ET235" s="20"/>
      <c r="EU235" s="20"/>
      <c r="EV235" s="20"/>
      <c r="EW235" s="20"/>
      <c r="EX235" s="20"/>
      <c r="EY235" s="20"/>
      <c r="EZ235" s="20"/>
      <c r="FA235" s="20"/>
      <c r="FB235" s="20"/>
      <c r="FC235" s="20"/>
      <c r="FD235" s="20"/>
      <c r="FE235" s="20"/>
      <c r="FF235" s="20"/>
      <c r="FG235" s="20"/>
      <c r="FH235" s="20"/>
      <c r="FI235" s="20"/>
    </row>
    <row r="236" customFormat="false" ht="16.5" hidden="false" customHeight="true" outlineLevel="0" collapsed="false">
      <c r="A236" s="90"/>
      <c r="B236" s="90"/>
      <c r="C236" s="90"/>
      <c r="D236" s="92"/>
      <c r="E236" s="133"/>
      <c r="F236" s="134"/>
      <c r="G236" s="134"/>
      <c r="H236" s="134"/>
      <c r="I236" s="134"/>
      <c r="J236" s="134"/>
      <c r="K236" s="94"/>
      <c r="L236" s="94"/>
      <c r="M236" s="94"/>
      <c r="N236" s="94"/>
      <c r="O236" s="94"/>
      <c r="P236" s="94"/>
      <c r="Q236" s="135"/>
      <c r="R236" s="135"/>
      <c r="S236" s="135"/>
      <c r="T236" s="135"/>
      <c r="U236" s="135"/>
      <c r="V236" s="135"/>
      <c r="W236" s="96"/>
      <c r="X236" s="96"/>
      <c r="Y236" s="96"/>
      <c r="Z236" s="96"/>
      <c r="AA236" s="96"/>
      <c r="AB236" s="96"/>
      <c r="AC236" s="97"/>
      <c r="AD236" s="97"/>
      <c r="AE236" s="97"/>
      <c r="AF236" s="97"/>
      <c r="AG236" s="97"/>
      <c r="AH236" s="97"/>
      <c r="AI236" s="98"/>
      <c r="AJ236" s="98"/>
      <c r="AK236" s="98"/>
      <c r="AL236" s="98"/>
      <c r="AM236" s="98"/>
      <c r="AN236" s="98"/>
      <c r="AO236" s="98"/>
      <c r="AP236" s="98"/>
      <c r="AQ236" s="97"/>
      <c r="AR236" s="97"/>
      <c r="AS236" s="97"/>
      <c r="AT236" s="97"/>
      <c r="AU236" s="121"/>
      <c r="AV236" s="136"/>
      <c r="AW236" s="136"/>
      <c r="AX236" s="136"/>
      <c r="AY236" s="136"/>
      <c r="AZ236" s="136"/>
      <c r="BA236" s="136"/>
      <c r="BB236" s="136"/>
      <c r="BC236" s="136"/>
      <c r="BD236" s="136"/>
      <c r="BE236" s="136"/>
      <c r="BF236" s="136"/>
      <c r="BG236" s="136"/>
      <c r="BH236" s="136"/>
      <c r="BI236" s="136"/>
      <c r="BJ236" s="136"/>
      <c r="BK236" s="136"/>
      <c r="BL236" s="136"/>
      <c r="BM236" s="136"/>
      <c r="BN236" s="136"/>
      <c r="BO236" s="136"/>
      <c r="BP236" s="136"/>
      <c r="BQ236" s="121"/>
      <c r="BR236" s="121"/>
      <c r="BS236" s="121"/>
      <c r="BT236" s="121"/>
      <c r="BU236" s="121"/>
      <c r="BV236" s="121"/>
      <c r="BW236" s="121"/>
      <c r="BX236" s="121"/>
      <c r="BY236" s="121"/>
      <c r="BZ236" s="121"/>
      <c r="CA236" s="121"/>
      <c r="CB236" s="121"/>
      <c r="CC236" s="121"/>
      <c r="CD236" s="121"/>
      <c r="CE236" s="121"/>
      <c r="CF236" s="121"/>
      <c r="CG236" s="121"/>
      <c r="CH236" s="121"/>
      <c r="CI236" s="121"/>
      <c r="CJ236" s="121"/>
      <c r="CK236" s="121"/>
      <c r="CL236" s="121"/>
      <c r="CM236" s="121"/>
      <c r="CN236" s="121"/>
      <c r="CO236" s="121"/>
      <c r="CP236" s="121"/>
      <c r="CQ236" s="121"/>
      <c r="CR236" s="121"/>
      <c r="CS236" s="121"/>
      <c r="CT236" s="121"/>
      <c r="CU236" s="121"/>
      <c r="CV236" s="121"/>
      <c r="CW236" s="121"/>
      <c r="CX236" s="121"/>
      <c r="CY236" s="121"/>
      <c r="CZ236" s="121"/>
      <c r="DA236" s="20"/>
      <c r="DB236" s="20"/>
      <c r="DC236" s="20"/>
      <c r="DD236" s="20"/>
      <c r="DE236" s="20"/>
      <c r="DF236" s="20"/>
      <c r="DG236" s="20"/>
      <c r="DH236" s="20"/>
      <c r="DI236" s="20"/>
      <c r="DJ236" s="20"/>
      <c r="DK236" s="20"/>
      <c r="DL236" s="20"/>
      <c r="DM236" s="20"/>
      <c r="DN236" s="20"/>
      <c r="DO236" s="20"/>
      <c r="DP236" s="20"/>
      <c r="DQ236" s="20"/>
      <c r="DR236" s="20"/>
      <c r="DS236" s="20"/>
      <c r="DT236" s="20"/>
      <c r="DU236" s="20"/>
      <c r="DV236" s="20"/>
      <c r="DW236" s="20"/>
      <c r="DX236" s="20"/>
      <c r="DY236" s="20"/>
      <c r="DZ236" s="20"/>
      <c r="EA236" s="20"/>
      <c r="EB236" s="20"/>
      <c r="EC236" s="20"/>
      <c r="ED236" s="20"/>
      <c r="EE236" s="20"/>
      <c r="EF236" s="20"/>
      <c r="EG236" s="20"/>
      <c r="EH236" s="20"/>
      <c r="EI236" s="20"/>
      <c r="EJ236" s="20"/>
      <c r="EK236" s="20"/>
      <c r="EL236" s="20"/>
      <c r="EM236" s="20"/>
      <c r="EN236" s="20"/>
      <c r="EO236" s="20"/>
      <c r="EP236" s="20"/>
      <c r="EQ236" s="20"/>
      <c r="ER236" s="20"/>
      <c r="ES236" s="20"/>
      <c r="ET236" s="20"/>
      <c r="EU236" s="20"/>
      <c r="EV236" s="20"/>
      <c r="EW236" s="20"/>
      <c r="EX236" s="20"/>
      <c r="EY236" s="20"/>
      <c r="EZ236" s="20"/>
      <c r="FA236" s="20"/>
      <c r="FB236" s="20"/>
      <c r="FC236" s="20"/>
      <c r="FD236" s="20"/>
      <c r="FE236" s="20"/>
      <c r="FF236" s="20"/>
      <c r="FG236" s="20"/>
      <c r="FH236" s="20"/>
      <c r="FI236" s="20"/>
    </row>
    <row r="237" customFormat="false" ht="16.5" hidden="false" customHeight="true" outlineLevel="0" collapsed="false">
      <c r="A237" s="90"/>
      <c r="B237" s="90"/>
      <c r="C237" s="90"/>
      <c r="D237" s="92"/>
      <c r="E237" s="133"/>
      <c r="F237" s="134"/>
      <c r="G237" s="134"/>
      <c r="H237" s="134"/>
      <c r="I237" s="134"/>
      <c r="J237" s="134"/>
      <c r="K237" s="94"/>
      <c r="L237" s="94"/>
      <c r="M237" s="94"/>
      <c r="N237" s="94"/>
      <c r="O237" s="94"/>
      <c r="P237" s="94"/>
      <c r="Q237" s="135"/>
      <c r="R237" s="135"/>
      <c r="S237" s="135"/>
      <c r="T237" s="135"/>
      <c r="U237" s="135"/>
      <c r="V237" s="135"/>
      <c r="W237" s="96"/>
      <c r="X237" s="96"/>
      <c r="Y237" s="96"/>
      <c r="Z237" s="96"/>
      <c r="AA237" s="96"/>
      <c r="AB237" s="96"/>
      <c r="AC237" s="97"/>
      <c r="AD237" s="97"/>
      <c r="AE237" s="97"/>
      <c r="AF237" s="97"/>
      <c r="AG237" s="97"/>
      <c r="AH237" s="97"/>
      <c r="AI237" s="98"/>
      <c r="AJ237" s="98"/>
      <c r="AK237" s="98"/>
      <c r="AL237" s="98"/>
      <c r="AM237" s="98"/>
      <c r="AN237" s="98"/>
      <c r="AO237" s="98"/>
      <c r="AP237" s="98"/>
      <c r="AQ237" s="97"/>
      <c r="AR237" s="97"/>
      <c r="AS237" s="97"/>
      <c r="AT237" s="97"/>
      <c r="AU237" s="121"/>
      <c r="AV237" s="136"/>
      <c r="AW237" s="136"/>
      <c r="AX237" s="136"/>
      <c r="AY237" s="136"/>
      <c r="AZ237" s="136"/>
      <c r="BA237" s="136"/>
      <c r="BB237" s="136"/>
      <c r="BC237" s="136"/>
      <c r="BD237" s="136"/>
      <c r="BE237" s="136"/>
      <c r="BF237" s="136"/>
      <c r="BG237" s="136"/>
      <c r="BH237" s="136"/>
      <c r="BI237" s="136"/>
      <c r="BJ237" s="136"/>
      <c r="BK237" s="136"/>
      <c r="BL237" s="136"/>
      <c r="BM237" s="136"/>
      <c r="BN237" s="136"/>
      <c r="BO237" s="136"/>
      <c r="BP237" s="136"/>
      <c r="BQ237" s="121"/>
      <c r="BR237" s="121"/>
      <c r="BS237" s="121"/>
      <c r="BT237" s="121"/>
      <c r="BU237" s="121"/>
      <c r="BV237" s="121"/>
      <c r="BW237" s="121"/>
      <c r="BX237" s="121"/>
      <c r="BY237" s="121"/>
      <c r="BZ237" s="121"/>
      <c r="CA237" s="121"/>
      <c r="CB237" s="121"/>
      <c r="CC237" s="121"/>
      <c r="CD237" s="121"/>
      <c r="CE237" s="121"/>
      <c r="CF237" s="121"/>
      <c r="CG237" s="121"/>
      <c r="CH237" s="121"/>
      <c r="CI237" s="121"/>
      <c r="CJ237" s="121"/>
      <c r="CK237" s="121"/>
      <c r="CL237" s="121"/>
      <c r="CM237" s="121"/>
      <c r="CN237" s="121"/>
      <c r="CO237" s="121"/>
      <c r="CP237" s="121"/>
      <c r="CQ237" s="121"/>
      <c r="CR237" s="121"/>
      <c r="CS237" s="121"/>
      <c r="CT237" s="121"/>
      <c r="CU237" s="121"/>
      <c r="CV237" s="121"/>
      <c r="CW237" s="121"/>
      <c r="CX237" s="121"/>
      <c r="CY237" s="121"/>
      <c r="CZ237" s="121"/>
      <c r="DA237" s="20"/>
      <c r="DB237" s="20"/>
      <c r="DC237" s="20"/>
      <c r="DD237" s="20"/>
      <c r="DE237" s="20"/>
      <c r="DF237" s="20"/>
      <c r="DG237" s="20"/>
      <c r="DH237" s="20"/>
      <c r="DI237" s="20"/>
      <c r="DJ237" s="20"/>
      <c r="DK237" s="20"/>
      <c r="DL237" s="20"/>
      <c r="DM237" s="20"/>
      <c r="DN237" s="20"/>
      <c r="DO237" s="20"/>
      <c r="DP237" s="20"/>
      <c r="DQ237" s="20"/>
      <c r="DR237" s="20"/>
      <c r="DS237" s="20"/>
      <c r="DT237" s="20"/>
      <c r="DU237" s="20"/>
      <c r="DV237" s="20"/>
      <c r="DW237" s="20"/>
      <c r="DX237" s="20"/>
      <c r="DY237" s="20"/>
      <c r="DZ237" s="20"/>
      <c r="EA237" s="20"/>
      <c r="EB237" s="20"/>
      <c r="EC237" s="20"/>
      <c r="ED237" s="20"/>
      <c r="EE237" s="20"/>
      <c r="EF237" s="20"/>
      <c r="EG237" s="20"/>
      <c r="EH237" s="20"/>
      <c r="EI237" s="20"/>
      <c r="EJ237" s="20"/>
      <c r="EK237" s="20"/>
      <c r="EL237" s="20"/>
      <c r="EM237" s="20"/>
      <c r="EN237" s="20"/>
      <c r="EO237" s="20"/>
      <c r="EP237" s="20"/>
      <c r="EQ237" s="20"/>
      <c r="ER237" s="20"/>
      <c r="ES237" s="20"/>
      <c r="ET237" s="20"/>
      <c r="EU237" s="20"/>
      <c r="EV237" s="20"/>
      <c r="EW237" s="20"/>
      <c r="EX237" s="20"/>
      <c r="EY237" s="20"/>
      <c r="EZ237" s="20"/>
      <c r="FA237" s="20"/>
      <c r="FB237" s="20"/>
      <c r="FC237" s="20"/>
      <c r="FD237" s="20"/>
      <c r="FE237" s="20"/>
      <c r="FF237" s="20"/>
      <c r="FG237" s="20"/>
      <c r="FH237" s="20"/>
      <c r="FI237" s="20"/>
    </row>
    <row r="238" customFormat="false" ht="16.5" hidden="false" customHeight="true" outlineLevel="0" collapsed="false">
      <c r="A238" s="90"/>
      <c r="B238" s="90"/>
      <c r="C238" s="90"/>
      <c r="D238" s="92"/>
      <c r="E238" s="133"/>
      <c r="F238" s="134"/>
      <c r="G238" s="134"/>
      <c r="H238" s="134"/>
      <c r="I238" s="134"/>
      <c r="J238" s="134"/>
      <c r="K238" s="94"/>
      <c r="L238" s="94"/>
      <c r="M238" s="94"/>
      <c r="N238" s="94"/>
      <c r="O238" s="94"/>
      <c r="P238" s="94"/>
      <c r="Q238" s="135"/>
      <c r="R238" s="135"/>
      <c r="S238" s="135"/>
      <c r="T238" s="135"/>
      <c r="U238" s="135"/>
      <c r="V238" s="135"/>
      <c r="W238" s="96"/>
      <c r="X238" s="96"/>
      <c r="Y238" s="96"/>
      <c r="Z238" s="96"/>
      <c r="AA238" s="96"/>
      <c r="AB238" s="96"/>
      <c r="AC238" s="97"/>
      <c r="AD238" s="97"/>
      <c r="AE238" s="97"/>
      <c r="AF238" s="97"/>
      <c r="AG238" s="97"/>
      <c r="AH238" s="97"/>
      <c r="AI238" s="98"/>
      <c r="AJ238" s="98"/>
      <c r="AK238" s="98"/>
      <c r="AL238" s="98"/>
      <c r="AM238" s="98"/>
      <c r="AN238" s="98"/>
      <c r="AO238" s="98"/>
      <c r="AP238" s="98"/>
      <c r="AQ238" s="97"/>
      <c r="AR238" s="97"/>
      <c r="AS238" s="97"/>
      <c r="AT238" s="97"/>
      <c r="AU238" s="121"/>
      <c r="AV238" s="136"/>
      <c r="AW238" s="136"/>
      <c r="AX238" s="136"/>
      <c r="AY238" s="136"/>
      <c r="AZ238" s="136"/>
      <c r="BA238" s="136"/>
      <c r="BB238" s="136"/>
      <c r="BC238" s="136"/>
      <c r="BD238" s="136"/>
      <c r="BE238" s="136"/>
      <c r="BF238" s="136"/>
      <c r="BG238" s="136"/>
      <c r="BH238" s="136"/>
      <c r="BI238" s="136"/>
      <c r="BJ238" s="136"/>
      <c r="BK238" s="136"/>
      <c r="BL238" s="136"/>
      <c r="BM238" s="136"/>
      <c r="BN238" s="136"/>
      <c r="BO238" s="136"/>
      <c r="BP238" s="136"/>
      <c r="BQ238" s="121"/>
      <c r="BR238" s="121"/>
      <c r="BS238" s="121"/>
      <c r="BT238" s="121"/>
      <c r="BU238" s="121"/>
      <c r="BV238" s="121"/>
      <c r="BW238" s="121"/>
      <c r="BX238" s="121"/>
      <c r="BY238" s="121"/>
      <c r="BZ238" s="121"/>
      <c r="CA238" s="121"/>
      <c r="CB238" s="121"/>
      <c r="CC238" s="121"/>
      <c r="CD238" s="121"/>
      <c r="CE238" s="121"/>
      <c r="CF238" s="121"/>
      <c r="CG238" s="121"/>
      <c r="CH238" s="121"/>
      <c r="CI238" s="121"/>
      <c r="CJ238" s="121"/>
      <c r="CK238" s="121"/>
      <c r="CL238" s="121"/>
      <c r="CM238" s="121"/>
      <c r="CN238" s="121"/>
      <c r="CO238" s="121"/>
      <c r="CP238" s="121"/>
      <c r="CQ238" s="121"/>
      <c r="CR238" s="121"/>
      <c r="CS238" s="121"/>
      <c r="CT238" s="121"/>
      <c r="CU238" s="121"/>
      <c r="CV238" s="121"/>
      <c r="CW238" s="121"/>
      <c r="CX238" s="121"/>
      <c r="CY238" s="121"/>
      <c r="CZ238" s="121"/>
      <c r="DA238" s="20"/>
      <c r="DB238" s="20"/>
      <c r="DC238" s="20"/>
      <c r="DD238" s="20"/>
      <c r="DE238" s="20"/>
      <c r="DF238" s="20"/>
      <c r="DG238" s="20"/>
      <c r="DH238" s="20"/>
      <c r="DI238" s="20"/>
      <c r="DJ238" s="20"/>
      <c r="DK238" s="20"/>
      <c r="DL238" s="20"/>
      <c r="DM238" s="20"/>
      <c r="DN238" s="20"/>
      <c r="DO238" s="20"/>
      <c r="DP238" s="20"/>
      <c r="DQ238" s="20"/>
      <c r="DR238" s="20"/>
      <c r="DS238" s="20"/>
      <c r="DT238" s="20"/>
      <c r="DU238" s="20"/>
      <c r="DV238" s="20"/>
      <c r="DW238" s="20"/>
      <c r="DX238" s="20"/>
      <c r="DY238" s="20"/>
      <c r="DZ238" s="20"/>
      <c r="EA238" s="20"/>
      <c r="EB238" s="20"/>
      <c r="EC238" s="20"/>
      <c r="ED238" s="20"/>
      <c r="EE238" s="20"/>
      <c r="EF238" s="20"/>
      <c r="EG238" s="20"/>
      <c r="EH238" s="20"/>
      <c r="EI238" s="20"/>
      <c r="EJ238" s="20"/>
      <c r="EK238" s="20"/>
      <c r="EL238" s="20"/>
      <c r="EM238" s="20"/>
      <c r="EN238" s="20"/>
      <c r="EO238" s="20"/>
      <c r="EP238" s="20"/>
      <c r="EQ238" s="20"/>
      <c r="ER238" s="20"/>
      <c r="ES238" s="20"/>
      <c r="ET238" s="20"/>
      <c r="EU238" s="20"/>
      <c r="EV238" s="20"/>
      <c r="EW238" s="20"/>
      <c r="EX238" s="20"/>
      <c r="EY238" s="20"/>
      <c r="EZ238" s="20"/>
      <c r="FA238" s="20"/>
      <c r="FB238" s="20"/>
      <c r="FC238" s="20"/>
      <c r="FD238" s="20"/>
      <c r="FE238" s="20"/>
      <c r="FF238" s="20"/>
      <c r="FG238" s="20"/>
      <c r="FH238" s="20"/>
      <c r="FI238" s="20"/>
    </row>
    <row r="239" customFormat="false" ht="16.5" hidden="false" customHeight="true" outlineLevel="0" collapsed="false">
      <c r="A239" s="90"/>
      <c r="B239" s="90"/>
      <c r="C239" s="90"/>
      <c r="D239" s="92"/>
      <c r="E239" s="133"/>
      <c r="F239" s="134"/>
      <c r="G239" s="134"/>
      <c r="H239" s="134"/>
      <c r="I239" s="134"/>
      <c r="J239" s="134"/>
      <c r="K239" s="94"/>
      <c r="L239" s="94"/>
      <c r="M239" s="94"/>
      <c r="N239" s="94"/>
      <c r="O239" s="94"/>
      <c r="P239" s="94"/>
      <c r="Q239" s="135"/>
      <c r="R239" s="135"/>
      <c r="S239" s="135"/>
      <c r="T239" s="135"/>
      <c r="U239" s="135"/>
      <c r="V239" s="135"/>
      <c r="W239" s="96"/>
      <c r="X239" s="96"/>
      <c r="Y239" s="96"/>
      <c r="Z239" s="96"/>
      <c r="AA239" s="96"/>
      <c r="AB239" s="96"/>
      <c r="AC239" s="97"/>
      <c r="AD239" s="97"/>
      <c r="AE239" s="97"/>
      <c r="AF239" s="97"/>
      <c r="AG239" s="97"/>
      <c r="AH239" s="97"/>
      <c r="AI239" s="98"/>
      <c r="AJ239" s="98"/>
      <c r="AK239" s="98"/>
      <c r="AL239" s="98"/>
      <c r="AM239" s="98"/>
      <c r="AN239" s="98"/>
      <c r="AO239" s="98"/>
      <c r="AP239" s="98"/>
      <c r="AQ239" s="97"/>
      <c r="AR239" s="97"/>
      <c r="AS239" s="97"/>
      <c r="AT239" s="97"/>
      <c r="AU239" s="121"/>
      <c r="AV239" s="136"/>
      <c r="AW239" s="136"/>
      <c r="AX239" s="136"/>
      <c r="AY239" s="136"/>
      <c r="AZ239" s="136"/>
      <c r="BA239" s="136"/>
      <c r="BB239" s="136"/>
      <c r="BC239" s="136"/>
      <c r="BD239" s="136"/>
      <c r="BE239" s="136"/>
      <c r="BF239" s="136"/>
      <c r="BG239" s="136"/>
      <c r="BH239" s="136"/>
      <c r="BI239" s="136"/>
      <c r="BJ239" s="136"/>
      <c r="BK239" s="136"/>
      <c r="BL239" s="136"/>
      <c r="BM239" s="136"/>
      <c r="BN239" s="136"/>
      <c r="BO239" s="136"/>
      <c r="BP239" s="136"/>
      <c r="BQ239" s="121"/>
      <c r="BR239" s="121"/>
      <c r="BS239" s="121"/>
      <c r="BT239" s="121"/>
      <c r="BU239" s="121"/>
      <c r="BV239" s="121"/>
      <c r="BW239" s="121"/>
      <c r="BX239" s="121"/>
      <c r="BY239" s="121"/>
      <c r="BZ239" s="121"/>
      <c r="CA239" s="121"/>
      <c r="CB239" s="121"/>
      <c r="CC239" s="121"/>
      <c r="CD239" s="121"/>
      <c r="CE239" s="121"/>
      <c r="CF239" s="121"/>
      <c r="CG239" s="121"/>
      <c r="CH239" s="121"/>
      <c r="CI239" s="121"/>
      <c r="CJ239" s="121"/>
      <c r="CK239" s="121"/>
      <c r="CL239" s="121"/>
      <c r="CM239" s="121"/>
      <c r="CN239" s="121"/>
      <c r="CO239" s="121"/>
      <c r="CP239" s="121"/>
      <c r="CQ239" s="121"/>
      <c r="CR239" s="121"/>
      <c r="CS239" s="121"/>
      <c r="CT239" s="121"/>
      <c r="CU239" s="121"/>
      <c r="CV239" s="121"/>
      <c r="CW239" s="121"/>
      <c r="CX239" s="121"/>
      <c r="CY239" s="121"/>
      <c r="CZ239" s="121"/>
      <c r="DA239" s="20"/>
      <c r="DB239" s="20"/>
      <c r="DC239" s="20"/>
      <c r="DD239" s="20"/>
      <c r="DE239" s="20"/>
      <c r="DF239" s="20"/>
      <c r="DG239" s="20"/>
      <c r="DH239" s="20"/>
      <c r="DI239" s="20"/>
      <c r="DJ239" s="20"/>
      <c r="DK239" s="20"/>
      <c r="DL239" s="20"/>
      <c r="DM239" s="20"/>
      <c r="DN239" s="20"/>
      <c r="DO239" s="20"/>
      <c r="DP239" s="20"/>
      <c r="DQ239" s="20"/>
      <c r="DR239" s="20"/>
      <c r="DS239" s="20"/>
      <c r="DT239" s="20"/>
      <c r="DU239" s="20"/>
      <c r="DV239" s="20"/>
      <c r="DW239" s="20"/>
      <c r="DX239" s="20"/>
      <c r="DY239" s="20"/>
      <c r="DZ239" s="20"/>
      <c r="EA239" s="20"/>
      <c r="EB239" s="20"/>
      <c r="EC239" s="20"/>
      <c r="ED239" s="20"/>
      <c r="EE239" s="20"/>
      <c r="EF239" s="20"/>
      <c r="EG239" s="20"/>
      <c r="EH239" s="20"/>
      <c r="EI239" s="20"/>
      <c r="EJ239" s="20"/>
      <c r="EK239" s="20"/>
      <c r="EL239" s="20"/>
      <c r="EM239" s="20"/>
      <c r="EN239" s="20"/>
      <c r="EO239" s="20"/>
      <c r="EP239" s="20"/>
      <c r="EQ239" s="20"/>
      <c r="ER239" s="20"/>
      <c r="ES239" s="20"/>
      <c r="ET239" s="20"/>
      <c r="EU239" s="20"/>
      <c r="EV239" s="20"/>
      <c r="EW239" s="20"/>
      <c r="EX239" s="20"/>
      <c r="EY239" s="20"/>
      <c r="EZ239" s="20"/>
      <c r="FA239" s="20"/>
      <c r="FB239" s="20"/>
      <c r="FC239" s="20"/>
      <c r="FD239" s="20"/>
      <c r="FE239" s="20"/>
      <c r="FF239" s="20"/>
      <c r="FG239" s="20"/>
      <c r="FH239" s="20"/>
      <c r="FI239" s="20"/>
    </row>
    <row r="240" customFormat="false" ht="16.5" hidden="false" customHeight="true" outlineLevel="0" collapsed="false">
      <c r="A240" s="90"/>
      <c r="B240" s="90"/>
      <c r="C240" s="90"/>
      <c r="D240" s="92"/>
      <c r="E240" s="133"/>
      <c r="F240" s="134"/>
      <c r="G240" s="134"/>
      <c r="H240" s="134"/>
      <c r="I240" s="134"/>
      <c r="J240" s="134"/>
      <c r="K240" s="94"/>
      <c r="L240" s="94"/>
      <c r="M240" s="94"/>
      <c r="N240" s="94"/>
      <c r="O240" s="94"/>
      <c r="P240" s="94"/>
      <c r="Q240" s="135"/>
      <c r="R240" s="135"/>
      <c r="S240" s="135"/>
      <c r="T240" s="135"/>
      <c r="U240" s="135"/>
      <c r="V240" s="135"/>
      <c r="W240" s="96"/>
      <c r="X240" s="96"/>
      <c r="Y240" s="96"/>
      <c r="Z240" s="96"/>
      <c r="AA240" s="96"/>
      <c r="AB240" s="96"/>
      <c r="AC240" s="97"/>
      <c r="AD240" s="97"/>
      <c r="AE240" s="97"/>
      <c r="AF240" s="97"/>
      <c r="AG240" s="97"/>
      <c r="AH240" s="97"/>
      <c r="AI240" s="98"/>
      <c r="AJ240" s="98"/>
      <c r="AK240" s="98"/>
      <c r="AL240" s="98"/>
      <c r="AM240" s="98"/>
      <c r="AN240" s="98"/>
      <c r="AO240" s="98"/>
      <c r="AP240" s="98"/>
      <c r="AQ240" s="97"/>
      <c r="AR240" s="97"/>
      <c r="AS240" s="97"/>
      <c r="AT240" s="97"/>
      <c r="AU240" s="121"/>
      <c r="AV240" s="136"/>
      <c r="AW240" s="136"/>
      <c r="AX240" s="136"/>
      <c r="AY240" s="136"/>
      <c r="AZ240" s="136"/>
      <c r="BA240" s="136"/>
      <c r="BB240" s="136"/>
      <c r="BC240" s="136"/>
      <c r="BD240" s="136"/>
      <c r="BE240" s="136"/>
      <c r="BF240" s="136"/>
      <c r="BG240" s="136"/>
      <c r="BH240" s="136"/>
      <c r="BI240" s="136"/>
      <c r="BJ240" s="136"/>
      <c r="BK240" s="136"/>
      <c r="BL240" s="136"/>
      <c r="BM240" s="136"/>
      <c r="BN240" s="136"/>
      <c r="BO240" s="136"/>
      <c r="BP240" s="136"/>
      <c r="BQ240" s="121"/>
      <c r="BR240" s="121"/>
      <c r="BS240" s="121"/>
      <c r="BT240" s="121"/>
      <c r="BU240" s="121"/>
      <c r="BV240" s="121"/>
      <c r="BW240" s="121"/>
      <c r="BX240" s="121"/>
      <c r="BY240" s="121"/>
      <c r="BZ240" s="121"/>
      <c r="CA240" s="121"/>
      <c r="CB240" s="121"/>
      <c r="CC240" s="121"/>
      <c r="CD240" s="121"/>
      <c r="CE240" s="121"/>
      <c r="CF240" s="121"/>
      <c r="CG240" s="121"/>
      <c r="CH240" s="121"/>
      <c r="CI240" s="121"/>
      <c r="CJ240" s="121"/>
      <c r="CK240" s="121"/>
      <c r="CL240" s="121"/>
      <c r="CM240" s="121"/>
      <c r="CN240" s="121"/>
      <c r="CO240" s="121"/>
      <c r="CP240" s="121"/>
      <c r="CQ240" s="121"/>
      <c r="CR240" s="121"/>
      <c r="CS240" s="121"/>
      <c r="CT240" s="121"/>
      <c r="CU240" s="121"/>
      <c r="CV240" s="121"/>
      <c r="CW240" s="121"/>
      <c r="CX240" s="121"/>
      <c r="CY240" s="121"/>
      <c r="CZ240" s="121"/>
      <c r="DA240" s="20"/>
      <c r="DB240" s="20"/>
      <c r="DC240" s="20"/>
      <c r="DD240" s="20"/>
      <c r="DE240" s="20"/>
      <c r="DF240" s="20"/>
      <c r="DG240" s="20"/>
      <c r="DH240" s="20"/>
      <c r="DI240" s="20"/>
      <c r="DJ240" s="20"/>
      <c r="DK240" s="20"/>
      <c r="DL240" s="20"/>
      <c r="DM240" s="20"/>
      <c r="DN240" s="20"/>
      <c r="DO240" s="20"/>
      <c r="DP240" s="20"/>
      <c r="DQ240" s="20"/>
      <c r="DR240" s="20"/>
      <c r="DS240" s="20"/>
      <c r="DT240" s="20"/>
      <c r="DU240" s="20"/>
      <c r="DV240" s="20"/>
      <c r="DW240" s="20"/>
      <c r="DX240" s="20"/>
      <c r="DY240" s="20"/>
      <c r="DZ240" s="20"/>
      <c r="EA240" s="20"/>
      <c r="EB240" s="20"/>
      <c r="EC240" s="20"/>
      <c r="ED240" s="20"/>
      <c r="EE240" s="20"/>
      <c r="EF240" s="20"/>
      <c r="EG240" s="20"/>
      <c r="EH240" s="20"/>
      <c r="EI240" s="20"/>
      <c r="EJ240" s="20"/>
      <c r="EK240" s="20"/>
      <c r="EL240" s="20"/>
      <c r="EM240" s="20"/>
      <c r="EN240" s="20"/>
      <c r="EO240" s="20"/>
      <c r="EP240" s="20"/>
      <c r="EQ240" s="20"/>
      <c r="ER240" s="20"/>
      <c r="ES240" s="20"/>
      <c r="ET240" s="20"/>
      <c r="EU240" s="20"/>
      <c r="EV240" s="20"/>
      <c r="EW240" s="20"/>
      <c r="EX240" s="20"/>
      <c r="EY240" s="20"/>
      <c r="EZ240" s="20"/>
      <c r="FA240" s="20"/>
      <c r="FB240" s="20"/>
      <c r="FC240" s="20"/>
      <c r="FD240" s="20"/>
      <c r="FE240" s="20"/>
      <c r="FF240" s="20"/>
      <c r="FG240" s="20"/>
      <c r="FH240" s="20"/>
      <c r="FI240" s="20"/>
    </row>
    <row r="241" customFormat="false" ht="16.5" hidden="false" customHeight="true" outlineLevel="0" collapsed="false">
      <c r="A241" s="90"/>
      <c r="B241" s="90"/>
      <c r="C241" s="90"/>
      <c r="D241" s="92"/>
      <c r="E241" s="133"/>
      <c r="F241" s="134"/>
      <c r="G241" s="134"/>
      <c r="H241" s="134"/>
      <c r="I241" s="134"/>
      <c r="J241" s="134"/>
      <c r="K241" s="94"/>
      <c r="L241" s="94"/>
      <c r="M241" s="94"/>
      <c r="N241" s="94"/>
      <c r="O241" s="94"/>
      <c r="P241" s="94"/>
      <c r="Q241" s="135"/>
      <c r="R241" s="135"/>
      <c r="S241" s="135"/>
      <c r="T241" s="135"/>
      <c r="U241" s="135"/>
      <c r="V241" s="135"/>
      <c r="W241" s="96"/>
      <c r="X241" s="96"/>
      <c r="Y241" s="96"/>
      <c r="Z241" s="96"/>
      <c r="AA241" s="96"/>
      <c r="AB241" s="96"/>
      <c r="AC241" s="97"/>
      <c r="AD241" s="97"/>
      <c r="AE241" s="97"/>
      <c r="AF241" s="97"/>
      <c r="AG241" s="97"/>
      <c r="AH241" s="97"/>
      <c r="AI241" s="98"/>
      <c r="AJ241" s="98"/>
      <c r="AK241" s="98"/>
      <c r="AL241" s="98"/>
      <c r="AM241" s="98"/>
      <c r="AN241" s="98"/>
      <c r="AO241" s="98"/>
      <c r="AP241" s="98"/>
      <c r="AQ241" s="97"/>
      <c r="AR241" s="137"/>
      <c r="AS241" s="97"/>
      <c r="AT241" s="97"/>
      <c r="AU241" s="121"/>
      <c r="AV241" s="136"/>
      <c r="AW241" s="136"/>
      <c r="AX241" s="136"/>
      <c r="AY241" s="136"/>
      <c r="AZ241" s="136"/>
      <c r="BA241" s="136"/>
      <c r="BB241" s="136"/>
      <c r="BC241" s="136"/>
      <c r="BD241" s="136"/>
      <c r="BE241" s="136"/>
      <c r="BF241" s="136"/>
      <c r="BG241" s="136"/>
      <c r="BH241" s="136"/>
      <c r="BI241" s="136"/>
      <c r="BJ241" s="136"/>
      <c r="BK241" s="136"/>
      <c r="BL241" s="136"/>
      <c r="BM241" s="136"/>
      <c r="BN241" s="136"/>
      <c r="BO241" s="136"/>
      <c r="BP241" s="136"/>
      <c r="BQ241" s="121"/>
      <c r="BR241" s="121"/>
      <c r="BS241" s="121"/>
      <c r="BT241" s="121"/>
      <c r="BU241" s="121"/>
      <c r="BV241" s="121"/>
      <c r="BW241" s="121"/>
      <c r="BX241" s="121"/>
      <c r="BY241" s="121"/>
      <c r="BZ241" s="121"/>
      <c r="CA241" s="121"/>
      <c r="CB241" s="121"/>
      <c r="CC241" s="121"/>
      <c r="CD241" s="121"/>
      <c r="CE241" s="121"/>
      <c r="CF241" s="121"/>
      <c r="CG241" s="121"/>
      <c r="CH241" s="121"/>
      <c r="CI241" s="121"/>
      <c r="CJ241" s="121"/>
      <c r="CK241" s="121"/>
      <c r="CL241" s="121"/>
      <c r="CM241" s="121"/>
      <c r="CN241" s="121"/>
      <c r="CO241" s="121"/>
      <c r="CP241" s="121"/>
      <c r="CQ241" s="121"/>
      <c r="CR241" s="121"/>
      <c r="CS241" s="121"/>
      <c r="CT241" s="121"/>
      <c r="CU241" s="121"/>
      <c r="CV241" s="121"/>
      <c r="CW241" s="121"/>
      <c r="CX241" s="121"/>
      <c r="CY241" s="121"/>
      <c r="CZ241" s="121"/>
      <c r="DA241" s="20"/>
      <c r="DB241" s="20"/>
      <c r="DC241" s="20"/>
      <c r="DD241" s="20"/>
      <c r="DE241" s="20"/>
      <c r="DF241" s="20"/>
      <c r="DG241" s="20"/>
      <c r="DH241" s="20"/>
      <c r="DI241" s="20"/>
      <c r="DJ241" s="20"/>
      <c r="DK241" s="20"/>
      <c r="DL241" s="20"/>
      <c r="DM241" s="20"/>
      <c r="DN241" s="20"/>
      <c r="DO241" s="20"/>
      <c r="DP241" s="20"/>
      <c r="DQ241" s="20"/>
      <c r="DR241" s="20"/>
      <c r="DS241" s="20"/>
      <c r="DT241" s="20"/>
      <c r="DU241" s="20"/>
      <c r="DV241" s="20"/>
      <c r="DW241" s="20"/>
      <c r="DX241" s="20"/>
      <c r="DY241" s="20"/>
      <c r="DZ241" s="20"/>
      <c r="EA241" s="20"/>
      <c r="EB241" s="20"/>
      <c r="EC241" s="20"/>
      <c r="ED241" s="20"/>
      <c r="EE241" s="20"/>
      <c r="EF241" s="20"/>
      <c r="EG241" s="20"/>
      <c r="EH241" s="20"/>
      <c r="EI241" s="20"/>
      <c r="EJ241" s="20"/>
      <c r="EK241" s="20"/>
      <c r="EL241" s="20"/>
      <c r="EM241" s="20"/>
      <c r="EN241" s="20"/>
      <c r="EO241" s="20"/>
      <c r="EP241" s="20"/>
      <c r="EQ241" s="20"/>
      <c r="ER241" s="20"/>
      <c r="ES241" s="20"/>
      <c r="ET241" s="20"/>
      <c r="EU241" s="20"/>
      <c r="EV241" s="20"/>
      <c r="EW241" s="20"/>
      <c r="EX241" s="20"/>
      <c r="EY241" s="20"/>
      <c r="EZ241" s="20"/>
      <c r="FA241" s="20"/>
      <c r="FB241" s="20"/>
      <c r="FC241" s="20"/>
      <c r="FD241" s="20"/>
      <c r="FE241" s="20"/>
      <c r="FF241" s="20"/>
      <c r="FG241" s="20"/>
      <c r="FH241" s="20"/>
      <c r="FI241" s="20"/>
    </row>
    <row r="242" customFormat="false" ht="16.5" hidden="false" customHeight="true" outlineLevel="0" collapsed="false">
      <c r="A242" s="90"/>
      <c r="B242" s="90"/>
      <c r="C242" s="90"/>
      <c r="D242" s="92"/>
      <c r="E242" s="133"/>
      <c r="F242" s="134"/>
      <c r="G242" s="134"/>
      <c r="H242" s="134"/>
      <c r="I242" s="134"/>
      <c r="J242" s="134"/>
      <c r="K242" s="94"/>
      <c r="L242" s="94"/>
      <c r="M242" s="94"/>
      <c r="N242" s="94"/>
      <c r="O242" s="94"/>
      <c r="P242" s="94"/>
      <c r="Q242" s="135"/>
      <c r="R242" s="135"/>
      <c r="S242" s="135"/>
      <c r="T242" s="135"/>
      <c r="U242" s="135"/>
      <c r="V242" s="135"/>
      <c r="W242" s="96"/>
      <c r="X242" s="96"/>
      <c r="Y242" s="96"/>
      <c r="Z242" s="96"/>
      <c r="AA242" s="96"/>
      <c r="AB242" s="96"/>
      <c r="AC242" s="97"/>
      <c r="AD242" s="97"/>
      <c r="AE242" s="97"/>
      <c r="AF242" s="97"/>
      <c r="AG242" s="97"/>
      <c r="AH242" s="97"/>
      <c r="AI242" s="98"/>
      <c r="AJ242" s="98"/>
      <c r="AK242" s="98"/>
      <c r="AL242" s="98"/>
      <c r="AM242" s="98"/>
      <c r="AN242" s="98"/>
      <c r="AO242" s="98"/>
      <c r="AP242" s="98"/>
      <c r="AQ242" s="97"/>
      <c r="AR242" s="97"/>
      <c r="AS242" s="97"/>
      <c r="AT242" s="97"/>
      <c r="AU242" s="121"/>
      <c r="AV242" s="136"/>
      <c r="AW242" s="136"/>
      <c r="AX242" s="136"/>
      <c r="AY242" s="136"/>
      <c r="AZ242" s="136"/>
      <c r="BA242" s="136"/>
      <c r="BB242" s="136"/>
      <c r="BC242" s="136"/>
      <c r="BD242" s="136"/>
      <c r="BE242" s="136"/>
      <c r="BF242" s="136"/>
      <c r="BG242" s="136"/>
      <c r="BH242" s="136"/>
      <c r="BI242" s="136"/>
      <c r="BJ242" s="136"/>
      <c r="BK242" s="136"/>
      <c r="BL242" s="136"/>
      <c r="BM242" s="136"/>
      <c r="BN242" s="136"/>
      <c r="BO242" s="136"/>
      <c r="BP242" s="136"/>
      <c r="BQ242" s="121"/>
      <c r="BR242" s="121"/>
      <c r="BS242" s="121"/>
      <c r="BT242" s="121"/>
      <c r="BU242" s="121"/>
      <c r="BV242" s="121"/>
      <c r="BW242" s="121"/>
      <c r="BX242" s="121"/>
      <c r="BY242" s="121"/>
      <c r="BZ242" s="121"/>
      <c r="CA242" s="121"/>
      <c r="CB242" s="121"/>
      <c r="CC242" s="121"/>
      <c r="CD242" s="121"/>
      <c r="CE242" s="121"/>
      <c r="CF242" s="121"/>
      <c r="CG242" s="121"/>
      <c r="CH242" s="121"/>
      <c r="CI242" s="121"/>
      <c r="CJ242" s="121"/>
      <c r="CK242" s="121"/>
      <c r="CL242" s="121"/>
      <c r="CM242" s="121"/>
      <c r="CN242" s="121"/>
      <c r="CO242" s="121"/>
      <c r="CP242" s="121"/>
      <c r="CQ242" s="121"/>
      <c r="CR242" s="121"/>
      <c r="CS242" s="121"/>
      <c r="CT242" s="121"/>
      <c r="CU242" s="121"/>
      <c r="CV242" s="121"/>
      <c r="CW242" s="121"/>
      <c r="CX242" s="121"/>
      <c r="CY242" s="121"/>
      <c r="CZ242" s="121"/>
      <c r="DA242" s="20"/>
      <c r="DB242" s="20"/>
      <c r="DC242" s="20"/>
      <c r="DD242" s="20"/>
      <c r="DE242" s="20"/>
      <c r="DF242" s="20"/>
      <c r="DG242" s="20"/>
      <c r="DH242" s="20"/>
      <c r="DI242" s="20"/>
      <c r="DJ242" s="20"/>
      <c r="DK242" s="20"/>
      <c r="DL242" s="20"/>
      <c r="DM242" s="20"/>
      <c r="DN242" s="20"/>
      <c r="DO242" s="20"/>
      <c r="DP242" s="20"/>
      <c r="DQ242" s="20"/>
      <c r="DR242" s="20"/>
      <c r="DS242" s="20"/>
      <c r="DT242" s="20"/>
      <c r="DU242" s="20"/>
      <c r="DV242" s="20"/>
      <c r="DW242" s="20"/>
      <c r="DX242" s="20"/>
      <c r="DY242" s="20"/>
      <c r="DZ242" s="20"/>
      <c r="EA242" s="20"/>
      <c r="EB242" s="20"/>
      <c r="EC242" s="20"/>
      <c r="ED242" s="20"/>
      <c r="EE242" s="20"/>
      <c r="EF242" s="20"/>
      <c r="EG242" s="20"/>
      <c r="EH242" s="20"/>
      <c r="EI242" s="20"/>
      <c r="EJ242" s="20"/>
      <c r="EK242" s="20"/>
      <c r="EL242" s="20"/>
      <c r="EM242" s="20"/>
      <c r="EN242" s="20"/>
      <c r="EO242" s="20"/>
      <c r="EP242" s="20"/>
      <c r="EQ242" s="20"/>
      <c r="ER242" s="20"/>
      <c r="ES242" s="20"/>
      <c r="ET242" s="20"/>
      <c r="EU242" s="20"/>
      <c r="EV242" s="20"/>
      <c r="EW242" s="20"/>
      <c r="EX242" s="20"/>
      <c r="EY242" s="20"/>
      <c r="EZ242" s="20"/>
      <c r="FA242" s="20"/>
      <c r="FB242" s="20"/>
      <c r="FC242" s="20"/>
      <c r="FD242" s="20"/>
      <c r="FE242" s="20"/>
      <c r="FF242" s="20"/>
      <c r="FG242" s="20"/>
      <c r="FH242" s="20"/>
      <c r="FI242" s="20"/>
    </row>
    <row r="243" customFormat="false" ht="16.5" hidden="false" customHeight="true" outlineLevel="0" collapsed="false">
      <c r="A243" s="90"/>
      <c r="B243" s="90"/>
      <c r="C243" s="90"/>
      <c r="D243" s="92"/>
      <c r="E243" s="133"/>
      <c r="F243" s="134"/>
      <c r="G243" s="134"/>
      <c r="H243" s="134"/>
      <c r="I243" s="134"/>
      <c r="J243" s="134"/>
      <c r="K243" s="94"/>
      <c r="L243" s="94"/>
      <c r="M243" s="94"/>
      <c r="N243" s="94"/>
      <c r="O243" s="94"/>
      <c r="P243" s="94"/>
      <c r="Q243" s="135"/>
      <c r="R243" s="135"/>
      <c r="S243" s="135"/>
      <c r="T243" s="135"/>
      <c r="U243" s="135"/>
      <c r="V243" s="135"/>
      <c r="W243" s="96"/>
      <c r="X243" s="96"/>
      <c r="Y243" s="96"/>
      <c r="Z243" s="96"/>
      <c r="AA243" s="96"/>
      <c r="AB243" s="96"/>
      <c r="AC243" s="97"/>
      <c r="AD243" s="97"/>
      <c r="AE243" s="97"/>
      <c r="AF243" s="97"/>
      <c r="AG243" s="97"/>
      <c r="AH243" s="97"/>
      <c r="AI243" s="98"/>
      <c r="AJ243" s="98"/>
      <c r="AK243" s="98"/>
      <c r="AL243" s="98"/>
      <c r="AM243" s="98"/>
      <c r="AN243" s="98"/>
      <c r="AO243" s="98"/>
      <c r="AP243" s="98"/>
      <c r="AQ243" s="97"/>
      <c r="AR243" s="97"/>
      <c r="AS243" s="97"/>
      <c r="AT243" s="97"/>
      <c r="AU243" s="121"/>
      <c r="AV243" s="136"/>
      <c r="AW243" s="136"/>
      <c r="AX243" s="136"/>
      <c r="AY243" s="136"/>
      <c r="AZ243" s="136"/>
      <c r="BA243" s="136"/>
      <c r="BB243" s="136"/>
      <c r="BC243" s="136"/>
      <c r="BD243" s="136"/>
      <c r="BE243" s="136"/>
      <c r="BF243" s="136"/>
      <c r="BG243" s="136"/>
      <c r="BH243" s="136"/>
      <c r="BI243" s="136"/>
      <c r="BJ243" s="136"/>
      <c r="BK243" s="136"/>
      <c r="BL243" s="136"/>
      <c r="BM243" s="136"/>
      <c r="BN243" s="136"/>
      <c r="BO243" s="136"/>
      <c r="BP243" s="136"/>
      <c r="BQ243" s="121"/>
      <c r="BR243" s="121"/>
      <c r="BS243" s="121"/>
      <c r="BT243" s="121"/>
      <c r="BU243" s="121"/>
      <c r="BV243" s="121"/>
      <c r="BW243" s="121"/>
      <c r="BX243" s="121"/>
      <c r="BY243" s="121"/>
      <c r="BZ243" s="121"/>
      <c r="CA243" s="121"/>
      <c r="CB243" s="121"/>
      <c r="CC243" s="121"/>
      <c r="CD243" s="121"/>
      <c r="CE243" s="121"/>
      <c r="CF243" s="121"/>
      <c r="CG243" s="121"/>
      <c r="CH243" s="121"/>
      <c r="CI243" s="121"/>
      <c r="CJ243" s="121"/>
      <c r="CK243" s="121"/>
      <c r="CL243" s="121"/>
      <c r="CM243" s="121"/>
      <c r="CN243" s="121"/>
      <c r="CO243" s="121"/>
      <c r="CP243" s="121"/>
      <c r="CQ243" s="121"/>
      <c r="CR243" s="121"/>
      <c r="CS243" s="121"/>
      <c r="CT243" s="121"/>
      <c r="CU243" s="121"/>
      <c r="CV243" s="121"/>
      <c r="CW243" s="121"/>
      <c r="CX243" s="121"/>
      <c r="CY243" s="121"/>
      <c r="CZ243" s="121"/>
      <c r="DA243" s="20"/>
      <c r="DB243" s="20"/>
      <c r="DC243" s="20"/>
      <c r="DD243" s="20"/>
      <c r="DE243" s="20"/>
      <c r="DF243" s="20"/>
      <c r="DG243" s="20"/>
      <c r="DH243" s="20"/>
      <c r="DI243" s="20"/>
      <c r="DJ243" s="20"/>
      <c r="DK243" s="20"/>
      <c r="DL243" s="20"/>
      <c r="DM243" s="20"/>
      <c r="DN243" s="20"/>
      <c r="DO243" s="20"/>
      <c r="DP243" s="20"/>
      <c r="DQ243" s="20"/>
      <c r="DR243" s="20"/>
      <c r="DS243" s="20"/>
      <c r="DT243" s="20"/>
      <c r="DU243" s="20"/>
      <c r="DV243" s="20"/>
      <c r="DW243" s="20"/>
      <c r="DX243" s="20"/>
      <c r="DY243" s="20"/>
      <c r="DZ243" s="20"/>
      <c r="EA243" s="20"/>
      <c r="EB243" s="20"/>
      <c r="EC243" s="20"/>
      <c r="ED243" s="20"/>
      <c r="EE243" s="20"/>
      <c r="EF243" s="20"/>
      <c r="EG243" s="20"/>
      <c r="EH243" s="20"/>
      <c r="EI243" s="20"/>
      <c r="EJ243" s="20"/>
      <c r="EK243" s="20"/>
      <c r="EL243" s="20"/>
      <c r="EM243" s="20"/>
      <c r="EN243" s="20"/>
      <c r="EO243" s="20"/>
      <c r="EP243" s="20"/>
      <c r="EQ243" s="20"/>
      <c r="ER243" s="20"/>
      <c r="ES243" s="20"/>
      <c r="ET243" s="20"/>
      <c r="EU243" s="20"/>
      <c r="EV243" s="20"/>
      <c r="EW243" s="20"/>
      <c r="EX243" s="20"/>
      <c r="EY243" s="20"/>
      <c r="EZ243" s="20"/>
      <c r="FA243" s="20"/>
      <c r="FB243" s="20"/>
      <c r="FC243" s="20"/>
      <c r="FD243" s="20"/>
      <c r="FE243" s="20"/>
      <c r="FF243" s="20"/>
      <c r="FG243" s="20"/>
      <c r="FH243" s="20"/>
      <c r="FI243" s="20"/>
    </row>
    <row r="244" customFormat="false" ht="16.5" hidden="false" customHeight="true" outlineLevel="0" collapsed="false">
      <c r="A244" s="90"/>
      <c r="B244" s="90"/>
      <c r="C244" s="90"/>
      <c r="D244" s="92"/>
      <c r="E244" s="133"/>
      <c r="F244" s="134"/>
      <c r="G244" s="134"/>
      <c r="H244" s="134"/>
      <c r="I244" s="134"/>
      <c r="J244" s="134"/>
      <c r="K244" s="94"/>
      <c r="L244" s="94"/>
      <c r="M244" s="94"/>
      <c r="N244" s="94"/>
      <c r="O244" s="94"/>
      <c r="P244" s="94"/>
      <c r="Q244" s="135"/>
      <c r="R244" s="135"/>
      <c r="S244" s="135"/>
      <c r="T244" s="135"/>
      <c r="U244" s="135"/>
      <c r="V244" s="135"/>
      <c r="W244" s="96"/>
      <c r="X244" s="96"/>
      <c r="Y244" s="96"/>
      <c r="Z244" s="96"/>
      <c r="AA244" s="96"/>
      <c r="AB244" s="96"/>
      <c r="AC244" s="97"/>
      <c r="AD244" s="97"/>
      <c r="AE244" s="97"/>
      <c r="AF244" s="97"/>
      <c r="AG244" s="97"/>
      <c r="AH244" s="97"/>
      <c r="AI244" s="98"/>
      <c r="AJ244" s="98"/>
      <c r="AK244" s="98"/>
      <c r="AL244" s="98"/>
      <c r="AM244" s="98"/>
      <c r="AN244" s="98"/>
      <c r="AO244" s="98"/>
      <c r="AP244" s="98"/>
      <c r="AQ244" s="97"/>
      <c r="AR244" s="97"/>
      <c r="AS244" s="97"/>
      <c r="AT244" s="97"/>
      <c r="AU244" s="121"/>
      <c r="AV244" s="136"/>
      <c r="AW244" s="136"/>
      <c r="AX244" s="136"/>
      <c r="AY244" s="136"/>
      <c r="AZ244" s="136"/>
      <c r="BA244" s="136"/>
      <c r="BB244" s="136"/>
      <c r="BC244" s="136"/>
      <c r="BD244" s="136"/>
      <c r="BE244" s="136"/>
      <c r="BF244" s="136"/>
      <c r="BG244" s="136"/>
      <c r="BH244" s="136"/>
      <c r="BI244" s="136"/>
      <c r="BJ244" s="136"/>
      <c r="BK244" s="136"/>
      <c r="BL244" s="136"/>
      <c r="BM244" s="136"/>
      <c r="BN244" s="136"/>
      <c r="BO244" s="136"/>
      <c r="BP244" s="136"/>
      <c r="BQ244" s="121"/>
      <c r="BR244" s="121"/>
      <c r="BS244" s="121"/>
      <c r="BT244" s="121"/>
      <c r="BU244" s="121"/>
      <c r="BV244" s="121"/>
      <c r="BW244" s="121"/>
      <c r="BX244" s="121"/>
      <c r="BY244" s="121"/>
      <c r="BZ244" s="121"/>
      <c r="CA244" s="121"/>
      <c r="CB244" s="121"/>
      <c r="CC244" s="121"/>
      <c r="CD244" s="121"/>
      <c r="CE244" s="121"/>
      <c r="CF244" s="121"/>
      <c r="CG244" s="121"/>
      <c r="CH244" s="121"/>
      <c r="CI244" s="121"/>
      <c r="CJ244" s="121"/>
      <c r="CK244" s="121"/>
      <c r="CL244" s="121"/>
      <c r="CM244" s="121"/>
      <c r="CN244" s="121"/>
      <c r="CO244" s="121"/>
      <c r="CP244" s="121"/>
      <c r="CQ244" s="121"/>
      <c r="CR244" s="121"/>
      <c r="CS244" s="121"/>
      <c r="CT244" s="121"/>
      <c r="CU244" s="121"/>
      <c r="CV244" s="121"/>
      <c r="CW244" s="121"/>
      <c r="CX244" s="121"/>
      <c r="CY244" s="121"/>
      <c r="CZ244" s="121"/>
      <c r="DA244" s="20"/>
      <c r="DB244" s="20"/>
      <c r="DC244" s="20"/>
      <c r="DD244" s="20"/>
      <c r="DE244" s="20"/>
      <c r="DF244" s="20"/>
      <c r="DG244" s="20"/>
      <c r="DH244" s="20"/>
      <c r="DI244" s="20"/>
      <c r="DJ244" s="20"/>
      <c r="DK244" s="20"/>
      <c r="DL244" s="20"/>
      <c r="DM244" s="20"/>
      <c r="DN244" s="20"/>
      <c r="DO244" s="20"/>
      <c r="DP244" s="20"/>
      <c r="DQ244" s="20"/>
      <c r="DR244" s="20"/>
      <c r="DS244" s="20"/>
      <c r="DT244" s="20"/>
      <c r="DU244" s="20"/>
      <c r="DV244" s="20"/>
      <c r="DW244" s="20"/>
      <c r="DX244" s="20"/>
      <c r="DY244" s="20"/>
      <c r="DZ244" s="20"/>
      <c r="EA244" s="20"/>
      <c r="EB244" s="20"/>
      <c r="EC244" s="20"/>
      <c r="ED244" s="20"/>
      <c r="EE244" s="20"/>
      <c r="EF244" s="20"/>
      <c r="EG244" s="20"/>
      <c r="EH244" s="20"/>
      <c r="EI244" s="20"/>
      <c r="EJ244" s="20"/>
      <c r="EK244" s="20"/>
      <c r="EL244" s="20"/>
      <c r="EM244" s="20"/>
      <c r="EN244" s="20"/>
      <c r="EO244" s="20"/>
      <c r="EP244" s="20"/>
      <c r="EQ244" s="20"/>
      <c r="ER244" s="20"/>
      <c r="ES244" s="20"/>
      <c r="ET244" s="20"/>
      <c r="EU244" s="20"/>
      <c r="EV244" s="20"/>
      <c r="EW244" s="20"/>
      <c r="EX244" s="20"/>
      <c r="EY244" s="20"/>
      <c r="EZ244" s="20"/>
      <c r="FA244" s="20"/>
      <c r="FB244" s="20"/>
      <c r="FC244" s="20"/>
      <c r="FD244" s="20"/>
      <c r="FE244" s="20"/>
      <c r="FF244" s="20"/>
      <c r="FG244" s="20"/>
      <c r="FH244" s="20"/>
      <c r="FI244" s="20"/>
    </row>
    <row r="245" customFormat="false" ht="16.5" hidden="false" customHeight="true" outlineLevel="0" collapsed="false">
      <c r="A245" s="90"/>
      <c r="B245" s="90"/>
      <c r="C245" s="90"/>
      <c r="D245" s="92"/>
      <c r="E245" s="133"/>
      <c r="F245" s="134"/>
      <c r="G245" s="134"/>
      <c r="H245" s="134"/>
      <c r="I245" s="134"/>
      <c r="J245" s="134"/>
      <c r="K245" s="94"/>
      <c r="L245" s="94"/>
      <c r="M245" s="94"/>
      <c r="N245" s="94"/>
      <c r="O245" s="94"/>
      <c r="P245" s="94"/>
      <c r="Q245" s="135"/>
      <c r="R245" s="135"/>
      <c r="S245" s="135"/>
      <c r="T245" s="135"/>
      <c r="U245" s="135"/>
      <c r="V245" s="135"/>
      <c r="W245" s="96"/>
      <c r="X245" s="96"/>
      <c r="Y245" s="96"/>
      <c r="Z245" s="96"/>
      <c r="AA245" s="96"/>
      <c r="AB245" s="96"/>
      <c r="AC245" s="97"/>
      <c r="AD245" s="97"/>
      <c r="AE245" s="97"/>
      <c r="AF245" s="97"/>
      <c r="AG245" s="97"/>
      <c r="AH245" s="97"/>
      <c r="AI245" s="98"/>
      <c r="AJ245" s="98"/>
      <c r="AK245" s="98"/>
      <c r="AL245" s="98"/>
      <c r="AM245" s="98"/>
      <c r="AN245" s="98"/>
      <c r="AO245" s="98"/>
      <c r="AP245" s="98"/>
      <c r="AQ245" s="97"/>
      <c r="AR245" s="97"/>
      <c r="AS245" s="97"/>
      <c r="AT245" s="97"/>
      <c r="AU245" s="121"/>
      <c r="AV245" s="136"/>
      <c r="AW245" s="136"/>
      <c r="AX245" s="136"/>
      <c r="AY245" s="136"/>
      <c r="AZ245" s="136"/>
      <c r="BA245" s="136"/>
      <c r="BB245" s="136"/>
      <c r="BC245" s="136"/>
      <c r="BD245" s="136"/>
      <c r="BE245" s="136"/>
      <c r="BF245" s="136"/>
      <c r="BG245" s="136"/>
      <c r="BH245" s="136"/>
      <c r="BI245" s="136"/>
      <c r="BJ245" s="136"/>
      <c r="BK245" s="136"/>
      <c r="BL245" s="136"/>
      <c r="BM245" s="136"/>
      <c r="BN245" s="136"/>
      <c r="BO245" s="136"/>
      <c r="BP245" s="136"/>
      <c r="BQ245" s="121"/>
      <c r="BR245" s="121"/>
      <c r="BS245" s="121"/>
      <c r="BT245" s="121"/>
      <c r="BU245" s="121"/>
      <c r="BV245" s="121"/>
      <c r="BW245" s="121"/>
      <c r="BX245" s="121"/>
      <c r="BY245" s="121"/>
      <c r="BZ245" s="121"/>
      <c r="CA245" s="121"/>
      <c r="CB245" s="121"/>
      <c r="CC245" s="121"/>
      <c r="CD245" s="121"/>
      <c r="CE245" s="121"/>
      <c r="CF245" s="121"/>
      <c r="CG245" s="121"/>
      <c r="CH245" s="121"/>
      <c r="CI245" s="121"/>
      <c r="CJ245" s="121"/>
      <c r="CK245" s="121"/>
      <c r="CL245" s="121"/>
      <c r="CM245" s="121"/>
      <c r="CN245" s="121"/>
      <c r="CO245" s="121"/>
      <c r="CP245" s="121"/>
      <c r="CQ245" s="121"/>
      <c r="CR245" s="121"/>
      <c r="CS245" s="121"/>
      <c r="CT245" s="121"/>
      <c r="CU245" s="121"/>
      <c r="CV245" s="121"/>
      <c r="CW245" s="121"/>
      <c r="CX245" s="121"/>
      <c r="CY245" s="121"/>
      <c r="CZ245" s="121"/>
      <c r="DA245" s="20"/>
      <c r="DB245" s="20"/>
      <c r="DC245" s="20"/>
      <c r="DD245" s="20"/>
      <c r="DE245" s="20"/>
      <c r="DF245" s="20"/>
      <c r="DG245" s="20"/>
      <c r="DH245" s="20"/>
      <c r="DI245" s="20"/>
      <c r="DJ245" s="20"/>
      <c r="DK245" s="20"/>
      <c r="DL245" s="20"/>
      <c r="DM245" s="20"/>
      <c r="DN245" s="20"/>
      <c r="DO245" s="20"/>
      <c r="DP245" s="20"/>
      <c r="DQ245" s="20"/>
      <c r="DR245" s="20"/>
      <c r="DS245" s="20"/>
      <c r="DT245" s="20"/>
      <c r="DU245" s="20"/>
      <c r="DV245" s="20"/>
      <c r="DW245" s="20"/>
      <c r="DX245" s="20"/>
      <c r="DY245" s="20"/>
      <c r="DZ245" s="20"/>
      <c r="EA245" s="20"/>
      <c r="EB245" s="20"/>
      <c r="EC245" s="20"/>
      <c r="ED245" s="20"/>
      <c r="EE245" s="20"/>
      <c r="EF245" s="20"/>
      <c r="EG245" s="20"/>
      <c r="EH245" s="20"/>
      <c r="EI245" s="20"/>
      <c r="EJ245" s="20"/>
      <c r="EK245" s="20"/>
      <c r="EL245" s="20"/>
      <c r="EM245" s="20"/>
      <c r="EN245" s="20"/>
      <c r="EO245" s="20"/>
      <c r="EP245" s="20"/>
      <c r="EQ245" s="20"/>
      <c r="ER245" s="20"/>
      <c r="ES245" s="20"/>
      <c r="ET245" s="20"/>
      <c r="EU245" s="20"/>
      <c r="EV245" s="20"/>
      <c r="EW245" s="20"/>
      <c r="EX245" s="20"/>
      <c r="EY245" s="20"/>
      <c r="EZ245" s="20"/>
      <c r="FA245" s="20"/>
      <c r="FB245" s="20"/>
      <c r="FC245" s="20"/>
      <c r="FD245" s="20"/>
      <c r="FE245" s="20"/>
      <c r="FF245" s="20"/>
      <c r="FG245" s="20"/>
      <c r="FH245" s="20"/>
      <c r="FI245" s="20"/>
    </row>
    <row r="246" customFormat="false" ht="16.5" hidden="false" customHeight="true" outlineLevel="0" collapsed="false">
      <c r="A246" s="90"/>
      <c r="B246" s="90"/>
      <c r="C246" s="90"/>
      <c r="D246" s="92"/>
      <c r="E246" s="133"/>
      <c r="F246" s="134"/>
      <c r="G246" s="134"/>
      <c r="H246" s="134"/>
      <c r="I246" s="134"/>
      <c r="J246" s="134"/>
      <c r="K246" s="94"/>
      <c r="L246" s="94"/>
      <c r="M246" s="94"/>
      <c r="N246" s="94"/>
      <c r="O246" s="94"/>
      <c r="P246" s="94"/>
      <c r="Q246" s="135"/>
      <c r="R246" s="135"/>
      <c r="S246" s="135"/>
      <c r="T246" s="135"/>
      <c r="U246" s="135"/>
      <c r="V246" s="135"/>
      <c r="W246" s="96"/>
      <c r="X246" s="96"/>
      <c r="Y246" s="96"/>
      <c r="Z246" s="96"/>
      <c r="AA246" s="96"/>
      <c r="AB246" s="96"/>
      <c r="AC246" s="97"/>
      <c r="AD246" s="97"/>
      <c r="AE246" s="97"/>
      <c r="AF246" s="97"/>
      <c r="AG246" s="97"/>
      <c r="AH246" s="97"/>
      <c r="AI246" s="98"/>
      <c r="AJ246" s="98"/>
      <c r="AK246" s="98"/>
      <c r="AL246" s="98"/>
      <c r="AM246" s="98"/>
      <c r="AN246" s="98"/>
      <c r="AO246" s="98"/>
      <c r="AP246" s="98"/>
      <c r="AQ246" s="97"/>
      <c r="AR246" s="97"/>
      <c r="AS246" s="97"/>
      <c r="AT246" s="97"/>
      <c r="AU246" s="121"/>
      <c r="AV246" s="136"/>
      <c r="AW246" s="136"/>
      <c r="AX246" s="136"/>
      <c r="AY246" s="136"/>
      <c r="AZ246" s="136"/>
      <c r="BA246" s="136"/>
      <c r="BB246" s="136"/>
      <c r="BC246" s="136"/>
      <c r="BD246" s="136"/>
      <c r="BE246" s="136"/>
      <c r="BF246" s="136"/>
      <c r="BG246" s="136"/>
      <c r="BH246" s="136"/>
      <c r="BI246" s="136"/>
      <c r="BJ246" s="136"/>
      <c r="BK246" s="136"/>
      <c r="BL246" s="136"/>
      <c r="BM246" s="136"/>
      <c r="BN246" s="136"/>
      <c r="BO246" s="136"/>
      <c r="BP246" s="136"/>
      <c r="BQ246" s="121"/>
      <c r="BR246" s="121"/>
      <c r="BS246" s="121"/>
      <c r="BT246" s="121"/>
      <c r="BU246" s="121"/>
      <c r="BV246" s="121"/>
      <c r="BW246" s="121"/>
      <c r="BX246" s="121"/>
      <c r="BY246" s="121"/>
      <c r="BZ246" s="121"/>
      <c r="CA246" s="121"/>
      <c r="CB246" s="121"/>
      <c r="CC246" s="121"/>
      <c r="CD246" s="121"/>
      <c r="CE246" s="121"/>
      <c r="CF246" s="121"/>
      <c r="CG246" s="121"/>
      <c r="CH246" s="121"/>
      <c r="CI246" s="121"/>
      <c r="CJ246" s="121"/>
      <c r="CK246" s="121"/>
      <c r="CL246" s="121"/>
      <c r="CM246" s="121"/>
      <c r="CN246" s="121"/>
      <c r="CO246" s="121"/>
      <c r="CP246" s="121"/>
      <c r="CQ246" s="121"/>
      <c r="CR246" s="121"/>
      <c r="CS246" s="121"/>
      <c r="CT246" s="121"/>
      <c r="CU246" s="121"/>
      <c r="CV246" s="121"/>
      <c r="CW246" s="121"/>
      <c r="CX246" s="121"/>
      <c r="CY246" s="121"/>
      <c r="CZ246" s="121"/>
      <c r="DA246" s="20"/>
      <c r="DB246" s="20"/>
      <c r="DC246" s="20"/>
      <c r="DD246" s="20"/>
      <c r="DE246" s="20"/>
      <c r="DF246" s="20"/>
      <c r="DG246" s="20"/>
      <c r="DH246" s="20"/>
      <c r="DI246" s="20"/>
      <c r="DJ246" s="20"/>
      <c r="DK246" s="20"/>
      <c r="DL246" s="20"/>
      <c r="DM246" s="20"/>
      <c r="DN246" s="20"/>
      <c r="DO246" s="20"/>
      <c r="DP246" s="20"/>
      <c r="DQ246" s="20"/>
      <c r="DR246" s="20"/>
      <c r="DS246" s="20"/>
      <c r="DT246" s="20"/>
      <c r="DU246" s="20"/>
      <c r="DV246" s="20"/>
      <c r="DW246" s="20"/>
      <c r="DX246" s="20"/>
      <c r="DY246" s="20"/>
      <c r="DZ246" s="20"/>
      <c r="EA246" s="20"/>
      <c r="EB246" s="20"/>
      <c r="EC246" s="20"/>
      <c r="ED246" s="20"/>
      <c r="EE246" s="20"/>
      <c r="EF246" s="20"/>
      <c r="EG246" s="20"/>
      <c r="EH246" s="20"/>
      <c r="EI246" s="20"/>
      <c r="EJ246" s="20"/>
      <c r="EK246" s="20"/>
      <c r="EL246" s="20"/>
      <c r="EM246" s="20"/>
      <c r="EN246" s="20"/>
      <c r="EO246" s="20"/>
      <c r="EP246" s="20"/>
      <c r="EQ246" s="20"/>
      <c r="ER246" s="20"/>
      <c r="ES246" s="20"/>
      <c r="ET246" s="20"/>
      <c r="EU246" s="20"/>
      <c r="EV246" s="20"/>
      <c r="EW246" s="20"/>
      <c r="EX246" s="20"/>
      <c r="EY246" s="20"/>
      <c r="EZ246" s="20"/>
      <c r="FA246" s="20"/>
      <c r="FB246" s="20"/>
      <c r="FC246" s="20"/>
      <c r="FD246" s="20"/>
      <c r="FE246" s="20"/>
      <c r="FF246" s="20"/>
      <c r="FG246" s="20"/>
      <c r="FH246" s="20"/>
      <c r="FI246" s="20"/>
    </row>
    <row r="247" customFormat="false" ht="16.5" hidden="false" customHeight="true" outlineLevel="0" collapsed="false">
      <c r="A247" s="90"/>
      <c r="B247" s="90"/>
      <c r="C247" s="90"/>
      <c r="D247" s="92"/>
      <c r="E247" s="133"/>
      <c r="F247" s="134"/>
      <c r="G247" s="134"/>
      <c r="H247" s="134"/>
      <c r="I247" s="134"/>
      <c r="J247" s="134"/>
      <c r="K247" s="94"/>
      <c r="L247" s="94"/>
      <c r="M247" s="94"/>
      <c r="N247" s="94"/>
      <c r="O247" s="94"/>
      <c r="P247" s="94"/>
      <c r="Q247" s="135"/>
      <c r="R247" s="135"/>
      <c r="S247" s="135"/>
      <c r="T247" s="135"/>
      <c r="U247" s="135"/>
      <c r="V247" s="135"/>
      <c r="W247" s="96"/>
      <c r="X247" s="96"/>
      <c r="Y247" s="96"/>
      <c r="Z247" s="96"/>
      <c r="AA247" s="96"/>
      <c r="AB247" s="96"/>
      <c r="AC247" s="97"/>
      <c r="AD247" s="97"/>
      <c r="AE247" s="97"/>
      <c r="AF247" s="97"/>
      <c r="AG247" s="97"/>
      <c r="AH247" s="97"/>
      <c r="AI247" s="98"/>
      <c r="AJ247" s="98"/>
      <c r="AK247" s="98"/>
      <c r="AL247" s="98"/>
      <c r="AM247" s="98"/>
      <c r="AN247" s="98"/>
      <c r="AO247" s="98"/>
      <c r="AP247" s="98"/>
      <c r="AQ247" s="97"/>
      <c r="AR247" s="137"/>
      <c r="AS247" s="97"/>
      <c r="AT247" s="97"/>
      <c r="AU247" s="121"/>
      <c r="AV247" s="136"/>
      <c r="AW247" s="136"/>
      <c r="AX247" s="136"/>
      <c r="AY247" s="136"/>
      <c r="AZ247" s="136"/>
      <c r="BA247" s="136"/>
      <c r="BB247" s="136"/>
      <c r="BC247" s="136"/>
      <c r="BD247" s="136"/>
      <c r="BE247" s="136"/>
      <c r="BF247" s="136"/>
      <c r="BG247" s="136"/>
      <c r="BH247" s="136"/>
      <c r="BI247" s="136"/>
      <c r="BJ247" s="136"/>
      <c r="BK247" s="136"/>
      <c r="BL247" s="136"/>
      <c r="BM247" s="136"/>
      <c r="BN247" s="136"/>
      <c r="BO247" s="136"/>
      <c r="BP247" s="136"/>
      <c r="BQ247" s="121"/>
      <c r="BR247" s="121"/>
      <c r="BS247" s="121"/>
      <c r="BT247" s="121"/>
      <c r="BU247" s="121"/>
      <c r="BV247" s="121"/>
      <c r="BW247" s="121"/>
      <c r="BX247" s="121"/>
      <c r="BY247" s="121"/>
      <c r="BZ247" s="121"/>
      <c r="CA247" s="121"/>
      <c r="CB247" s="121"/>
      <c r="CC247" s="121"/>
      <c r="CD247" s="121"/>
      <c r="CE247" s="121"/>
      <c r="CF247" s="121"/>
      <c r="CG247" s="121"/>
      <c r="CH247" s="121"/>
      <c r="CI247" s="121"/>
      <c r="CJ247" s="121"/>
      <c r="CK247" s="121"/>
      <c r="CL247" s="121"/>
      <c r="CM247" s="121"/>
      <c r="CN247" s="121"/>
      <c r="CO247" s="121"/>
      <c r="CP247" s="121"/>
      <c r="CQ247" s="121"/>
      <c r="CR247" s="121"/>
      <c r="CS247" s="121"/>
      <c r="CT247" s="121"/>
      <c r="CU247" s="121"/>
      <c r="CV247" s="121"/>
      <c r="CW247" s="121"/>
      <c r="CX247" s="121"/>
      <c r="CY247" s="121"/>
      <c r="CZ247" s="121"/>
      <c r="DA247" s="20"/>
      <c r="DB247" s="20"/>
      <c r="DC247" s="20"/>
      <c r="DD247" s="20"/>
      <c r="DE247" s="20"/>
      <c r="DF247" s="20"/>
      <c r="DG247" s="20"/>
      <c r="DH247" s="20"/>
      <c r="DI247" s="20"/>
      <c r="DJ247" s="20"/>
      <c r="DK247" s="20"/>
      <c r="DL247" s="20"/>
      <c r="DM247" s="20"/>
      <c r="DN247" s="20"/>
      <c r="DO247" s="20"/>
      <c r="DP247" s="20"/>
      <c r="DQ247" s="20"/>
      <c r="DR247" s="20"/>
      <c r="DS247" s="20"/>
      <c r="DT247" s="20"/>
      <c r="DU247" s="20"/>
      <c r="DV247" s="20"/>
      <c r="DW247" s="20"/>
      <c r="DX247" s="20"/>
      <c r="DY247" s="20"/>
      <c r="DZ247" s="20"/>
      <c r="EA247" s="20"/>
      <c r="EB247" s="20"/>
      <c r="EC247" s="20"/>
      <c r="ED247" s="20"/>
      <c r="EE247" s="20"/>
      <c r="EF247" s="20"/>
      <c r="EG247" s="20"/>
      <c r="EH247" s="20"/>
      <c r="EI247" s="20"/>
      <c r="EJ247" s="20"/>
      <c r="EK247" s="20"/>
      <c r="EL247" s="20"/>
      <c r="EM247" s="20"/>
      <c r="EN247" s="20"/>
      <c r="EO247" s="20"/>
      <c r="EP247" s="20"/>
      <c r="EQ247" s="20"/>
      <c r="ER247" s="20"/>
      <c r="ES247" s="20"/>
      <c r="ET247" s="20"/>
      <c r="EU247" s="20"/>
      <c r="EV247" s="20"/>
      <c r="EW247" s="20"/>
      <c r="EX247" s="20"/>
      <c r="EY247" s="20"/>
      <c r="EZ247" s="20"/>
      <c r="FA247" s="20"/>
      <c r="FB247" s="20"/>
      <c r="FC247" s="20"/>
      <c r="FD247" s="20"/>
      <c r="FE247" s="20"/>
      <c r="FF247" s="20"/>
      <c r="FG247" s="20"/>
      <c r="FH247" s="20"/>
      <c r="FI247" s="20"/>
    </row>
    <row r="248" customFormat="false" ht="16.5" hidden="false" customHeight="true" outlineLevel="0" collapsed="false">
      <c r="A248" s="90"/>
      <c r="B248" s="90"/>
      <c r="C248" s="90"/>
      <c r="D248" s="92"/>
      <c r="E248" s="133"/>
      <c r="F248" s="134"/>
      <c r="G248" s="134"/>
      <c r="H248" s="134"/>
      <c r="I248" s="134"/>
      <c r="J248" s="134"/>
      <c r="K248" s="94"/>
      <c r="L248" s="94"/>
      <c r="M248" s="94"/>
      <c r="N248" s="94"/>
      <c r="O248" s="94"/>
      <c r="P248" s="94"/>
      <c r="Q248" s="135"/>
      <c r="R248" s="135"/>
      <c r="S248" s="135"/>
      <c r="T248" s="135"/>
      <c r="U248" s="135"/>
      <c r="V248" s="135"/>
      <c r="W248" s="96"/>
      <c r="X248" s="96"/>
      <c r="Y248" s="96"/>
      <c r="Z248" s="96"/>
      <c r="AA248" s="96"/>
      <c r="AB248" s="96"/>
      <c r="AC248" s="97"/>
      <c r="AD248" s="97"/>
      <c r="AE248" s="97"/>
      <c r="AF248" s="97"/>
      <c r="AG248" s="97"/>
      <c r="AH248" s="97"/>
      <c r="AI248" s="98"/>
      <c r="AJ248" s="98"/>
      <c r="AK248" s="98"/>
      <c r="AL248" s="98"/>
      <c r="AM248" s="98"/>
      <c r="AN248" s="98"/>
      <c r="AO248" s="98"/>
      <c r="AP248" s="98"/>
      <c r="AQ248" s="97"/>
      <c r="AR248" s="97"/>
      <c r="AS248" s="97"/>
      <c r="AT248" s="97"/>
      <c r="AU248" s="121"/>
      <c r="AV248" s="136"/>
      <c r="AW248" s="136"/>
      <c r="AX248" s="136"/>
      <c r="AY248" s="136"/>
      <c r="AZ248" s="136"/>
      <c r="BA248" s="136"/>
      <c r="BB248" s="136"/>
      <c r="BC248" s="136"/>
      <c r="BD248" s="136"/>
      <c r="BE248" s="136"/>
      <c r="BF248" s="136"/>
      <c r="BG248" s="136"/>
      <c r="BH248" s="136"/>
      <c r="BI248" s="136"/>
      <c r="BJ248" s="136"/>
      <c r="BK248" s="136"/>
      <c r="BL248" s="136"/>
      <c r="BM248" s="136"/>
      <c r="BN248" s="136"/>
      <c r="BO248" s="136"/>
      <c r="BP248" s="136"/>
      <c r="BQ248" s="121"/>
      <c r="BR248" s="121"/>
      <c r="BS248" s="121"/>
      <c r="BT248" s="121"/>
      <c r="BU248" s="121"/>
      <c r="BV248" s="121"/>
      <c r="BW248" s="121"/>
      <c r="BX248" s="121"/>
      <c r="BY248" s="121"/>
      <c r="BZ248" s="121"/>
      <c r="CA248" s="121"/>
      <c r="CB248" s="121"/>
      <c r="CC248" s="121"/>
      <c r="CD248" s="121"/>
      <c r="CE248" s="121"/>
      <c r="CF248" s="121"/>
      <c r="CG248" s="121"/>
      <c r="CH248" s="121"/>
      <c r="CI248" s="121"/>
      <c r="CJ248" s="121"/>
      <c r="CK248" s="121"/>
      <c r="CL248" s="121"/>
      <c r="CM248" s="121"/>
      <c r="CN248" s="121"/>
      <c r="CO248" s="121"/>
      <c r="CP248" s="121"/>
      <c r="CQ248" s="121"/>
      <c r="CR248" s="121"/>
      <c r="CS248" s="121"/>
      <c r="CT248" s="121"/>
      <c r="CU248" s="121"/>
      <c r="CV248" s="121"/>
      <c r="CW248" s="121"/>
      <c r="CX248" s="121"/>
      <c r="CY248" s="121"/>
      <c r="CZ248" s="121"/>
      <c r="DA248" s="20"/>
      <c r="DB248" s="20"/>
      <c r="DC248" s="20"/>
      <c r="DD248" s="20"/>
      <c r="DE248" s="20"/>
      <c r="DF248" s="20"/>
      <c r="DG248" s="20"/>
      <c r="DH248" s="20"/>
      <c r="DI248" s="20"/>
      <c r="DJ248" s="20"/>
      <c r="DK248" s="20"/>
      <c r="DL248" s="20"/>
      <c r="DM248" s="20"/>
      <c r="DN248" s="20"/>
      <c r="DO248" s="20"/>
      <c r="DP248" s="20"/>
      <c r="DQ248" s="20"/>
      <c r="DR248" s="20"/>
      <c r="DS248" s="20"/>
      <c r="DT248" s="20"/>
      <c r="DU248" s="20"/>
      <c r="DV248" s="20"/>
      <c r="DW248" s="20"/>
      <c r="DX248" s="20"/>
      <c r="DY248" s="20"/>
      <c r="DZ248" s="20"/>
      <c r="EA248" s="20"/>
      <c r="EB248" s="20"/>
      <c r="EC248" s="20"/>
      <c r="ED248" s="20"/>
      <c r="EE248" s="20"/>
      <c r="EF248" s="20"/>
      <c r="EG248" s="20"/>
      <c r="EH248" s="20"/>
      <c r="EI248" s="20"/>
      <c r="EJ248" s="20"/>
      <c r="EK248" s="20"/>
      <c r="EL248" s="20"/>
      <c r="EM248" s="20"/>
      <c r="EN248" s="20"/>
      <c r="EO248" s="20"/>
      <c r="EP248" s="20"/>
      <c r="EQ248" s="20"/>
      <c r="ER248" s="20"/>
      <c r="ES248" s="20"/>
      <c r="ET248" s="20"/>
      <c r="EU248" s="20"/>
      <c r="EV248" s="20"/>
      <c r="EW248" s="20"/>
      <c r="EX248" s="20"/>
      <c r="EY248" s="20"/>
      <c r="EZ248" s="20"/>
      <c r="FA248" s="20"/>
      <c r="FB248" s="20"/>
      <c r="FC248" s="20"/>
      <c r="FD248" s="20"/>
      <c r="FE248" s="20"/>
      <c r="FF248" s="20"/>
      <c r="FG248" s="20"/>
      <c r="FH248" s="20"/>
      <c r="FI248" s="20"/>
    </row>
    <row r="249" customFormat="false" ht="16.5" hidden="false" customHeight="true" outlineLevel="0" collapsed="false">
      <c r="A249" s="90"/>
      <c r="B249" s="90"/>
      <c r="C249" s="90"/>
      <c r="D249" s="92"/>
      <c r="E249" s="133"/>
      <c r="F249" s="134"/>
      <c r="G249" s="134"/>
      <c r="H249" s="134"/>
      <c r="I249" s="134"/>
      <c r="J249" s="134"/>
      <c r="K249" s="94"/>
      <c r="L249" s="94"/>
      <c r="M249" s="94"/>
      <c r="N249" s="94"/>
      <c r="O249" s="94"/>
      <c r="P249" s="94"/>
      <c r="Q249" s="135"/>
      <c r="R249" s="135"/>
      <c r="S249" s="135"/>
      <c r="T249" s="135"/>
      <c r="U249" s="135"/>
      <c r="V249" s="135"/>
      <c r="W249" s="96"/>
      <c r="X249" s="96"/>
      <c r="Y249" s="96"/>
      <c r="Z249" s="96"/>
      <c r="AA249" s="96"/>
      <c r="AB249" s="96"/>
      <c r="AC249" s="97"/>
      <c r="AD249" s="97"/>
      <c r="AE249" s="97"/>
      <c r="AF249" s="97"/>
      <c r="AG249" s="97"/>
      <c r="AH249" s="97"/>
      <c r="AI249" s="98"/>
      <c r="AJ249" s="98"/>
      <c r="AK249" s="98"/>
      <c r="AL249" s="98"/>
      <c r="AM249" s="98"/>
      <c r="AN249" s="98"/>
      <c r="AO249" s="98"/>
      <c r="AP249" s="98"/>
      <c r="AQ249" s="97"/>
      <c r="AR249" s="97"/>
      <c r="AS249" s="97"/>
      <c r="AT249" s="97"/>
      <c r="AU249" s="121"/>
      <c r="AV249" s="136"/>
      <c r="AW249" s="136"/>
      <c r="AX249" s="136"/>
      <c r="AY249" s="136"/>
      <c r="AZ249" s="136"/>
      <c r="BA249" s="136"/>
      <c r="BB249" s="136"/>
      <c r="BC249" s="136"/>
      <c r="BD249" s="136"/>
      <c r="BE249" s="136"/>
      <c r="BF249" s="136"/>
      <c r="BG249" s="136"/>
      <c r="BH249" s="136"/>
      <c r="BI249" s="136"/>
      <c r="BJ249" s="136"/>
      <c r="BK249" s="136"/>
      <c r="BL249" s="136"/>
      <c r="BM249" s="136"/>
      <c r="BN249" s="136"/>
      <c r="BO249" s="136"/>
      <c r="BP249" s="136"/>
      <c r="BQ249" s="121"/>
      <c r="BR249" s="121"/>
      <c r="BS249" s="121"/>
      <c r="BT249" s="121"/>
      <c r="BU249" s="121"/>
      <c r="BV249" s="121"/>
      <c r="BW249" s="121"/>
      <c r="BX249" s="121"/>
      <c r="BY249" s="121"/>
      <c r="BZ249" s="121"/>
      <c r="CA249" s="121"/>
      <c r="CB249" s="121"/>
      <c r="CC249" s="121"/>
      <c r="CD249" s="121"/>
      <c r="CE249" s="121"/>
      <c r="CF249" s="121"/>
      <c r="CG249" s="121"/>
      <c r="CH249" s="121"/>
      <c r="CI249" s="121"/>
      <c r="CJ249" s="121"/>
      <c r="CK249" s="121"/>
      <c r="CL249" s="121"/>
      <c r="CM249" s="121"/>
      <c r="CN249" s="121"/>
      <c r="CO249" s="121"/>
      <c r="CP249" s="121"/>
      <c r="CQ249" s="121"/>
      <c r="CR249" s="121"/>
      <c r="CS249" s="121"/>
      <c r="CT249" s="121"/>
      <c r="CU249" s="121"/>
      <c r="CV249" s="121"/>
      <c r="CW249" s="121"/>
      <c r="CX249" s="121"/>
      <c r="CY249" s="121"/>
      <c r="CZ249" s="121"/>
      <c r="DA249" s="20"/>
      <c r="DB249" s="20"/>
      <c r="DC249" s="20"/>
      <c r="DD249" s="20"/>
      <c r="DE249" s="20"/>
      <c r="DF249" s="20"/>
      <c r="DG249" s="20"/>
      <c r="DH249" s="20"/>
      <c r="DI249" s="20"/>
      <c r="DJ249" s="20"/>
      <c r="DK249" s="20"/>
      <c r="DL249" s="20"/>
      <c r="DM249" s="20"/>
      <c r="DN249" s="20"/>
      <c r="DO249" s="20"/>
      <c r="DP249" s="20"/>
      <c r="DQ249" s="20"/>
      <c r="DR249" s="20"/>
      <c r="DS249" s="20"/>
      <c r="DT249" s="20"/>
      <c r="DU249" s="20"/>
      <c r="DV249" s="20"/>
      <c r="DW249" s="20"/>
      <c r="DX249" s="20"/>
      <c r="DY249" s="20"/>
      <c r="DZ249" s="20"/>
      <c r="EA249" s="20"/>
      <c r="EB249" s="20"/>
      <c r="EC249" s="20"/>
      <c r="ED249" s="20"/>
      <c r="EE249" s="20"/>
      <c r="EF249" s="20"/>
      <c r="EG249" s="20"/>
      <c r="EH249" s="20"/>
      <c r="EI249" s="20"/>
      <c r="EJ249" s="20"/>
      <c r="EK249" s="20"/>
      <c r="EL249" s="20"/>
      <c r="EM249" s="20"/>
      <c r="EN249" s="20"/>
      <c r="EO249" s="20"/>
      <c r="EP249" s="20"/>
      <c r="EQ249" s="20"/>
      <c r="ER249" s="20"/>
      <c r="ES249" s="20"/>
      <c r="ET249" s="20"/>
      <c r="EU249" s="20"/>
      <c r="EV249" s="20"/>
      <c r="EW249" s="20"/>
      <c r="EX249" s="20"/>
      <c r="EY249" s="20"/>
      <c r="EZ249" s="20"/>
      <c r="FA249" s="20"/>
      <c r="FB249" s="20"/>
      <c r="FC249" s="20"/>
      <c r="FD249" s="20"/>
      <c r="FE249" s="20"/>
      <c r="FF249" s="20"/>
      <c r="FG249" s="20"/>
      <c r="FH249" s="20"/>
      <c r="FI249" s="20"/>
    </row>
    <row r="250" customFormat="false" ht="16.5" hidden="false" customHeight="true" outlineLevel="0" collapsed="false">
      <c r="A250" s="90"/>
      <c r="B250" s="90"/>
      <c r="C250" s="90"/>
      <c r="D250" s="92"/>
      <c r="E250" s="133"/>
      <c r="F250" s="134"/>
      <c r="G250" s="134"/>
      <c r="H250" s="134"/>
      <c r="I250" s="134"/>
      <c r="J250" s="134"/>
      <c r="K250" s="94"/>
      <c r="L250" s="94"/>
      <c r="M250" s="94"/>
      <c r="N250" s="94"/>
      <c r="O250" s="94"/>
      <c r="P250" s="94"/>
      <c r="Q250" s="135"/>
      <c r="R250" s="135"/>
      <c r="S250" s="135"/>
      <c r="T250" s="135"/>
      <c r="U250" s="135"/>
      <c r="V250" s="135"/>
      <c r="W250" s="96"/>
      <c r="X250" s="96"/>
      <c r="Y250" s="96"/>
      <c r="Z250" s="96"/>
      <c r="AA250" s="96"/>
      <c r="AB250" s="96"/>
      <c r="AC250" s="97"/>
      <c r="AD250" s="97"/>
      <c r="AE250" s="97"/>
      <c r="AF250" s="97"/>
      <c r="AG250" s="97"/>
      <c r="AH250" s="97"/>
      <c r="AI250" s="98"/>
      <c r="AJ250" s="98"/>
      <c r="AK250" s="98"/>
      <c r="AL250" s="98"/>
      <c r="AM250" s="98"/>
      <c r="AN250" s="98"/>
      <c r="AO250" s="98"/>
      <c r="AP250" s="98"/>
      <c r="AQ250" s="97"/>
      <c r="AR250" s="97"/>
      <c r="AS250" s="97"/>
      <c r="AT250" s="97"/>
      <c r="AU250" s="121"/>
      <c r="AV250" s="136"/>
      <c r="AW250" s="136"/>
      <c r="AX250" s="136"/>
      <c r="AY250" s="136"/>
      <c r="AZ250" s="136"/>
      <c r="BA250" s="136"/>
      <c r="BB250" s="136"/>
      <c r="BC250" s="136"/>
      <c r="BD250" s="136"/>
      <c r="BE250" s="136"/>
      <c r="BF250" s="136"/>
      <c r="BG250" s="136"/>
      <c r="BH250" s="136"/>
      <c r="BI250" s="136"/>
      <c r="BJ250" s="136"/>
      <c r="BK250" s="136"/>
      <c r="BL250" s="136"/>
      <c r="BM250" s="136"/>
      <c r="BN250" s="136"/>
      <c r="BO250" s="136"/>
      <c r="BP250" s="136"/>
      <c r="BQ250" s="121"/>
      <c r="BR250" s="121"/>
      <c r="BS250" s="121"/>
      <c r="BT250" s="121"/>
      <c r="BU250" s="121"/>
      <c r="BV250" s="121"/>
      <c r="BW250" s="121"/>
      <c r="BX250" s="121"/>
      <c r="BY250" s="121"/>
      <c r="BZ250" s="121"/>
      <c r="CA250" s="121"/>
      <c r="CB250" s="121"/>
      <c r="CC250" s="121"/>
      <c r="CD250" s="121"/>
      <c r="CE250" s="121"/>
      <c r="CF250" s="121"/>
      <c r="CG250" s="121"/>
      <c r="CH250" s="121"/>
      <c r="CI250" s="121"/>
      <c r="CJ250" s="121"/>
      <c r="CK250" s="121"/>
      <c r="CL250" s="121"/>
      <c r="CM250" s="121"/>
      <c r="CN250" s="121"/>
      <c r="CO250" s="121"/>
      <c r="CP250" s="121"/>
      <c r="CQ250" s="121"/>
      <c r="CR250" s="121"/>
      <c r="CS250" s="121"/>
      <c r="CT250" s="121"/>
      <c r="CU250" s="121"/>
      <c r="CV250" s="121"/>
      <c r="CW250" s="121"/>
      <c r="CX250" s="121"/>
      <c r="CY250" s="121"/>
      <c r="CZ250" s="121"/>
      <c r="DA250" s="20"/>
      <c r="DB250" s="20"/>
      <c r="DC250" s="20"/>
      <c r="DD250" s="20"/>
      <c r="DE250" s="20"/>
      <c r="DF250" s="20"/>
      <c r="DG250" s="20"/>
      <c r="DH250" s="20"/>
      <c r="DI250" s="20"/>
      <c r="DJ250" s="20"/>
      <c r="DK250" s="20"/>
      <c r="DL250" s="20"/>
      <c r="DM250" s="20"/>
      <c r="DN250" s="20"/>
      <c r="DO250" s="20"/>
      <c r="DP250" s="20"/>
      <c r="DQ250" s="20"/>
      <c r="DR250" s="20"/>
      <c r="DS250" s="20"/>
      <c r="DT250" s="20"/>
      <c r="DU250" s="20"/>
      <c r="DV250" s="20"/>
      <c r="DW250" s="20"/>
      <c r="DX250" s="20"/>
      <c r="DY250" s="20"/>
      <c r="DZ250" s="20"/>
      <c r="EA250" s="20"/>
      <c r="EB250" s="20"/>
      <c r="EC250" s="20"/>
      <c r="ED250" s="20"/>
      <c r="EE250" s="20"/>
      <c r="EF250" s="20"/>
      <c r="EG250" s="20"/>
      <c r="EH250" s="20"/>
      <c r="EI250" s="20"/>
      <c r="EJ250" s="20"/>
      <c r="EK250" s="20"/>
      <c r="EL250" s="20"/>
      <c r="EM250" s="20"/>
      <c r="EN250" s="20"/>
      <c r="EO250" s="20"/>
      <c r="EP250" s="20"/>
      <c r="EQ250" s="20"/>
      <c r="ER250" s="20"/>
      <c r="ES250" s="20"/>
      <c r="ET250" s="20"/>
      <c r="EU250" s="20"/>
      <c r="EV250" s="20"/>
      <c r="EW250" s="20"/>
      <c r="EX250" s="20"/>
      <c r="EY250" s="20"/>
      <c r="EZ250" s="20"/>
      <c r="FA250" s="20"/>
      <c r="FB250" s="20"/>
      <c r="FC250" s="20"/>
      <c r="FD250" s="20"/>
      <c r="FE250" s="20"/>
      <c r="FF250" s="20"/>
      <c r="FG250" s="20"/>
      <c r="FH250" s="20"/>
      <c r="FI250" s="20"/>
    </row>
    <row r="251" customFormat="false" ht="16.5" hidden="false" customHeight="true" outlineLevel="0" collapsed="false">
      <c r="A251" s="90"/>
      <c r="B251" s="90"/>
      <c r="C251" s="90"/>
      <c r="D251" s="92"/>
      <c r="E251" s="133"/>
      <c r="F251" s="134"/>
      <c r="G251" s="134"/>
      <c r="H251" s="134"/>
      <c r="I251" s="134"/>
      <c r="J251" s="134"/>
      <c r="K251" s="94"/>
      <c r="L251" s="94"/>
      <c r="M251" s="94"/>
      <c r="N251" s="94"/>
      <c r="O251" s="94"/>
      <c r="P251" s="94"/>
      <c r="Q251" s="135"/>
      <c r="R251" s="135"/>
      <c r="S251" s="135"/>
      <c r="T251" s="135"/>
      <c r="U251" s="135"/>
      <c r="V251" s="135"/>
      <c r="W251" s="96"/>
      <c r="X251" s="96"/>
      <c r="Y251" s="96"/>
      <c r="Z251" s="96"/>
      <c r="AA251" s="96"/>
      <c r="AB251" s="96"/>
      <c r="AC251" s="97"/>
      <c r="AD251" s="97"/>
      <c r="AE251" s="97"/>
      <c r="AF251" s="97"/>
      <c r="AG251" s="97"/>
      <c r="AH251" s="97"/>
      <c r="AI251" s="98"/>
      <c r="AJ251" s="98"/>
      <c r="AK251" s="98"/>
      <c r="AL251" s="98"/>
      <c r="AM251" s="98"/>
      <c r="AN251" s="98"/>
      <c r="AO251" s="98"/>
      <c r="AP251" s="98"/>
      <c r="AQ251" s="97"/>
      <c r="AR251" s="97"/>
      <c r="AS251" s="97"/>
      <c r="AT251" s="97"/>
      <c r="AU251" s="121"/>
      <c r="AV251" s="136"/>
      <c r="AW251" s="136"/>
      <c r="AX251" s="136"/>
      <c r="AY251" s="136"/>
      <c r="AZ251" s="136"/>
      <c r="BA251" s="136"/>
      <c r="BB251" s="136"/>
      <c r="BC251" s="136"/>
      <c r="BD251" s="136"/>
      <c r="BE251" s="136"/>
      <c r="BF251" s="136"/>
      <c r="BG251" s="136"/>
      <c r="BH251" s="136"/>
      <c r="BI251" s="136"/>
      <c r="BJ251" s="136"/>
      <c r="BK251" s="136"/>
      <c r="BL251" s="136"/>
      <c r="BM251" s="136"/>
      <c r="BN251" s="136"/>
      <c r="BO251" s="136"/>
      <c r="BP251" s="136"/>
      <c r="BQ251" s="121"/>
      <c r="BR251" s="121"/>
      <c r="BS251" s="121"/>
      <c r="BT251" s="121"/>
      <c r="BU251" s="121"/>
      <c r="BV251" s="121"/>
      <c r="BW251" s="121"/>
      <c r="BX251" s="121"/>
      <c r="BY251" s="121"/>
      <c r="BZ251" s="121"/>
      <c r="CA251" s="121"/>
      <c r="CB251" s="121"/>
      <c r="CC251" s="121"/>
      <c r="CD251" s="121"/>
      <c r="CE251" s="121"/>
      <c r="CF251" s="121"/>
      <c r="CG251" s="121"/>
      <c r="CH251" s="121"/>
      <c r="CI251" s="121"/>
      <c r="CJ251" s="121"/>
      <c r="CK251" s="121"/>
      <c r="CL251" s="121"/>
      <c r="CM251" s="121"/>
      <c r="CN251" s="121"/>
      <c r="CO251" s="121"/>
      <c r="CP251" s="121"/>
      <c r="CQ251" s="121"/>
      <c r="CR251" s="121"/>
      <c r="CS251" s="121"/>
      <c r="CT251" s="121"/>
      <c r="CU251" s="121"/>
      <c r="CV251" s="121"/>
      <c r="CW251" s="121"/>
      <c r="CX251" s="121"/>
      <c r="CY251" s="121"/>
      <c r="CZ251" s="121"/>
      <c r="DA251" s="20"/>
      <c r="DB251" s="20"/>
      <c r="DC251" s="20"/>
      <c r="DD251" s="20"/>
      <c r="DE251" s="20"/>
      <c r="DF251" s="20"/>
      <c r="DG251" s="20"/>
      <c r="DH251" s="20"/>
      <c r="DI251" s="20"/>
      <c r="DJ251" s="20"/>
      <c r="DK251" s="20"/>
      <c r="DL251" s="20"/>
      <c r="DM251" s="20"/>
      <c r="DN251" s="20"/>
      <c r="DO251" s="20"/>
      <c r="DP251" s="20"/>
      <c r="DQ251" s="20"/>
      <c r="DR251" s="20"/>
      <c r="DS251" s="20"/>
      <c r="DT251" s="20"/>
      <c r="DU251" s="20"/>
      <c r="DV251" s="20"/>
      <c r="DW251" s="20"/>
      <c r="DX251" s="20"/>
      <c r="DY251" s="20"/>
      <c r="DZ251" s="20"/>
      <c r="EA251" s="20"/>
      <c r="EB251" s="20"/>
      <c r="EC251" s="20"/>
      <c r="ED251" s="20"/>
      <c r="EE251" s="20"/>
      <c r="EF251" s="20"/>
      <c r="EG251" s="20"/>
      <c r="EH251" s="20"/>
      <c r="EI251" s="20"/>
      <c r="EJ251" s="20"/>
      <c r="EK251" s="20"/>
      <c r="EL251" s="20"/>
      <c r="EM251" s="20"/>
      <c r="EN251" s="20"/>
      <c r="EO251" s="20"/>
      <c r="EP251" s="20"/>
      <c r="EQ251" s="20"/>
      <c r="ER251" s="20"/>
      <c r="ES251" s="20"/>
      <c r="ET251" s="20"/>
      <c r="EU251" s="20"/>
      <c r="EV251" s="20"/>
      <c r="EW251" s="20"/>
      <c r="EX251" s="20"/>
      <c r="EY251" s="20"/>
      <c r="EZ251" s="20"/>
      <c r="FA251" s="20"/>
      <c r="FB251" s="20"/>
      <c r="FC251" s="20"/>
      <c r="FD251" s="20"/>
      <c r="FE251" s="20"/>
      <c r="FF251" s="20"/>
      <c r="FG251" s="20"/>
      <c r="FH251" s="20"/>
      <c r="FI251" s="20"/>
    </row>
    <row r="252" customFormat="false" ht="16.5" hidden="false" customHeight="true" outlineLevel="0" collapsed="false">
      <c r="A252" s="90"/>
      <c r="B252" s="90"/>
      <c r="C252" s="90"/>
      <c r="D252" s="92"/>
      <c r="E252" s="133"/>
      <c r="F252" s="134"/>
      <c r="G252" s="134"/>
      <c r="H252" s="134"/>
      <c r="I252" s="134"/>
      <c r="J252" s="134"/>
      <c r="K252" s="94"/>
      <c r="L252" s="94"/>
      <c r="M252" s="94"/>
      <c r="N252" s="94"/>
      <c r="O252" s="94"/>
      <c r="P252" s="94"/>
      <c r="Q252" s="135"/>
      <c r="R252" s="135"/>
      <c r="S252" s="135"/>
      <c r="T252" s="135"/>
      <c r="U252" s="135"/>
      <c r="V252" s="135"/>
      <c r="W252" s="96"/>
      <c r="X252" s="96"/>
      <c r="Y252" s="96"/>
      <c r="Z252" s="96"/>
      <c r="AA252" s="96"/>
      <c r="AB252" s="96"/>
      <c r="AC252" s="97"/>
      <c r="AD252" s="97"/>
      <c r="AE252" s="97"/>
      <c r="AF252" s="97"/>
      <c r="AG252" s="97"/>
      <c r="AH252" s="97"/>
      <c r="AI252" s="98"/>
      <c r="AJ252" s="98"/>
      <c r="AK252" s="98"/>
      <c r="AL252" s="98"/>
      <c r="AM252" s="98"/>
      <c r="AN252" s="98"/>
      <c r="AO252" s="98"/>
      <c r="AP252" s="98"/>
      <c r="AQ252" s="97"/>
      <c r="AR252" s="97"/>
      <c r="AS252" s="97"/>
      <c r="AT252" s="97"/>
      <c r="AU252" s="121"/>
      <c r="AV252" s="136"/>
      <c r="AW252" s="136"/>
      <c r="AX252" s="136"/>
      <c r="AY252" s="136"/>
      <c r="AZ252" s="136"/>
      <c r="BA252" s="136"/>
      <c r="BB252" s="136"/>
      <c r="BC252" s="136"/>
      <c r="BD252" s="136"/>
      <c r="BE252" s="136"/>
      <c r="BF252" s="136"/>
      <c r="BG252" s="136"/>
      <c r="BH252" s="136"/>
      <c r="BI252" s="136"/>
      <c r="BJ252" s="136"/>
      <c r="BK252" s="136"/>
      <c r="BL252" s="136"/>
      <c r="BM252" s="136"/>
      <c r="BN252" s="136"/>
      <c r="BO252" s="136"/>
      <c r="BP252" s="136"/>
      <c r="BQ252" s="121"/>
      <c r="BR252" s="121"/>
      <c r="BS252" s="121"/>
      <c r="BT252" s="121"/>
      <c r="BU252" s="121"/>
      <c r="BV252" s="121"/>
      <c r="BW252" s="121"/>
      <c r="BX252" s="121"/>
      <c r="BY252" s="121"/>
      <c r="BZ252" s="121"/>
      <c r="CA252" s="121"/>
      <c r="CB252" s="121"/>
      <c r="CC252" s="121"/>
      <c r="CD252" s="121"/>
      <c r="CE252" s="121"/>
      <c r="CF252" s="121"/>
      <c r="CG252" s="121"/>
      <c r="CH252" s="121"/>
      <c r="CI252" s="121"/>
      <c r="CJ252" s="121"/>
      <c r="CK252" s="121"/>
      <c r="CL252" s="121"/>
      <c r="CM252" s="121"/>
      <c r="CN252" s="121"/>
      <c r="CO252" s="121"/>
      <c r="CP252" s="121"/>
      <c r="CQ252" s="121"/>
      <c r="CR252" s="121"/>
      <c r="CS252" s="121"/>
      <c r="CT252" s="121"/>
      <c r="CU252" s="121"/>
      <c r="CV252" s="121"/>
      <c r="CW252" s="121"/>
      <c r="CX252" s="121"/>
      <c r="CY252" s="121"/>
      <c r="CZ252" s="121"/>
      <c r="DA252" s="20"/>
      <c r="DB252" s="20"/>
      <c r="DC252" s="20"/>
      <c r="DD252" s="20"/>
      <c r="DE252" s="20"/>
      <c r="DF252" s="20"/>
      <c r="DG252" s="20"/>
      <c r="DH252" s="20"/>
      <c r="DI252" s="20"/>
      <c r="DJ252" s="20"/>
      <c r="DK252" s="20"/>
      <c r="DL252" s="20"/>
      <c r="DM252" s="20"/>
      <c r="DN252" s="20"/>
      <c r="DO252" s="20"/>
      <c r="DP252" s="20"/>
      <c r="DQ252" s="20"/>
      <c r="DR252" s="20"/>
      <c r="DS252" s="20"/>
      <c r="DT252" s="20"/>
      <c r="DU252" s="20"/>
      <c r="DV252" s="20"/>
      <c r="DW252" s="20"/>
      <c r="DX252" s="20"/>
      <c r="DY252" s="20"/>
      <c r="DZ252" s="20"/>
      <c r="EA252" s="20"/>
      <c r="EB252" s="20"/>
      <c r="EC252" s="20"/>
      <c r="ED252" s="20"/>
      <c r="EE252" s="20"/>
      <c r="EF252" s="20"/>
      <c r="EG252" s="20"/>
      <c r="EH252" s="20"/>
      <c r="EI252" s="20"/>
      <c r="EJ252" s="20"/>
      <c r="EK252" s="20"/>
      <c r="EL252" s="20"/>
      <c r="EM252" s="20"/>
      <c r="EN252" s="20"/>
      <c r="EO252" s="20"/>
      <c r="EP252" s="20"/>
      <c r="EQ252" s="20"/>
      <c r="ER252" s="20"/>
      <c r="ES252" s="20"/>
      <c r="ET252" s="20"/>
      <c r="EU252" s="20"/>
      <c r="EV252" s="20"/>
      <c r="EW252" s="20"/>
      <c r="EX252" s="20"/>
      <c r="EY252" s="20"/>
      <c r="EZ252" s="20"/>
      <c r="FA252" s="20"/>
      <c r="FB252" s="20"/>
      <c r="FC252" s="20"/>
      <c r="FD252" s="20"/>
      <c r="FE252" s="20"/>
      <c r="FF252" s="20"/>
      <c r="FG252" s="20"/>
      <c r="FH252" s="20"/>
      <c r="FI252" s="20"/>
    </row>
    <row r="253" customFormat="false" ht="16.5" hidden="false" customHeight="true" outlineLevel="0" collapsed="false">
      <c r="A253" s="90"/>
      <c r="B253" s="90"/>
      <c r="C253" s="90"/>
      <c r="D253" s="92"/>
      <c r="E253" s="133"/>
      <c r="F253" s="134"/>
      <c r="G253" s="134"/>
      <c r="H253" s="134"/>
      <c r="I253" s="134"/>
      <c r="J253" s="134"/>
      <c r="K253" s="94"/>
      <c r="L253" s="94"/>
      <c r="M253" s="94"/>
      <c r="N253" s="94"/>
      <c r="O253" s="94"/>
      <c r="P253" s="94"/>
      <c r="Q253" s="135"/>
      <c r="R253" s="135"/>
      <c r="S253" s="135"/>
      <c r="T253" s="135"/>
      <c r="U253" s="135"/>
      <c r="V253" s="135"/>
      <c r="W253" s="96"/>
      <c r="X253" s="96"/>
      <c r="Y253" s="96"/>
      <c r="Z253" s="96"/>
      <c r="AA253" s="96"/>
      <c r="AB253" s="96"/>
      <c r="AC253" s="97"/>
      <c r="AD253" s="97"/>
      <c r="AE253" s="97"/>
      <c r="AF253" s="97"/>
      <c r="AG253" s="97"/>
      <c r="AH253" s="97"/>
      <c r="AI253" s="98"/>
      <c r="AJ253" s="98"/>
      <c r="AK253" s="98"/>
      <c r="AL253" s="98"/>
      <c r="AM253" s="98"/>
      <c r="AN253" s="98"/>
      <c r="AO253" s="98"/>
      <c r="AP253" s="98"/>
      <c r="AQ253" s="97"/>
      <c r="AR253" s="137"/>
      <c r="AS253" s="97"/>
      <c r="AT253" s="97"/>
      <c r="AU253" s="121"/>
      <c r="AV253" s="136"/>
      <c r="AW253" s="136"/>
      <c r="AX253" s="136"/>
      <c r="AY253" s="136"/>
      <c r="AZ253" s="136"/>
      <c r="BA253" s="136"/>
      <c r="BB253" s="136"/>
      <c r="BC253" s="136"/>
      <c r="BD253" s="136"/>
      <c r="BE253" s="136"/>
      <c r="BF253" s="136"/>
      <c r="BG253" s="136"/>
      <c r="BH253" s="136"/>
      <c r="BI253" s="136"/>
      <c r="BJ253" s="136"/>
      <c r="BK253" s="136"/>
      <c r="BL253" s="136"/>
      <c r="BM253" s="136"/>
      <c r="BN253" s="136"/>
      <c r="BO253" s="136"/>
      <c r="BP253" s="136"/>
      <c r="BQ253" s="121"/>
      <c r="BR253" s="121"/>
      <c r="BS253" s="121"/>
      <c r="BT253" s="121"/>
      <c r="BU253" s="121"/>
      <c r="BV253" s="121"/>
      <c r="BW253" s="121"/>
      <c r="BX253" s="121"/>
      <c r="BY253" s="121"/>
      <c r="BZ253" s="121"/>
      <c r="CA253" s="121"/>
      <c r="CB253" s="121"/>
      <c r="CC253" s="121"/>
      <c r="CD253" s="121"/>
      <c r="CE253" s="121"/>
      <c r="CF253" s="121"/>
      <c r="CG253" s="121"/>
      <c r="CH253" s="121"/>
      <c r="CI253" s="121"/>
      <c r="CJ253" s="121"/>
      <c r="CK253" s="121"/>
      <c r="CL253" s="121"/>
      <c r="CM253" s="121"/>
      <c r="CN253" s="121"/>
      <c r="CO253" s="121"/>
      <c r="CP253" s="121"/>
      <c r="CQ253" s="121"/>
      <c r="CR253" s="121"/>
      <c r="CS253" s="121"/>
      <c r="CT253" s="121"/>
      <c r="CU253" s="121"/>
      <c r="CV253" s="121"/>
      <c r="CW253" s="121"/>
      <c r="CX253" s="121"/>
      <c r="CY253" s="121"/>
      <c r="CZ253" s="121"/>
      <c r="DA253" s="20"/>
      <c r="DB253" s="20"/>
      <c r="DC253" s="20"/>
      <c r="DD253" s="20"/>
      <c r="DE253" s="20"/>
      <c r="DF253" s="20"/>
      <c r="DG253" s="20"/>
      <c r="DH253" s="20"/>
      <c r="DI253" s="20"/>
      <c r="DJ253" s="20"/>
      <c r="DK253" s="20"/>
      <c r="DL253" s="20"/>
      <c r="DM253" s="20"/>
      <c r="DN253" s="20"/>
      <c r="DO253" s="20"/>
      <c r="DP253" s="20"/>
      <c r="DQ253" s="20"/>
      <c r="DR253" s="20"/>
      <c r="DS253" s="20"/>
      <c r="DT253" s="20"/>
      <c r="DU253" s="20"/>
      <c r="DV253" s="20"/>
      <c r="DW253" s="20"/>
      <c r="DX253" s="20"/>
      <c r="DY253" s="20"/>
      <c r="DZ253" s="20"/>
      <c r="EA253" s="20"/>
      <c r="EB253" s="20"/>
      <c r="EC253" s="20"/>
      <c r="ED253" s="20"/>
      <c r="EE253" s="20"/>
      <c r="EF253" s="20"/>
      <c r="EG253" s="20"/>
      <c r="EH253" s="20"/>
      <c r="EI253" s="20"/>
      <c r="EJ253" s="20"/>
      <c r="EK253" s="20"/>
      <c r="EL253" s="20"/>
      <c r="EM253" s="20"/>
      <c r="EN253" s="20"/>
      <c r="EO253" s="20"/>
      <c r="EP253" s="20"/>
      <c r="EQ253" s="20"/>
      <c r="ER253" s="20"/>
      <c r="ES253" s="20"/>
      <c r="ET253" s="20"/>
      <c r="EU253" s="20"/>
      <c r="EV253" s="20"/>
      <c r="EW253" s="20"/>
      <c r="EX253" s="20"/>
      <c r="EY253" s="20"/>
      <c r="EZ253" s="20"/>
      <c r="FA253" s="20"/>
      <c r="FB253" s="20"/>
      <c r="FC253" s="20"/>
      <c r="FD253" s="20"/>
      <c r="FE253" s="20"/>
      <c r="FF253" s="20"/>
      <c r="FG253" s="20"/>
      <c r="FH253" s="20"/>
      <c r="FI253" s="20"/>
    </row>
    <row r="254" customFormat="false" ht="16.5" hidden="false" customHeight="true" outlineLevel="0" collapsed="false">
      <c r="A254" s="90"/>
      <c r="B254" s="90"/>
      <c r="C254" s="90"/>
      <c r="D254" s="92"/>
      <c r="E254" s="133"/>
      <c r="F254" s="134"/>
      <c r="G254" s="134"/>
      <c r="H254" s="134"/>
      <c r="I254" s="134"/>
      <c r="J254" s="134"/>
      <c r="K254" s="94"/>
      <c r="L254" s="94"/>
      <c r="M254" s="94"/>
      <c r="N254" s="94"/>
      <c r="O254" s="94"/>
      <c r="P254" s="94"/>
      <c r="Q254" s="135"/>
      <c r="R254" s="135"/>
      <c r="S254" s="135"/>
      <c r="T254" s="135"/>
      <c r="U254" s="135"/>
      <c r="V254" s="135"/>
      <c r="W254" s="96"/>
      <c r="X254" s="96"/>
      <c r="Y254" s="96"/>
      <c r="Z254" s="96"/>
      <c r="AA254" s="96"/>
      <c r="AB254" s="96"/>
      <c r="AC254" s="97"/>
      <c r="AD254" s="97"/>
      <c r="AE254" s="97"/>
      <c r="AF254" s="97"/>
      <c r="AG254" s="97"/>
      <c r="AH254" s="97"/>
      <c r="AI254" s="98"/>
      <c r="AJ254" s="98"/>
      <c r="AK254" s="98"/>
      <c r="AL254" s="98"/>
      <c r="AM254" s="98"/>
      <c r="AN254" s="98"/>
      <c r="AO254" s="98"/>
      <c r="AP254" s="98"/>
      <c r="AQ254" s="97"/>
      <c r="AR254" s="97"/>
      <c r="AS254" s="97"/>
      <c r="AT254" s="97"/>
      <c r="AU254" s="121"/>
      <c r="AV254" s="136"/>
      <c r="AW254" s="136"/>
      <c r="AX254" s="136"/>
      <c r="AY254" s="136"/>
      <c r="AZ254" s="136"/>
      <c r="BA254" s="136"/>
      <c r="BB254" s="136"/>
      <c r="BC254" s="136"/>
      <c r="BD254" s="136"/>
      <c r="BE254" s="136"/>
      <c r="BF254" s="136"/>
      <c r="BG254" s="136"/>
      <c r="BH254" s="136"/>
      <c r="BI254" s="136"/>
      <c r="BJ254" s="136"/>
      <c r="BK254" s="136"/>
      <c r="BL254" s="136"/>
      <c r="BM254" s="136"/>
      <c r="BN254" s="136"/>
      <c r="BO254" s="136"/>
      <c r="BP254" s="136"/>
      <c r="BQ254" s="121"/>
      <c r="BR254" s="121"/>
      <c r="BS254" s="121"/>
      <c r="BT254" s="121"/>
      <c r="BU254" s="121"/>
      <c r="BV254" s="121"/>
      <c r="BW254" s="121"/>
      <c r="BX254" s="121"/>
      <c r="BY254" s="121"/>
      <c r="BZ254" s="121"/>
      <c r="CA254" s="121"/>
      <c r="CB254" s="121"/>
      <c r="CC254" s="121"/>
      <c r="CD254" s="121"/>
      <c r="CE254" s="121"/>
      <c r="CF254" s="121"/>
      <c r="CG254" s="121"/>
      <c r="CH254" s="121"/>
      <c r="CI254" s="121"/>
      <c r="CJ254" s="121"/>
      <c r="CK254" s="121"/>
      <c r="CL254" s="121"/>
      <c r="CM254" s="121"/>
      <c r="CN254" s="121"/>
      <c r="CO254" s="121"/>
      <c r="CP254" s="121"/>
      <c r="CQ254" s="121"/>
      <c r="CR254" s="121"/>
      <c r="CS254" s="121"/>
      <c r="CT254" s="121"/>
      <c r="CU254" s="121"/>
      <c r="CV254" s="121"/>
      <c r="CW254" s="121"/>
      <c r="CX254" s="121"/>
      <c r="CY254" s="121"/>
      <c r="CZ254" s="121"/>
      <c r="DA254" s="20"/>
      <c r="DB254" s="20"/>
      <c r="DC254" s="20"/>
      <c r="DD254" s="20"/>
      <c r="DE254" s="20"/>
      <c r="DF254" s="20"/>
      <c r="DG254" s="20"/>
      <c r="DH254" s="20"/>
      <c r="DI254" s="20"/>
      <c r="DJ254" s="20"/>
      <c r="DK254" s="20"/>
      <c r="DL254" s="20"/>
      <c r="DM254" s="20"/>
      <c r="DN254" s="20"/>
      <c r="DO254" s="20"/>
      <c r="DP254" s="20"/>
      <c r="DQ254" s="20"/>
      <c r="DR254" s="20"/>
      <c r="DS254" s="20"/>
      <c r="DT254" s="20"/>
      <c r="DU254" s="20"/>
      <c r="DV254" s="20"/>
      <c r="DW254" s="20"/>
      <c r="DX254" s="20"/>
      <c r="DY254" s="20"/>
      <c r="DZ254" s="20"/>
      <c r="EA254" s="20"/>
      <c r="EB254" s="20"/>
      <c r="EC254" s="20"/>
      <c r="ED254" s="20"/>
      <c r="EE254" s="20"/>
      <c r="EF254" s="20"/>
      <c r="EG254" s="20"/>
      <c r="EH254" s="20"/>
      <c r="EI254" s="20"/>
      <c r="EJ254" s="20"/>
      <c r="EK254" s="20"/>
      <c r="EL254" s="20"/>
      <c r="EM254" s="20"/>
      <c r="EN254" s="20"/>
      <c r="EO254" s="20"/>
      <c r="EP254" s="20"/>
      <c r="EQ254" s="20"/>
      <c r="ER254" s="20"/>
      <c r="ES254" s="20"/>
      <c r="ET254" s="20"/>
      <c r="EU254" s="20"/>
      <c r="EV254" s="20"/>
      <c r="EW254" s="20"/>
      <c r="EX254" s="20"/>
      <c r="EY254" s="20"/>
      <c r="EZ254" s="20"/>
      <c r="FA254" s="20"/>
      <c r="FB254" s="20"/>
      <c r="FC254" s="20"/>
      <c r="FD254" s="20"/>
      <c r="FE254" s="20"/>
      <c r="FF254" s="20"/>
      <c r="FG254" s="20"/>
      <c r="FH254" s="20"/>
      <c r="FI254" s="20"/>
    </row>
    <row r="255" customFormat="false" ht="16.5" hidden="false" customHeight="true" outlineLevel="0" collapsed="false">
      <c r="A255" s="90"/>
      <c r="B255" s="90"/>
      <c r="C255" s="90"/>
      <c r="D255" s="92"/>
      <c r="E255" s="133"/>
      <c r="F255" s="134"/>
      <c r="G255" s="134"/>
      <c r="H255" s="134"/>
      <c r="I255" s="134"/>
      <c r="J255" s="134"/>
      <c r="K255" s="94"/>
      <c r="L255" s="94"/>
      <c r="M255" s="94"/>
      <c r="N255" s="94"/>
      <c r="O255" s="94"/>
      <c r="P255" s="94"/>
      <c r="Q255" s="135"/>
      <c r="R255" s="135"/>
      <c r="S255" s="135"/>
      <c r="T255" s="135"/>
      <c r="U255" s="135"/>
      <c r="V255" s="135"/>
      <c r="W255" s="96"/>
      <c r="X255" s="96"/>
      <c r="Y255" s="96"/>
      <c r="Z255" s="96"/>
      <c r="AA255" s="96"/>
      <c r="AB255" s="96"/>
      <c r="AC255" s="97"/>
      <c r="AD255" s="97"/>
      <c r="AE255" s="97"/>
      <c r="AF255" s="97"/>
      <c r="AG255" s="97"/>
      <c r="AH255" s="97"/>
      <c r="AI255" s="98"/>
      <c r="AJ255" s="98"/>
      <c r="AK255" s="98"/>
      <c r="AL255" s="98"/>
      <c r="AM255" s="98"/>
      <c r="AN255" s="98"/>
      <c r="AO255" s="98"/>
      <c r="AP255" s="98"/>
      <c r="AQ255" s="97"/>
      <c r="AR255" s="97"/>
      <c r="AS255" s="97"/>
      <c r="AT255" s="97"/>
      <c r="AU255" s="121"/>
      <c r="AV255" s="136"/>
      <c r="AW255" s="136"/>
      <c r="AX255" s="136"/>
      <c r="AY255" s="136"/>
      <c r="AZ255" s="136"/>
      <c r="BA255" s="136"/>
      <c r="BB255" s="136"/>
      <c r="BC255" s="136"/>
      <c r="BD255" s="136"/>
      <c r="BE255" s="136"/>
      <c r="BF255" s="136"/>
      <c r="BG255" s="136"/>
      <c r="BH255" s="136"/>
      <c r="BI255" s="136"/>
      <c r="BJ255" s="136"/>
      <c r="BK255" s="136"/>
      <c r="BL255" s="136"/>
      <c r="BM255" s="136"/>
      <c r="BN255" s="136"/>
      <c r="BO255" s="136"/>
      <c r="BP255" s="136"/>
      <c r="BQ255" s="121"/>
      <c r="BR255" s="121"/>
      <c r="BS255" s="121"/>
      <c r="BT255" s="121"/>
      <c r="BU255" s="121"/>
      <c r="BV255" s="121"/>
      <c r="BW255" s="121"/>
      <c r="BX255" s="121"/>
      <c r="BY255" s="121"/>
      <c r="BZ255" s="121"/>
      <c r="CA255" s="121"/>
      <c r="CB255" s="121"/>
      <c r="CC255" s="121"/>
      <c r="CD255" s="121"/>
      <c r="CE255" s="121"/>
      <c r="CF255" s="121"/>
      <c r="CG255" s="121"/>
      <c r="CH255" s="121"/>
      <c r="CI255" s="121"/>
      <c r="CJ255" s="121"/>
      <c r="CK255" s="121"/>
      <c r="CL255" s="121"/>
      <c r="CM255" s="121"/>
      <c r="CN255" s="121"/>
      <c r="CO255" s="121"/>
      <c r="CP255" s="121"/>
      <c r="CQ255" s="121"/>
      <c r="CR255" s="121"/>
      <c r="CS255" s="121"/>
      <c r="CT255" s="121"/>
      <c r="CU255" s="121"/>
      <c r="CV255" s="121"/>
      <c r="CW255" s="121"/>
      <c r="CX255" s="121"/>
      <c r="CY255" s="121"/>
      <c r="CZ255" s="121"/>
      <c r="DA255" s="20"/>
      <c r="DB255" s="20"/>
      <c r="DC255" s="20"/>
      <c r="DD255" s="20"/>
      <c r="DE255" s="20"/>
      <c r="DF255" s="20"/>
      <c r="DG255" s="20"/>
      <c r="DH255" s="20"/>
      <c r="DI255" s="20"/>
      <c r="DJ255" s="20"/>
      <c r="DK255" s="20"/>
      <c r="DL255" s="20"/>
      <c r="DM255" s="20"/>
      <c r="DN255" s="20"/>
      <c r="DO255" s="20"/>
      <c r="DP255" s="20"/>
      <c r="DQ255" s="20"/>
      <c r="DR255" s="20"/>
      <c r="DS255" s="20"/>
      <c r="DT255" s="20"/>
      <c r="DU255" s="20"/>
      <c r="DV255" s="20"/>
      <c r="DW255" s="20"/>
      <c r="DX255" s="20"/>
      <c r="DY255" s="20"/>
      <c r="DZ255" s="20"/>
      <c r="EA255" s="20"/>
      <c r="EB255" s="20"/>
      <c r="EC255" s="20"/>
      <c r="ED255" s="20"/>
      <c r="EE255" s="20"/>
      <c r="EF255" s="20"/>
      <c r="EG255" s="20"/>
      <c r="EH255" s="20"/>
      <c r="EI255" s="20"/>
      <c r="EJ255" s="20"/>
      <c r="EK255" s="20"/>
      <c r="EL255" s="20"/>
      <c r="EM255" s="20"/>
      <c r="EN255" s="20"/>
      <c r="EO255" s="20"/>
      <c r="EP255" s="20"/>
      <c r="EQ255" s="20"/>
      <c r="ER255" s="20"/>
      <c r="ES255" s="20"/>
      <c r="ET255" s="20"/>
      <c r="EU255" s="20"/>
      <c r="EV255" s="20"/>
      <c r="EW255" s="20"/>
      <c r="EX255" s="20"/>
      <c r="EY255" s="20"/>
      <c r="EZ255" s="20"/>
      <c r="FA255" s="20"/>
      <c r="FB255" s="20"/>
      <c r="FC255" s="20"/>
      <c r="FD255" s="20"/>
      <c r="FE255" s="20"/>
      <c r="FF255" s="20"/>
      <c r="FG255" s="20"/>
      <c r="FH255" s="20"/>
      <c r="FI255" s="20"/>
    </row>
    <row r="256" customFormat="false" ht="16.5" hidden="false" customHeight="true" outlineLevel="0" collapsed="false">
      <c r="A256" s="90"/>
      <c r="B256" s="90"/>
      <c r="C256" s="90"/>
      <c r="D256" s="92"/>
      <c r="E256" s="133"/>
      <c r="F256" s="134"/>
      <c r="G256" s="134"/>
      <c r="H256" s="134"/>
      <c r="I256" s="134"/>
      <c r="J256" s="134"/>
      <c r="K256" s="94"/>
      <c r="L256" s="94"/>
      <c r="M256" s="94"/>
      <c r="N256" s="94"/>
      <c r="O256" s="94"/>
      <c r="P256" s="94"/>
      <c r="Q256" s="135"/>
      <c r="R256" s="135"/>
      <c r="S256" s="135"/>
      <c r="T256" s="135"/>
      <c r="U256" s="135"/>
      <c r="V256" s="135"/>
      <c r="W256" s="96"/>
      <c r="X256" s="96"/>
      <c r="Y256" s="96"/>
      <c r="Z256" s="96"/>
      <c r="AA256" s="96"/>
      <c r="AB256" s="96"/>
      <c r="AC256" s="97"/>
      <c r="AD256" s="97"/>
      <c r="AE256" s="97"/>
      <c r="AF256" s="97"/>
      <c r="AG256" s="97"/>
      <c r="AH256" s="97"/>
      <c r="AI256" s="98"/>
      <c r="AJ256" s="98"/>
      <c r="AK256" s="98"/>
      <c r="AL256" s="98"/>
      <c r="AM256" s="98"/>
      <c r="AN256" s="98"/>
      <c r="AO256" s="98"/>
      <c r="AP256" s="98"/>
      <c r="AQ256" s="97"/>
      <c r="AR256" s="97"/>
      <c r="AS256" s="97"/>
      <c r="AT256" s="97"/>
      <c r="AU256" s="121"/>
      <c r="AV256" s="136"/>
      <c r="AW256" s="136"/>
      <c r="AX256" s="136"/>
      <c r="AY256" s="136"/>
      <c r="AZ256" s="136"/>
      <c r="BA256" s="136"/>
      <c r="BB256" s="136"/>
      <c r="BC256" s="136"/>
      <c r="BD256" s="136"/>
      <c r="BE256" s="136"/>
      <c r="BF256" s="136"/>
      <c r="BG256" s="136"/>
      <c r="BH256" s="136"/>
      <c r="BI256" s="136"/>
      <c r="BJ256" s="136"/>
      <c r="BK256" s="136"/>
      <c r="BL256" s="136"/>
      <c r="BM256" s="136"/>
      <c r="BN256" s="136"/>
      <c r="BO256" s="136"/>
      <c r="BP256" s="136"/>
      <c r="BQ256" s="121"/>
      <c r="BR256" s="121"/>
      <c r="BS256" s="121"/>
      <c r="BT256" s="121"/>
      <c r="BU256" s="121"/>
      <c r="BV256" s="121"/>
      <c r="BW256" s="121"/>
      <c r="BX256" s="121"/>
      <c r="BY256" s="121"/>
      <c r="BZ256" s="121"/>
      <c r="CA256" s="121"/>
      <c r="CB256" s="121"/>
      <c r="CC256" s="121"/>
      <c r="CD256" s="121"/>
      <c r="CE256" s="121"/>
      <c r="CF256" s="121"/>
      <c r="CG256" s="121"/>
      <c r="CH256" s="121"/>
      <c r="CI256" s="121"/>
      <c r="CJ256" s="121"/>
      <c r="CK256" s="121"/>
      <c r="CL256" s="121"/>
      <c r="CM256" s="121"/>
      <c r="CN256" s="121"/>
      <c r="CO256" s="121"/>
      <c r="CP256" s="121"/>
      <c r="CQ256" s="121"/>
      <c r="CR256" s="121"/>
      <c r="CS256" s="121"/>
      <c r="CT256" s="121"/>
      <c r="CU256" s="121"/>
      <c r="CV256" s="121"/>
      <c r="CW256" s="121"/>
      <c r="CX256" s="121"/>
      <c r="CY256" s="121"/>
      <c r="CZ256" s="121"/>
      <c r="DA256" s="20"/>
      <c r="DB256" s="20"/>
      <c r="DC256" s="20"/>
      <c r="DD256" s="20"/>
      <c r="DE256" s="20"/>
      <c r="DF256" s="20"/>
      <c r="DG256" s="20"/>
      <c r="DH256" s="20"/>
      <c r="DI256" s="20"/>
      <c r="DJ256" s="20"/>
      <c r="DK256" s="20"/>
      <c r="DL256" s="20"/>
      <c r="DM256" s="20"/>
      <c r="DN256" s="20"/>
      <c r="DO256" s="20"/>
      <c r="DP256" s="20"/>
      <c r="DQ256" s="20"/>
      <c r="DR256" s="20"/>
      <c r="DS256" s="20"/>
      <c r="DT256" s="20"/>
      <c r="DU256" s="20"/>
      <c r="DV256" s="20"/>
      <c r="DW256" s="20"/>
      <c r="DX256" s="20"/>
      <c r="DY256" s="20"/>
      <c r="DZ256" s="20"/>
      <c r="EA256" s="20"/>
      <c r="EB256" s="20"/>
      <c r="EC256" s="20"/>
      <c r="ED256" s="20"/>
      <c r="EE256" s="20"/>
      <c r="EF256" s="20"/>
      <c r="EG256" s="20"/>
      <c r="EH256" s="20"/>
      <c r="EI256" s="20"/>
      <c r="EJ256" s="20"/>
      <c r="EK256" s="20"/>
      <c r="EL256" s="20"/>
      <c r="EM256" s="20"/>
      <c r="EN256" s="20"/>
      <c r="EO256" s="20"/>
      <c r="EP256" s="20"/>
      <c r="EQ256" s="20"/>
      <c r="ER256" s="20"/>
      <c r="ES256" s="20"/>
      <c r="ET256" s="20"/>
      <c r="EU256" s="20"/>
      <c r="EV256" s="20"/>
      <c r="EW256" s="20"/>
      <c r="EX256" s="20"/>
      <c r="EY256" s="20"/>
      <c r="EZ256" s="20"/>
      <c r="FA256" s="20"/>
      <c r="FB256" s="20"/>
      <c r="FC256" s="20"/>
      <c r="FD256" s="20"/>
      <c r="FE256" s="20"/>
      <c r="FF256" s="20"/>
      <c r="FG256" s="20"/>
      <c r="FH256" s="20"/>
      <c r="FI256" s="20"/>
    </row>
    <row r="257" customFormat="false" ht="16.5" hidden="false" customHeight="true" outlineLevel="0" collapsed="false">
      <c r="A257" s="90"/>
      <c r="B257" s="90"/>
      <c r="C257" s="90"/>
      <c r="D257" s="92"/>
      <c r="E257" s="133"/>
      <c r="F257" s="134"/>
      <c r="G257" s="134"/>
      <c r="H257" s="134"/>
      <c r="I257" s="134"/>
      <c r="J257" s="134"/>
      <c r="K257" s="94"/>
      <c r="L257" s="94"/>
      <c r="M257" s="94"/>
      <c r="N257" s="94"/>
      <c r="O257" s="94"/>
      <c r="P257" s="94"/>
      <c r="Q257" s="135"/>
      <c r="R257" s="135"/>
      <c r="S257" s="135"/>
      <c r="T257" s="135"/>
      <c r="U257" s="135"/>
      <c r="V257" s="135"/>
      <c r="W257" s="96"/>
      <c r="X257" s="96"/>
      <c r="Y257" s="96"/>
      <c r="Z257" s="96"/>
      <c r="AA257" s="96"/>
      <c r="AB257" s="96"/>
      <c r="AC257" s="97"/>
      <c r="AD257" s="97"/>
      <c r="AE257" s="97"/>
      <c r="AF257" s="97"/>
      <c r="AG257" s="97"/>
      <c r="AH257" s="97"/>
      <c r="AI257" s="98"/>
      <c r="AJ257" s="98"/>
      <c r="AK257" s="98"/>
      <c r="AL257" s="98"/>
      <c r="AM257" s="98"/>
      <c r="AN257" s="98"/>
      <c r="AO257" s="98"/>
      <c r="AP257" s="98"/>
      <c r="AQ257" s="97"/>
      <c r="AR257" s="97"/>
      <c r="AS257" s="97"/>
      <c r="AT257" s="97"/>
      <c r="AU257" s="121"/>
      <c r="AV257" s="136"/>
      <c r="AW257" s="136"/>
      <c r="AX257" s="136"/>
      <c r="AY257" s="136"/>
      <c r="AZ257" s="136"/>
      <c r="BA257" s="136"/>
      <c r="BB257" s="136"/>
      <c r="BC257" s="136"/>
      <c r="BD257" s="136"/>
      <c r="BE257" s="136"/>
      <c r="BF257" s="136"/>
      <c r="BG257" s="136"/>
      <c r="BH257" s="136"/>
      <c r="BI257" s="136"/>
      <c r="BJ257" s="136"/>
      <c r="BK257" s="136"/>
      <c r="BL257" s="136"/>
      <c r="BM257" s="136"/>
      <c r="BN257" s="136"/>
      <c r="BO257" s="136"/>
      <c r="BP257" s="136"/>
      <c r="BQ257" s="121"/>
      <c r="BR257" s="121"/>
      <c r="BS257" s="121"/>
      <c r="BT257" s="121"/>
      <c r="BU257" s="121"/>
      <c r="BV257" s="121"/>
      <c r="BW257" s="121"/>
      <c r="BX257" s="121"/>
      <c r="BY257" s="121"/>
      <c r="BZ257" s="121"/>
      <c r="CA257" s="121"/>
      <c r="CB257" s="121"/>
      <c r="CC257" s="121"/>
      <c r="CD257" s="121"/>
      <c r="CE257" s="121"/>
      <c r="CF257" s="121"/>
      <c r="CG257" s="121"/>
      <c r="CH257" s="121"/>
      <c r="CI257" s="121"/>
      <c r="CJ257" s="121"/>
      <c r="CK257" s="121"/>
      <c r="CL257" s="121"/>
      <c r="CM257" s="121"/>
      <c r="CN257" s="121"/>
      <c r="CO257" s="121"/>
      <c r="CP257" s="121"/>
      <c r="CQ257" s="121"/>
      <c r="CR257" s="121"/>
      <c r="CS257" s="121"/>
      <c r="CT257" s="121"/>
      <c r="CU257" s="121"/>
      <c r="CV257" s="121"/>
      <c r="CW257" s="121"/>
      <c r="CX257" s="121"/>
      <c r="CY257" s="121"/>
      <c r="CZ257" s="121"/>
      <c r="DA257" s="20"/>
      <c r="DB257" s="20"/>
      <c r="DC257" s="20"/>
      <c r="DD257" s="20"/>
      <c r="DE257" s="20"/>
      <c r="DF257" s="20"/>
      <c r="DG257" s="20"/>
      <c r="DH257" s="20"/>
      <c r="DI257" s="20"/>
      <c r="DJ257" s="20"/>
      <c r="DK257" s="20"/>
      <c r="DL257" s="20"/>
      <c r="DM257" s="20"/>
      <c r="DN257" s="20"/>
      <c r="DO257" s="20"/>
      <c r="DP257" s="20"/>
      <c r="DQ257" s="20"/>
      <c r="DR257" s="20"/>
      <c r="DS257" s="20"/>
      <c r="DT257" s="20"/>
      <c r="DU257" s="20"/>
      <c r="DV257" s="20"/>
      <c r="DW257" s="20"/>
      <c r="DX257" s="20"/>
      <c r="DY257" s="20"/>
      <c r="DZ257" s="20"/>
      <c r="EA257" s="20"/>
      <c r="EB257" s="20"/>
      <c r="EC257" s="20"/>
      <c r="ED257" s="20"/>
      <c r="EE257" s="20"/>
      <c r="EF257" s="20"/>
      <c r="EG257" s="20"/>
      <c r="EH257" s="20"/>
      <c r="EI257" s="20"/>
      <c r="EJ257" s="20"/>
      <c r="EK257" s="20"/>
      <c r="EL257" s="20"/>
      <c r="EM257" s="20"/>
      <c r="EN257" s="20"/>
      <c r="EO257" s="20"/>
      <c r="EP257" s="20"/>
      <c r="EQ257" s="20"/>
      <c r="ER257" s="20"/>
      <c r="ES257" s="20"/>
      <c r="ET257" s="20"/>
      <c r="EU257" s="20"/>
      <c r="EV257" s="20"/>
      <c r="EW257" s="20"/>
      <c r="EX257" s="20"/>
      <c r="EY257" s="20"/>
      <c r="EZ257" s="20"/>
      <c r="FA257" s="20"/>
      <c r="FB257" s="20"/>
      <c r="FC257" s="20"/>
      <c r="FD257" s="20"/>
      <c r="FE257" s="20"/>
      <c r="FF257" s="20"/>
      <c r="FG257" s="20"/>
      <c r="FH257" s="20"/>
      <c r="FI257" s="20"/>
    </row>
    <row r="258" customFormat="false" ht="16.5" hidden="false" customHeight="true" outlineLevel="0" collapsed="false">
      <c r="A258" s="90"/>
      <c r="B258" s="90"/>
      <c r="C258" s="90"/>
      <c r="D258" s="92"/>
      <c r="E258" s="133"/>
      <c r="F258" s="134"/>
      <c r="G258" s="134"/>
      <c r="H258" s="134"/>
      <c r="I258" s="134"/>
      <c r="J258" s="134"/>
      <c r="K258" s="94"/>
      <c r="L258" s="94"/>
      <c r="M258" s="94"/>
      <c r="N258" s="94"/>
      <c r="O258" s="94"/>
      <c r="P258" s="94"/>
      <c r="Q258" s="135"/>
      <c r="R258" s="135"/>
      <c r="S258" s="135"/>
      <c r="T258" s="135"/>
      <c r="U258" s="135"/>
      <c r="V258" s="135"/>
      <c r="W258" s="96"/>
      <c r="X258" s="96"/>
      <c r="Y258" s="96"/>
      <c r="Z258" s="96"/>
      <c r="AA258" s="96"/>
      <c r="AB258" s="96"/>
      <c r="AC258" s="97"/>
      <c r="AD258" s="97"/>
      <c r="AE258" s="97"/>
      <c r="AF258" s="97"/>
      <c r="AG258" s="97"/>
      <c r="AH258" s="97"/>
      <c r="AI258" s="98"/>
      <c r="AJ258" s="98"/>
      <c r="AK258" s="98"/>
      <c r="AL258" s="98"/>
      <c r="AM258" s="98"/>
      <c r="AN258" s="98"/>
      <c r="AO258" s="98"/>
      <c r="AP258" s="98"/>
      <c r="AQ258" s="97"/>
      <c r="AR258" s="97"/>
      <c r="AS258" s="97"/>
      <c r="AT258" s="97"/>
      <c r="AU258" s="121"/>
      <c r="AV258" s="136"/>
      <c r="AW258" s="136"/>
      <c r="AX258" s="136"/>
      <c r="AY258" s="136"/>
      <c r="AZ258" s="136"/>
      <c r="BA258" s="136"/>
      <c r="BB258" s="136"/>
      <c r="BC258" s="136"/>
      <c r="BD258" s="136"/>
      <c r="BE258" s="136"/>
      <c r="BF258" s="136"/>
      <c r="BG258" s="136"/>
      <c r="BH258" s="136"/>
      <c r="BI258" s="136"/>
      <c r="BJ258" s="136"/>
      <c r="BK258" s="136"/>
      <c r="BL258" s="136"/>
      <c r="BM258" s="136"/>
      <c r="BN258" s="136"/>
      <c r="BO258" s="136"/>
      <c r="BP258" s="136"/>
      <c r="BQ258" s="121"/>
      <c r="BR258" s="121"/>
      <c r="BS258" s="121"/>
      <c r="BT258" s="121"/>
      <c r="BU258" s="121"/>
      <c r="BV258" s="121"/>
      <c r="BW258" s="121"/>
      <c r="BX258" s="121"/>
      <c r="BY258" s="121"/>
      <c r="BZ258" s="121"/>
      <c r="CA258" s="121"/>
      <c r="CB258" s="121"/>
      <c r="CC258" s="121"/>
      <c r="CD258" s="121"/>
      <c r="CE258" s="121"/>
      <c r="CF258" s="121"/>
      <c r="CG258" s="121"/>
      <c r="CH258" s="121"/>
      <c r="CI258" s="121"/>
      <c r="CJ258" s="121"/>
      <c r="CK258" s="121"/>
      <c r="CL258" s="121"/>
      <c r="CM258" s="121"/>
      <c r="CN258" s="121"/>
      <c r="CO258" s="121"/>
      <c r="CP258" s="121"/>
      <c r="CQ258" s="121"/>
      <c r="CR258" s="121"/>
      <c r="CS258" s="121"/>
      <c r="CT258" s="121"/>
      <c r="CU258" s="121"/>
      <c r="CV258" s="121"/>
      <c r="CW258" s="121"/>
      <c r="CX258" s="121"/>
      <c r="CY258" s="121"/>
      <c r="CZ258" s="121"/>
      <c r="DA258" s="20"/>
      <c r="DB258" s="20"/>
      <c r="DC258" s="20"/>
      <c r="DD258" s="20"/>
      <c r="DE258" s="20"/>
      <c r="DF258" s="20"/>
      <c r="DG258" s="20"/>
      <c r="DH258" s="20"/>
      <c r="DI258" s="20"/>
      <c r="DJ258" s="20"/>
      <c r="DK258" s="20"/>
      <c r="DL258" s="20"/>
      <c r="DM258" s="20"/>
      <c r="DN258" s="20"/>
      <c r="DO258" s="20"/>
      <c r="DP258" s="20"/>
      <c r="DQ258" s="20"/>
      <c r="DR258" s="20"/>
      <c r="DS258" s="20"/>
      <c r="DT258" s="20"/>
      <c r="DU258" s="20"/>
      <c r="DV258" s="20"/>
      <c r="DW258" s="20"/>
      <c r="DX258" s="20"/>
      <c r="DY258" s="20"/>
      <c r="DZ258" s="20"/>
      <c r="EA258" s="20"/>
      <c r="EB258" s="20"/>
      <c r="EC258" s="20"/>
      <c r="ED258" s="20"/>
      <c r="EE258" s="20"/>
      <c r="EF258" s="20"/>
      <c r="EG258" s="20"/>
      <c r="EH258" s="20"/>
      <c r="EI258" s="20"/>
      <c r="EJ258" s="20"/>
      <c r="EK258" s="20"/>
      <c r="EL258" s="20"/>
      <c r="EM258" s="20"/>
      <c r="EN258" s="20"/>
      <c r="EO258" s="20"/>
      <c r="EP258" s="20"/>
      <c r="EQ258" s="20"/>
      <c r="ER258" s="20"/>
      <c r="ES258" s="20"/>
      <c r="ET258" s="20"/>
      <c r="EU258" s="20"/>
      <c r="EV258" s="20"/>
      <c r="EW258" s="20"/>
      <c r="EX258" s="20"/>
      <c r="EY258" s="20"/>
      <c r="EZ258" s="20"/>
      <c r="FA258" s="20"/>
      <c r="FB258" s="20"/>
      <c r="FC258" s="20"/>
      <c r="FD258" s="20"/>
      <c r="FE258" s="20"/>
      <c r="FF258" s="20"/>
      <c r="FG258" s="20"/>
      <c r="FH258" s="20"/>
      <c r="FI258" s="20"/>
    </row>
    <row r="259" customFormat="false" ht="16.5" hidden="false" customHeight="true" outlineLevel="0" collapsed="false">
      <c r="A259" s="90"/>
      <c r="B259" s="90"/>
      <c r="C259" s="90"/>
      <c r="D259" s="92"/>
      <c r="E259" s="133"/>
      <c r="F259" s="134"/>
      <c r="G259" s="134"/>
      <c r="H259" s="134"/>
      <c r="I259" s="134"/>
      <c r="J259" s="134"/>
      <c r="K259" s="94"/>
      <c r="L259" s="94"/>
      <c r="M259" s="94"/>
      <c r="N259" s="94"/>
      <c r="O259" s="94"/>
      <c r="P259" s="94"/>
      <c r="Q259" s="135"/>
      <c r="R259" s="135"/>
      <c r="S259" s="135"/>
      <c r="T259" s="135"/>
      <c r="U259" s="135"/>
      <c r="V259" s="135"/>
      <c r="W259" s="96"/>
      <c r="X259" s="96"/>
      <c r="Y259" s="96"/>
      <c r="Z259" s="96"/>
      <c r="AA259" s="96"/>
      <c r="AB259" s="96"/>
      <c r="AC259" s="97"/>
      <c r="AD259" s="97"/>
      <c r="AE259" s="97"/>
      <c r="AF259" s="97"/>
      <c r="AG259" s="97"/>
      <c r="AH259" s="97"/>
      <c r="AI259" s="98"/>
      <c r="AJ259" s="98"/>
      <c r="AK259" s="98"/>
      <c r="AL259" s="98"/>
      <c r="AM259" s="98"/>
      <c r="AN259" s="98"/>
      <c r="AO259" s="98"/>
      <c r="AP259" s="98"/>
      <c r="AQ259" s="97"/>
      <c r="AR259" s="137"/>
      <c r="AS259" s="97"/>
      <c r="AT259" s="97"/>
      <c r="AU259" s="121"/>
      <c r="AV259" s="136"/>
      <c r="AW259" s="136"/>
      <c r="AX259" s="136"/>
      <c r="AY259" s="136"/>
      <c r="AZ259" s="136"/>
      <c r="BA259" s="136"/>
      <c r="BB259" s="136"/>
      <c r="BC259" s="136"/>
      <c r="BD259" s="136"/>
      <c r="BE259" s="136"/>
      <c r="BF259" s="136"/>
      <c r="BG259" s="136"/>
      <c r="BH259" s="136"/>
      <c r="BI259" s="136"/>
      <c r="BJ259" s="136"/>
      <c r="BK259" s="136"/>
      <c r="BL259" s="136"/>
      <c r="BM259" s="136"/>
      <c r="BN259" s="136"/>
      <c r="BO259" s="136"/>
      <c r="BP259" s="136"/>
      <c r="BQ259" s="121"/>
      <c r="BR259" s="121"/>
      <c r="BS259" s="121"/>
      <c r="BT259" s="121"/>
      <c r="BU259" s="121"/>
      <c r="BV259" s="121"/>
      <c r="BW259" s="121"/>
      <c r="BX259" s="121"/>
      <c r="BY259" s="121"/>
      <c r="BZ259" s="121"/>
      <c r="CA259" s="121"/>
      <c r="CB259" s="121"/>
      <c r="CC259" s="121"/>
      <c r="CD259" s="121"/>
      <c r="CE259" s="121"/>
      <c r="CF259" s="121"/>
      <c r="CG259" s="121"/>
      <c r="CH259" s="121"/>
      <c r="CI259" s="121"/>
      <c r="CJ259" s="121"/>
      <c r="CK259" s="121"/>
      <c r="CL259" s="121"/>
      <c r="CM259" s="121"/>
      <c r="CN259" s="121"/>
      <c r="CO259" s="121"/>
      <c r="CP259" s="121"/>
      <c r="CQ259" s="121"/>
      <c r="CR259" s="121"/>
      <c r="CS259" s="121"/>
      <c r="CT259" s="121"/>
      <c r="CU259" s="121"/>
      <c r="CV259" s="121"/>
      <c r="CW259" s="121"/>
      <c r="CX259" s="121"/>
      <c r="CY259" s="121"/>
      <c r="CZ259" s="121"/>
      <c r="DA259" s="20"/>
      <c r="DB259" s="20"/>
      <c r="DC259" s="20"/>
      <c r="DD259" s="20"/>
      <c r="DE259" s="20"/>
      <c r="DF259" s="20"/>
      <c r="DG259" s="20"/>
      <c r="DH259" s="20"/>
      <c r="DI259" s="20"/>
      <c r="DJ259" s="20"/>
      <c r="DK259" s="20"/>
      <c r="DL259" s="20"/>
      <c r="DM259" s="20"/>
      <c r="DN259" s="20"/>
      <c r="DO259" s="20"/>
      <c r="DP259" s="20"/>
      <c r="DQ259" s="20"/>
      <c r="DR259" s="20"/>
      <c r="DS259" s="20"/>
      <c r="DT259" s="20"/>
      <c r="DU259" s="20"/>
      <c r="DV259" s="20"/>
      <c r="DW259" s="20"/>
      <c r="DX259" s="20"/>
      <c r="DY259" s="20"/>
      <c r="DZ259" s="20"/>
      <c r="EA259" s="20"/>
      <c r="EB259" s="20"/>
      <c r="EC259" s="20"/>
      <c r="ED259" s="20"/>
      <c r="EE259" s="20"/>
      <c r="EF259" s="20"/>
      <c r="EG259" s="20"/>
      <c r="EH259" s="20"/>
      <c r="EI259" s="20"/>
      <c r="EJ259" s="20"/>
      <c r="EK259" s="20"/>
      <c r="EL259" s="20"/>
      <c r="EM259" s="20"/>
      <c r="EN259" s="20"/>
      <c r="EO259" s="20"/>
      <c r="EP259" s="20"/>
      <c r="EQ259" s="20"/>
      <c r="ER259" s="20"/>
      <c r="ES259" s="20"/>
      <c r="ET259" s="20"/>
      <c r="EU259" s="20"/>
      <c r="EV259" s="20"/>
      <c r="EW259" s="20"/>
      <c r="EX259" s="20"/>
      <c r="EY259" s="20"/>
      <c r="EZ259" s="20"/>
      <c r="FA259" s="20"/>
      <c r="FB259" s="20"/>
      <c r="FC259" s="20"/>
      <c r="FD259" s="20"/>
      <c r="FE259" s="20"/>
      <c r="FF259" s="20"/>
      <c r="FG259" s="20"/>
      <c r="FH259" s="20"/>
      <c r="FI259" s="20"/>
    </row>
    <row r="260" customFormat="false" ht="16.5" hidden="false" customHeight="true" outlineLevel="0" collapsed="false">
      <c r="A260" s="90"/>
      <c r="B260" s="90"/>
      <c r="C260" s="90"/>
      <c r="D260" s="92"/>
      <c r="E260" s="133"/>
      <c r="F260" s="134"/>
      <c r="G260" s="134"/>
      <c r="H260" s="134"/>
      <c r="I260" s="134"/>
      <c r="J260" s="134"/>
      <c r="K260" s="94"/>
      <c r="L260" s="94"/>
      <c r="M260" s="94"/>
      <c r="N260" s="94"/>
      <c r="O260" s="94"/>
      <c r="P260" s="94"/>
      <c r="Q260" s="135"/>
      <c r="R260" s="135"/>
      <c r="S260" s="135"/>
      <c r="T260" s="135"/>
      <c r="U260" s="135"/>
      <c r="V260" s="135"/>
      <c r="W260" s="96"/>
      <c r="X260" s="96"/>
      <c r="Y260" s="96"/>
      <c r="Z260" s="96"/>
      <c r="AA260" s="96"/>
      <c r="AB260" s="96"/>
      <c r="AC260" s="97"/>
      <c r="AD260" s="97"/>
      <c r="AE260" s="97"/>
      <c r="AF260" s="97"/>
      <c r="AG260" s="97"/>
      <c r="AH260" s="97"/>
      <c r="AI260" s="98"/>
      <c r="AJ260" s="98"/>
      <c r="AK260" s="98"/>
      <c r="AL260" s="98"/>
      <c r="AM260" s="98"/>
      <c r="AN260" s="98"/>
      <c r="AO260" s="98"/>
      <c r="AP260" s="98"/>
      <c r="AQ260" s="97"/>
      <c r="AR260" s="97"/>
      <c r="AS260" s="97"/>
      <c r="AT260" s="97"/>
      <c r="AU260" s="121"/>
      <c r="AV260" s="136"/>
      <c r="AW260" s="136"/>
      <c r="AX260" s="136"/>
      <c r="AY260" s="136"/>
      <c r="AZ260" s="136"/>
      <c r="BA260" s="136"/>
      <c r="BB260" s="136"/>
      <c r="BC260" s="136"/>
      <c r="BD260" s="136"/>
      <c r="BE260" s="136"/>
      <c r="BF260" s="136"/>
      <c r="BG260" s="136"/>
      <c r="BH260" s="136"/>
      <c r="BI260" s="136"/>
      <c r="BJ260" s="136"/>
      <c r="BK260" s="136"/>
      <c r="BL260" s="136"/>
      <c r="BM260" s="136"/>
      <c r="BN260" s="136"/>
      <c r="BO260" s="136"/>
      <c r="BP260" s="136"/>
      <c r="BQ260" s="121"/>
      <c r="BR260" s="121"/>
      <c r="BS260" s="121"/>
      <c r="BT260" s="121"/>
      <c r="BU260" s="121"/>
      <c r="BV260" s="121"/>
      <c r="BW260" s="121"/>
      <c r="BX260" s="121"/>
      <c r="BY260" s="121"/>
      <c r="BZ260" s="121"/>
      <c r="CA260" s="121"/>
      <c r="CB260" s="121"/>
      <c r="CC260" s="121"/>
      <c r="CD260" s="121"/>
      <c r="CE260" s="121"/>
      <c r="CF260" s="121"/>
      <c r="CG260" s="121"/>
      <c r="CH260" s="121"/>
      <c r="CI260" s="121"/>
      <c r="CJ260" s="121"/>
      <c r="CK260" s="121"/>
      <c r="CL260" s="121"/>
      <c r="CM260" s="121"/>
      <c r="CN260" s="121"/>
      <c r="CO260" s="121"/>
      <c r="CP260" s="121"/>
      <c r="CQ260" s="121"/>
      <c r="CR260" s="121"/>
      <c r="CS260" s="121"/>
      <c r="CT260" s="121"/>
      <c r="CU260" s="121"/>
      <c r="CV260" s="121"/>
      <c r="CW260" s="121"/>
      <c r="CX260" s="121"/>
      <c r="CY260" s="121"/>
      <c r="CZ260" s="121"/>
      <c r="DA260" s="20"/>
      <c r="DB260" s="20"/>
      <c r="DC260" s="20"/>
      <c r="DD260" s="20"/>
      <c r="DE260" s="20"/>
      <c r="DF260" s="20"/>
      <c r="DG260" s="20"/>
      <c r="DH260" s="20"/>
      <c r="DI260" s="20"/>
      <c r="DJ260" s="20"/>
      <c r="DK260" s="20"/>
      <c r="DL260" s="20"/>
      <c r="DM260" s="20"/>
      <c r="DN260" s="20"/>
      <c r="DO260" s="20"/>
      <c r="DP260" s="20"/>
      <c r="DQ260" s="20"/>
      <c r="DR260" s="20"/>
      <c r="DS260" s="20"/>
      <c r="DT260" s="20"/>
      <c r="DU260" s="20"/>
      <c r="DV260" s="20"/>
      <c r="DW260" s="20"/>
      <c r="DX260" s="20"/>
      <c r="DY260" s="20"/>
      <c r="DZ260" s="20"/>
      <c r="EA260" s="20"/>
      <c r="EB260" s="20"/>
      <c r="EC260" s="20"/>
      <c r="ED260" s="20"/>
      <c r="EE260" s="20"/>
      <c r="EF260" s="20"/>
      <c r="EG260" s="20"/>
      <c r="EH260" s="20"/>
      <c r="EI260" s="20"/>
      <c r="EJ260" s="20"/>
      <c r="EK260" s="20"/>
      <c r="EL260" s="20"/>
      <c r="EM260" s="20"/>
      <c r="EN260" s="20"/>
      <c r="EO260" s="20"/>
      <c r="EP260" s="20"/>
      <c r="EQ260" s="20"/>
      <c r="ER260" s="20"/>
      <c r="ES260" s="20"/>
      <c r="ET260" s="20"/>
      <c r="EU260" s="20"/>
      <c r="EV260" s="20"/>
      <c r="EW260" s="20"/>
      <c r="EX260" s="20"/>
      <c r="EY260" s="20"/>
      <c r="EZ260" s="20"/>
      <c r="FA260" s="20"/>
      <c r="FB260" s="20"/>
      <c r="FC260" s="20"/>
      <c r="FD260" s="20"/>
      <c r="FE260" s="20"/>
      <c r="FF260" s="20"/>
      <c r="FG260" s="20"/>
      <c r="FH260" s="20"/>
      <c r="FI260" s="20"/>
    </row>
    <row r="261" customFormat="false" ht="16.5" hidden="false" customHeight="true" outlineLevel="0" collapsed="false">
      <c r="A261" s="90"/>
      <c r="B261" s="90"/>
      <c r="C261" s="90"/>
      <c r="D261" s="92"/>
      <c r="E261" s="133"/>
      <c r="F261" s="134"/>
      <c r="G261" s="134"/>
      <c r="H261" s="134"/>
      <c r="I261" s="134"/>
      <c r="J261" s="134"/>
      <c r="K261" s="94"/>
      <c r="L261" s="94"/>
      <c r="M261" s="94"/>
      <c r="N261" s="94"/>
      <c r="O261" s="94"/>
      <c r="P261" s="94"/>
      <c r="Q261" s="135"/>
      <c r="R261" s="135"/>
      <c r="S261" s="135"/>
      <c r="T261" s="135"/>
      <c r="U261" s="135"/>
      <c r="V261" s="135"/>
      <c r="W261" s="96"/>
      <c r="X261" s="96"/>
      <c r="Y261" s="96"/>
      <c r="Z261" s="96"/>
      <c r="AA261" s="96"/>
      <c r="AB261" s="96"/>
      <c r="AC261" s="97"/>
      <c r="AD261" s="97"/>
      <c r="AE261" s="97"/>
      <c r="AF261" s="97"/>
      <c r="AG261" s="97"/>
      <c r="AH261" s="97"/>
      <c r="AI261" s="98"/>
      <c r="AJ261" s="98"/>
      <c r="AK261" s="98"/>
      <c r="AL261" s="98"/>
      <c r="AM261" s="98"/>
      <c r="AN261" s="98"/>
      <c r="AO261" s="98"/>
      <c r="AP261" s="98"/>
      <c r="AQ261" s="97"/>
      <c r="AR261" s="97"/>
      <c r="AS261" s="97"/>
      <c r="AT261" s="97"/>
      <c r="AU261" s="121"/>
      <c r="AV261" s="136"/>
      <c r="AW261" s="136"/>
      <c r="AX261" s="136"/>
      <c r="AY261" s="136"/>
      <c r="AZ261" s="136"/>
      <c r="BA261" s="136"/>
      <c r="BB261" s="136"/>
      <c r="BC261" s="136"/>
      <c r="BD261" s="136"/>
      <c r="BE261" s="136"/>
      <c r="BF261" s="136"/>
      <c r="BG261" s="136"/>
      <c r="BH261" s="136"/>
      <c r="BI261" s="136"/>
      <c r="BJ261" s="136"/>
      <c r="BK261" s="136"/>
      <c r="BL261" s="136"/>
      <c r="BM261" s="136"/>
      <c r="BN261" s="136"/>
      <c r="BO261" s="136"/>
      <c r="BP261" s="136"/>
      <c r="BQ261" s="121"/>
      <c r="BR261" s="121"/>
      <c r="BS261" s="121"/>
      <c r="BT261" s="121"/>
      <c r="BU261" s="121"/>
      <c r="BV261" s="121"/>
      <c r="BW261" s="121"/>
      <c r="BX261" s="121"/>
      <c r="BY261" s="121"/>
      <c r="BZ261" s="121"/>
      <c r="CA261" s="121"/>
      <c r="CB261" s="121"/>
      <c r="CC261" s="121"/>
      <c r="CD261" s="121"/>
      <c r="CE261" s="121"/>
      <c r="CF261" s="121"/>
      <c r="CG261" s="121"/>
      <c r="CH261" s="121"/>
      <c r="CI261" s="121"/>
      <c r="CJ261" s="121"/>
      <c r="CK261" s="121"/>
      <c r="CL261" s="121"/>
      <c r="CM261" s="121"/>
      <c r="CN261" s="121"/>
      <c r="CO261" s="121"/>
      <c r="CP261" s="121"/>
      <c r="CQ261" s="121"/>
      <c r="CR261" s="121"/>
      <c r="CS261" s="121"/>
      <c r="CT261" s="121"/>
      <c r="CU261" s="121"/>
      <c r="CV261" s="121"/>
      <c r="CW261" s="121"/>
      <c r="CX261" s="121"/>
      <c r="CY261" s="121"/>
      <c r="CZ261" s="121"/>
      <c r="DA261" s="20"/>
      <c r="DB261" s="20"/>
      <c r="DC261" s="20"/>
      <c r="DD261" s="20"/>
      <c r="DE261" s="20"/>
      <c r="DF261" s="20"/>
      <c r="DG261" s="20"/>
      <c r="DH261" s="20"/>
      <c r="DI261" s="20"/>
      <c r="DJ261" s="20"/>
      <c r="DK261" s="20"/>
      <c r="DL261" s="20"/>
      <c r="DM261" s="20"/>
      <c r="DN261" s="20"/>
      <c r="DO261" s="20"/>
      <c r="DP261" s="20"/>
      <c r="DQ261" s="20"/>
      <c r="DR261" s="20"/>
      <c r="DS261" s="20"/>
      <c r="DT261" s="20"/>
      <c r="DU261" s="20"/>
      <c r="DV261" s="20"/>
      <c r="DW261" s="20"/>
      <c r="DX261" s="20"/>
      <c r="DY261" s="20"/>
      <c r="DZ261" s="20"/>
      <c r="EA261" s="20"/>
      <c r="EB261" s="20"/>
      <c r="EC261" s="20"/>
      <c r="ED261" s="20"/>
      <c r="EE261" s="20"/>
      <c r="EF261" s="20"/>
      <c r="EG261" s="20"/>
      <c r="EH261" s="20"/>
      <c r="EI261" s="20"/>
      <c r="EJ261" s="20"/>
      <c r="EK261" s="20"/>
      <c r="EL261" s="20"/>
      <c r="EM261" s="20"/>
      <c r="EN261" s="20"/>
      <c r="EO261" s="20"/>
      <c r="EP261" s="20"/>
      <c r="EQ261" s="20"/>
      <c r="ER261" s="20"/>
      <c r="ES261" s="20"/>
      <c r="ET261" s="20"/>
      <c r="EU261" s="20"/>
      <c r="EV261" s="20"/>
      <c r="EW261" s="20"/>
      <c r="EX261" s="20"/>
      <c r="EY261" s="20"/>
      <c r="EZ261" s="20"/>
      <c r="FA261" s="20"/>
      <c r="FB261" s="20"/>
      <c r="FC261" s="20"/>
      <c r="FD261" s="20"/>
      <c r="FE261" s="20"/>
      <c r="FF261" s="20"/>
      <c r="FG261" s="20"/>
      <c r="FH261" s="20"/>
      <c r="FI261" s="20"/>
    </row>
    <row r="262" customFormat="false" ht="16.5" hidden="false" customHeight="true" outlineLevel="0" collapsed="false">
      <c r="A262" s="90"/>
      <c r="B262" s="90"/>
      <c r="C262" s="90"/>
      <c r="D262" s="92"/>
      <c r="E262" s="133"/>
      <c r="F262" s="134"/>
      <c r="G262" s="134"/>
      <c r="H262" s="134"/>
      <c r="I262" s="134"/>
      <c r="J262" s="134"/>
      <c r="K262" s="94"/>
      <c r="L262" s="94"/>
      <c r="M262" s="94"/>
      <c r="N262" s="94"/>
      <c r="O262" s="94"/>
      <c r="P262" s="94"/>
      <c r="Q262" s="135"/>
      <c r="R262" s="135"/>
      <c r="S262" s="135"/>
      <c r="T262" s="135"/>
      <c r="U262" s="135"/>
      <c r="V262" s="135"/>
      <c r="W262" s="96"/>
      <c r="X262" s="96"/>
      <c r="Y262" s="96"/>
      <c r="Z262" s="96"/>
      <c r="AA262" s="96"/>
      <c r="AB262" s="96"/>
      <c r="AC262" s="97"/>
      <c r="AD262" s="97"/>
      <c r="AE262" s="97"/>
      <c r="AF262" s="97"/>
      <c r="AG262" s="97"/>
      <c r="AH262" s="97"/>
      <c r="AI262" s="98"/>
      <c r="AJ262" s="98"/>
      <c r="AK262" s="98"/>
      <c r="AL262" s="98"/>
      <c r="AM262" s="98"/>
      <c r="AN262" s="98"/>
      <c r="AO262" s="98"/>
      <c r="AP262" s="98"/>
      <c r="AQ262" s="97"/>
      <c r="AR262" s="97"/>
      <c r="AS262" s="97"/>
      <c r="AT262" s="97"/>
      <c r="AU262" s="121"/>
      <c r="AV262" s="136"/>
      <c r="AW262" s="136"/>
      <c r="AX262" s="136"/>
      <c r="AY262" s="136"/>
      <c r="AZ262" s="136"/>
      <c r="BA262" s="136"/>
      <c r="BB262" s="136"/>
      <c r="BC262" s="136"/>
      <c r="BD262" s="136"/>
      <c r="BE262" s="136"/>
      <c r="BF262" s="136"/>
      <c r="BG262" s="136"/>
      <c r="BH262" s="136"/>
      <c r="BI262" s="136"/>
      <c r="BJ262" s="136"/>
      <c r="BK262" s="136"/>
      <c r="BL262" s="136"/>
      <c r="BM262" s="136"/>
      <c r="BN262" s="136"/>
      <c r="BO262" s="136"/>
      <c r="BP262" s="136"/>
      <c r="BQ262" s="121"/>
      <c r="BR262" s="121"/>
      <c r="BS262" s="121"/>
      <c r="BT262" s="121"/>
      <c r="BU262" s="121"/>
      <c r="BV262" s="121"/>
      <c r="BW262" s="121"/>
      <c r="BX262" s="121"/>
      <c r="BY262" s="121"/>
      <c r="BZ262" s="121"/>
      <c r="CA262" s="121"/>
      <c r="CB262" s="121"/>
      <c r="CC262" s="121"/>
      <c r="CD262" s="121"/>
      <c r="CE262" s="121"/>
      <c r="CF262" s="121"/>
      <c r="CG262" s="121"/>
      <c r="CH262" s="121"/>
      <c r="CI262" s="121"/>
      <c r="CJ262" s="121"/>
      <c r="CK262" s="121"/>
      <c r="CL262" s="121"/>
      <c r="CM262" s="121"/>
      <c r="CN262" s="121"/>
      <c r="CO262" s="121"/>
      <c r="CP262" s="121"/>
      <c r="CQ262" s="121"/>
      <c r="CR262" s="121"/>
      <c r="CS262" s="121"/>
      <c r="CT262" s="121"/>
      <c r="CU262" s="121"/>
      <c r="CV262" s="121"/>
      <c r="CW262" s="121"/>
      <c r="CX262" s="121"/>
      <c r="CY262" s="121"/>
      <c r="CZ262" s="121"/>
      <c r="DA262" s="20"/>
      <c r="DB262" s="20"/>
      <c r="DC262" s="20"/>
      <c r="DD262" s="20"/>
      <c r="DE262" s="20"/>
      <c r="DF262" s="20"/>
      <c r="DG262" s="20"/>
      <c r="DH262" s="20"/>
      <c r="DI262" s="20"/>
      <c r="DJ262" s="20"/>
      <c r="DK262" s="20"/>
      <c r="DL262" s="20"/>
      <c r="DM262" s="20"/>
      <c r="DN262" s="20"/>
      <c r="DO262" s="20"/>
      <c r="DP262" s="20"/>
      <c r="DQ262" s="20"/>
      <c r="DR262" s="20"/>
      <c r="DS262" s="20"/>
      <c r="DT262" s="20"/>
      <c r="DU262" s="20"/>
      <c r="DV262" s="20"/>
      <c r="DW262" s="20"/>
      <c r="DX262" s="20"/>
      <c r="DY262" s="20"/>
      <c r="DZ262" s="20"/>
      <c r="EA262" s="20"/>
      <c r="EB262" s="20"/>
      <c r="EC262" s="20"/>
      <c r="ED262" s="20"/>
      <c r="EE262" s="20"/>
      <c r="EF262" s="20"/>
      <c r="EG262" s="20"/>
      <c r="EH262" s="20"/>
      <c r="EI262" s="20"/>
      <c r="EJ262" s="20"/>
      <c r="EK262" s="20"/>
      <c r="EL262" s="20"/>
      <c r="EM262" s="20"/>
      <c r="EN262" s="20"/>
      <c r="EO262" s="20"/>
      <c r="EP262" s="20"/>
      <c r="EQ262" s="20"/>
      <c r="ER262" s="20"/>
      <c r="ES262" s="20"/>
      <c r="ET262" s="20"/>
      <c r="EU262" s="20"/>
      <c r="EV262" s="20"/>
      <c r="EW262" s="20"/>
      <c r="EX262" s="20"/>
      <c r="EY262" s="20"/>
      <c r="EZ262" s="20"/>
      <c r="FA262" s="20"/>
      <c r="FB262" s="20"/>
      <c r="FC262" s="20"/>
      <c r="FD262" s="20"/>
      <c r="FE262" s="20"/>
      <c r="FF262" s="20"/>
      <c r="FG262" s="20"/>
      <c r="FH262" s="20"/>
      <c r="FI262" s="20"/>
    </row>
    <row r="263" customFormat="false" ht="16.5" hidden="false" customHeight="true" outlineLevel="0" collapsed="false">
      <c r="A263" s="90"/>
      <c r="B263" s="90"/>
      <c r="C263" s="90"/>
      <c r="D263" s="92"/>
      <c r="E263" s="133"/>
      <c r="F263" s="134"/>
      <c r="G263" s="134"/>
      <c r="H263" s="134"/>
      <c r="I263" s="134"/>
      <c r="J263" s="134"/>
      <c r="K263" s="94"/>
      <c r="L263" s="94"/>
      <c r="M263" s="94"/>
      <c r="N263" s="94"/>
      <c r="O263" s="94"/>
      <c r="P263" s="94"/>
      <c r="Q263" s="135"/>
      <c r="R263" s="135"/>
      <c r="S263" s="135"/>
      <c r="T263" s="135"/>
      <c r="U263" s="135"/>
      <c r="V263" s="135"/>
      <c r="W263" s="96"/>
      <c r="X263" s="96"/>
      <c r="Y263" s="96"/>
      <c r="Z263" s="96"/>
      <c r="AA263" s="96"/>
      <c r="AB263" s="96"/>
      <c r="AC263" s="97"/>
      <c r="AD263" s="97"/>
      <c r="AE263" s="97"/>
      <c r="AF263" s="97"/>
      <c r="AG263" s="97"/>
      <c r="AH263" s="97"/>
      <c r="AI263" s="98"/>
      <c r="AJ263" s="98"/>
      <c r="AK263" s="98"/>
      <c r="AL263" s="98"/>
      <c r="AM263" s="98"/>
      <c r="AN263" s="98"/>
      <c r="AO263" s="98"/>
      <c r="AP263" s="98"/>
      <c r="AQ263" s="97"/>
      <c r="AR263" s="97"/>
      <c r="AS263" s="97"/>
      <c r="AT263" s="97"/>
      <c r="AU263" s="121"/>
      <c r="AV263" s="136"/>
      <c r="AW263" s="136"/>
      <c r="AX263" s="136"/>
      <c r="AY263" s="136"/>
      <c r="AZ263" s="136"/>
      <c r="BA263" s="136"/>
      <c r="BB263" s="136"/>
      <c r="BC263" s="136"/>
      <c r="BD263" s="136"/>
      <c r="BE263" s="136"/>
      <c r="BF263" s="136"/>
      <c r="BG263" s="136"/>
      <c r="BH263" s="136"/>
      <c r="BI263" s="136"/>
      <c r="BJ263" s="136"/>
      <c r="BK263" s="136"/>
      <c r="BL263" s="136"/>
      <c r="BM263" s="136"/>
      <c r="BN263" s="136"/>
      <c r="BO263" s="136"/>
      <c r="BP263" s="136"/>
      <c r="BQ263" s="121"/>
      <c r="BR263" s="121"/>
      <c r="BS263" s="121"/>
      <c r="BT263" s="121"/>
      <c r="BU263" s="121"/>
      <c r="BV263" s="121"/>
      <c r="BW263" s="121"/>
      <c r="BX263" s="121"/>
      <c r="BY263" s="121"/>
      <c r="BZ263" s="121"/>
      <c r="CA263" s="121"/>
      <c r="CB263" s="121"/>
      <c r="CC263" s="121"/>
      <c r="CD263" s="121"/>
      <c r="CE263" s="121"/>
      <c r="CF263" s="121"/>
      <c r="CG263" s="121"/>
      <c r="CH263" s="121"/>
      <c r="CI263" s="121"/>
      <c r="CJ263" s="121"/>
      <c r="CK263" s="121"/>
      <c r="CL263" s="121"/>
      <c r="CM263" s="121"/>
      <c r="CN263" s="121"/>
      <c r="CO263" s="121"/>
      <c r="CP263" s="121"/>
      <c r="CQ263" s="121"/>
      <c r="CR263" s="121"/>
      <c r="CS263" s="121"/>
      <c r="CT263" s="121"/>
      <c r="CU263" s="121"/>
      <c r="CV263" s="121"/>
      <c r="CW263" s="121"/>
      <c r="CX263" s="121"/>
      <c r="CY263" s="121"/>
      <c r="CZ263" s="121"/>
      <c r="DA263" s="20"/>
      <c r="DB263" s="20"/>
      <c r="DC263" s="20"/>
      <c r="DD263" s="20"/>
      <c r="DE263" s="20"/>
      <c r="DF263" s="20"/>
      <c r="DG263" s="20"/>
      <c r="DH263" s="20"/>
      <c r="DI263" s="20"/>
      <c r="DJ263" s="20"/>
      <c r="DK263" s="20"/>
      <c r="DL263" s="20"/>
      <c r="DM263" s="20"/>
      <c r="DN263" s="20"/>
      <c r="DO263" s="20"/>
      <c r="DP263" s="20"/>
      <c r="DQ263" s="20"/>
      <c r="DR263" s="20"/>
      <c r="DS263" s="20"/>
      <c r="DT263" s="20"/>
      <c r="DU263" s="20"/>
      <c r="DV263" s="20"/>
      <c r="DW263" s="20"/>
      <c r="DX263" s="20"/>
      <c r="DY263" s="20"/>
      <c r="DZ263" s="20"/>
      <c r="EA263" s="20"/>
      <c r="EB263" s="20"/>
      <c r="EC263" s="20"/>
      <c r="ED263" s="20"/>
      <c r="EE263" s="20"/>
      <c r="EF263" s="20"/>
      <c r="EG263" s="20"/>
      <c r="EH263" s="20"/>
      <c r="EI263" s="20"/>
      <c r="EJ263" s="20"/>
      <c r="EK263" s="20"/>
      <c r="EL263" s="20"/>
      <c r="EM263" s="20"/>
      <c r="EN263" s="20"/>
      <c r="EO263" s="20"/>
      <c r="EP263" s="20"/>
      <c r="EQ263" s="20"/>
      <c r="ER263" s="20"/>
      <c r="ES263" s="20"/>
      <c r="ET263" s="20"/>
      <c r="EU263" s="20"/>
      <c r="EV263" s="20"/>
      <c r="EW263" s="20"/>
      <c r="EX263" s="20"/>
      <c r="EY263" s="20"/>
      <c r="EZ263" s="20"/>
      <c r="FA263" s="20"/>
      <c r="FB263" s="20"/>
      <c r="FC263" s="20"/>
      <c r="FD263" s="20"/>
      <c r="FE263" s="20"/>
      <c r="FF263" s="20"/>
      <c r="FG263" s="20"/>
      <c r="FH263" s="20"/>
      <c r="FI263" s="20"/>
    </row>
    <row r="264" customFormat="false" ht="16.5" hidden="false" customHeight="true" outlineLevel="0" collapsed="false">
      <c r="A264" s="90"/>
      <c r="B264" s="90"/>
      <c r="C264" s="90"/>
      <c r="D264" s="92"/>
      <c r="E264" s="133"/>
      <c r="F264" s="134"/>
      <c r="G264" s="134"/>
      <c r="H264" s="134"/>
      <c r="I264" s="134"/>
      <c r="J264" s="134"/>
      <c r="K264" s="94"/>
      <c r="L264" s="94"/>
      <c r="M264" s="94"/>
      <c r="N264" s="94"/>
      <c r="O264" s="94"/>
      <c r="P264" s="94"/>
      <c r="Q264" s="135"/>
      <c r="R264" s="135"/>
      <c r="S264" s="135"/>
      <c r="T264" s="135"/>
      <c r="U264" s="135"/>
      <c r="V264" s="135"/>
      <c r="W264" s="96"/>
      <c r="X264" s="96"/>
      <c r="Y264" s="96"/>
      <c r="Z264" s="96"/>
      <c r="AA264" s="96"/>
      <c r="AB264" s="96"/>
      <c r="AC264" s="97"/>
      <c r="AD264" s="97"/>
      <c r="AE264" s="97"/>
      <c r="AF264" s="97"/>
      <c r="AG264" s="97"/>
      <c r="AH264" s="97"/>
      <c r="AI264" s="98"/>
      <c r="AJ264" s="98"/>
      <c r="AK264" s="98"/>
      <c r="AL264" s="98"/>
      <c r="AM264" s="98"/>
      <c r="AN264" s="98"/>
      <c r="AO264" s="98"/>
      <c r="AP264" s="98"/>
      <c r="AQ264" s="97"/>
      <c r="AR264" s="97"/>
      <c r="AS264" s="97"/>
      <c r="AT264" s="97"/>
      <c r="AU264" s="121"/>
      <c r="AV264" s="136"/>
      <c r="AW264" s="136"/>
      <c r="AX264" s="136"/>
      <c r="AY264" s="136"/>
      <c r="AZ264" s="136"/>
      <c r="BA264" s="136"/>
      <c r="BB264" s="136"/>
      <c r="BC264" s="136"/>
      <c r="BD264" s="136"/>
      <c r="BE264" s="136"/>
      <c r="BF264" s="136"/>
      <c r="BG264" s="136"/>
      <c r="BH264" s="136"/>
      <c r="BI264" s="136"/>
      <c r="BJ264" s="136"/>
      <c r="BK264" s="136"/>
      <c r="BL264" s="136"/>
      <c r="BM264" s="136"/>
      <c r="BN264" s="136"/>
      <c r="BO264" s="136"/>
      <c r="BP264" s="136"/>
      <c r="BQ264" s="121"/>
      <c r="BR264" s="121"/>
      <c r="BS264" s="121"/>
      <c r="BT264" s="121"/>
      <c r="BU264" s="121"/>
      <c r="BV264" s="121"/>
      <c r="BW264" s="121"/>
      <c r="BX264" s="121"/>
      <c r="BY264" s="121"/>
      <c r="BZ264" s="121"/>
      <c r="CA264" s="121"/>
      <c r="CB264" s="121"/>
      <c r="CC264" s="121"/>
      <c r="CD264" s="121"/>
      <c r="CE264" s="121"/>
      <c r="CF264" s="121"/>
      <c r="CG264" s="121"/>
      <c r="CH264" s="121"/>
      <c r="CI264" s="121"/>
      <c r="CJ264" s="121"/>
      <c r="CK264" s="121"/>
      <c r="CL264" s="121"/>
      <c r="CM264" s="121"/>
      <c r="CN264" s="121"/>
      <c r="CO264" s="121"/>
      <c r="CP264" s="121"/>
      <c r="CQ264" s="121"/>
      <c r="CR264" s="121"/>
      <c r="CS264" s="121"/>
      <c r="CT264" s="121"/>
      <c r="CU264" s="121"/>
      <c r="CV264" s="121"/>
      <c r="CW264" s="121"/>
      <c r="CX264" s="121"/>
      <c r="CY264" s="121"/>
      <c r="CZ264" s="121"/>
      <c r="DA264" s="20"/>
      <c r="DB264" s="20"/>
      <c r="DC264" s="20"/>
      <c r="DD264" s="20"/>
      <c r="DE264" s="20"/>
      <c r="DF264" s="20"/>
      <c r="DG264" s="20"/>
      <c r="DH264" s="20"/>
      <c r="DI264" s="20"/>
      <c r="DJ264" s="20"/>
      <c r="DK264" s="20"/>
      <c r="DL264" s="20"/>
      <c r="DM264" s="20"/>
      <c r="DN264" s="20"/>
      <c r="DO264" s="20"/>
      <c r="DP264" s="20"/>
      <c r="DQ264" s="20"/>
      <c r="DR264" s="20"/>
      <c r="DS264" s="20"/>
      <c r="DT264" s="20"/>
      <c r="DU264" s="20"/>
      <c r="DV264" s="20"/>
      <c r="DW264" s="20"/>
      <c r="DX264" s="20"/>
      <c r="DY264" s="20"/>
      <c r="DZ264" s="20"/>
      <c r="EA264" s="20"/>
      <c r="EB264" s="20"/>
      <c r="EC264" s="20"/>
      <c r="ED264" s="20"/>
      <c r="EE264" s="20"/>
      <c r="EF264" s="20"/>
      <c r="EG264" s="20"/>
      <c r="EH264" s="20"/>
      <c r="EI264" s="20"/>
      <c r="EJ264" s="20"/>
      <c r="EK264" s="20"/>
      <c r="EL264" s="20"/>
      <c r="EM264" s="20"/>
      <c r="EN264" s="20"/>
      <c r="EO264" s="20"/>
      <c r="EP264" s="20"/>
      <c r="EQ264" s="20"/>
      <c r="ER264" s="20"/>
      <c r="ES264" s="20"/>
      <c r="ET264" s="20"/>
      <c r="EU264" s="20"/>
      <c r="EV264" s="20"/>
      <c r="EW264" s="20"/>
      <c r="EX264" s="20"/>
      <c r="EY264" s="20"/>
      <c r="EZ264" s="20"/>
      <c r="FA264" s="20"/>
      <c r="FB264" s="20"/>
      <c r="FC264" s="20"/>
      <c r="FD264" s="20"/>
      <c r="FE264" s="20"/>
      <c r="FF264" s="20"/>
      <c r="FG264" s="20"/>
      <c r="FH264" s="20"/>
      <c r="FI264" s="20"/>
    </row>
    <row r="265" customFormat="false" ht="16.5" hidden="false" customHeight="true" outlineLevel="0" collapsed="false">
      <c r="A265" s="90"/>
      <c r="B265" s="90"/>
      <c r="C265" s="90"/>
      <c r="D265" s="92"/>
      <c r="E265" s="133"/>
      <c r="F265" s="134"/>
      <c r="G265" s="134"/>
      <c r="H265" s="134"/>
      <c r="I265" s="134"/>
      <c r="J265" s="134"/>
      <c r="K265" s="94"/>
      <c r="L265" s="94"/>
      <c r="M265" s="94"/>
      <c r="N265" s="94"/>
      <c r="O265" s="94"/>
      <c r="P265" s="94"/>
      <c r="Q265" s="135"/>
      <c r="R265" s="135"/>
      <c r="S265" s="135"/>
      <c r="T265" s="135"/>
      <c r="U265" s="135"/>
      <c r="V265" s="135"/>
      <c r="W265" s="96"/>
      <c r="X265" s="96"/>
      <c r="Y265" s="96"/>
      <c r="Z265" s="96"/>
      <c r="AA265" s="96"/>
      <c r="AB265" s="96"/>
      <c r="AC265" s="97"/>
      <c r="AD265" s="97"/>
      <c r="AE265" s="97"/>
      <c r="AF265" s="97"/>
      <c r="AG265" s="97"/>
      <c r="AH265" s="97"/>
      <c r="AI265" s="98"/>
      <c r="AJ265" s="98"/>
      <c r="AK265" s="98"/>
      <c r="AL265" s="98"/>
      <c r="AM265" s="98"/>
      <c r="AN265" s="98"/>
      <c r="AO265" s="98"/>
      <c r="AP265" s="98"/>
      <c r="AQ265" s="97"/>
      <c r="AR265" s="137"/>
      <c r="AS265" s="97"/>
      <c r="AT265" s="97"/>
      <c r="AU265" s="121"/>
      <c r="AV265" s="136"/>
      <c r="AW265" s="136"/>
      <c r="AX265" s="136"/>
      <c r="AY265" s="136"/>
      <c r="AZ265" s="136"/>
      <c r="BA265" s="136"/>
      <c r="BB265" s="136"/>
      <c r="BC265" s="136"/>
      <c r="BD265" s="136"/>
      <c r="BE265" s="136"/>
      <c r="BF265" s="136"/>
      <c r="BG265" s="136"/>
      <c r="BH265" s="136"/>
      <c r="BI265" s="136"/>
      <c r="BJ265" s="136"/>
      <c r="BK265" s="136"/>
      <c r="BL265" s="136"/>
      <c r="BM265" s="136"/>
      <c r="BN265" s="136"/>
      <c r="BO265" s="136"/>
      <c r="BP265" s="136"/>
      <c r="BQ265" s="121"/>
      <c r="BR265" s="121"/>
      <c r="BS265" s="121"/>
      <c r="BT265" s="121"/>
      <c r="BU265" s="121"/>
      <c r="BV265" s="121"/>
      <c r="BW265" s="121"/>
      <c r="BX265" s="121"/>
      <c r="BY265" s="121"/>
      <c r="BZ265" s="121"/>
      <c r="CA265" s="121"/>
      <c r="CB265" s="121"/>
      <c r="CC265" s="121"/>
      <c r="CD265" s="121"/>
      <c r="CE265" s="121"/>
      <c r="CF265" s="121"/>
      <c r="CG265" s="121"/>
      <c r="CH265" s="121"/>
      <c r="CI265" s="121"/>
      <c r="CJ265" s="121"/>
      <c r="CK265" s="121"/>
      <c r="CL265" s="121"/>
      <c r="CM265" s="121"/>
      <c r="CN265" s="121"/>
      <c r="CO265" s="121"/>
      <c r="CP265" s="121"/>
      <c r="CQ265" s="121"/>
      <c r="CR265" s="121"/>
      <c r="CS265" s="121"/>
      <c r="CT265" s="121"/>
      <c r="CU265" s="121"/>
      <c r="CV265" s="121"/>
      <c r="CW265" s="121"/>
      <c r="CX265" s="121"/>
      <c r="CY265" s="121"/>
      <c r="CZ265" s="121"/>
      <c r="DA265" s="20"/>
      <c r="DB265" s="20"/>
      <c r="DC265" s="20"/>
      <c r="DD265" s="20"/>
      <c r="DE265" s="20"/>
      <c r="DF265" s="20"/>
      <c r="DG265" s="20"/>
      <c r="DH265" s="20"/>
      <c r="DI265" s="20"/>
      <c r="DJ265" s="20"/>
      <c r="DK265" s="20"/>
      <c r="DL265" s="20"/>
      <c r="DM265" s="20"/>
      <c r="DN265" s="20"/>
      <c r="DO265" s="20"/>
      <c r="DP265" s="20"/>
      <c r="DQ265" s="20"/>
      <c r="DR265" s="20"/>
      <c r="DS265" s="20"/>
      <c r="DT265" s="20"/>
      <c r="DU265" s="20"/>
      <c r="DV265" s="20"/>
      <c r="DW265" s="20"/>
      <c r="DX265" s="20"/>
      <c r="DY265" s="20"/>
      <c r="DZ265" s="20"/>
      <c r="EA265" s="20"/>
      <c r="EB265" s="20"/>
      <c r="EC265" s="20"/>
      <c r="ED265" s="20"/>
      <c r="EE265" s="20"/>
      <c r="EF265" s="20"/>
      <c r="EG265" s="20"/>
      <c r="EH265" s="20"/>
      <c r="EI265" s="20"/>
      <c r="EJ265" s="20"/>
      <c r="EK265" s="20"/>
      <c r="EL265" s="20"/>
      <c r="EM265" s="20"/>
      <c r="EN265" s="20"/>
      <c r="EO265" s="20"/>
      <c r="EP265" s="20"/>
      <c r="EQ265" s="20"/>
      <c r="ER265" s="20"/>
      <c r="ES265" s="20"/>
      <c r="ET265" s="20"/>
      <c r="EU265" s="20"/>
      <c r="EV265" s="20"/>
      <c r="EW265" s="20"/>
      <c r="EX265" s="20"/>
      <c r="EY265" s="20"/>
      <c r="EZ265" s="20"/>
      <c r="FA265" s="20"/>
      <c r="FB265" s="20"/>
      <c r="FC265" s="20"/>
      <c r="FD265" s="20"/>
      <c r="FE265" s="20"/>
      <c r="FF265" s="20"/>
      <c r="FG265" s="20"/>
      <c r="FH265" s="20"/>
      <c r="FI265" s="20"/>
    </row>
    <row r="266" customFormat="false" ht="16.5" hidden="false" customHeight="true" outlineLevel="0" collapsed="false">
      <c r="A266" s="90"/>
      <c r="B266" s="90"/>
      <c r="C266" s="90"/>
      <c r="D266" s="92"/>
      <c r="E266" s="133"/>
      <c r="F266" s="134"/>
      <c r="G266" s="134"/>
      <c r="H266" s="134"/>
      <c r="I266" s="134"/>
      <c r="J266" s="134"/>
      <c r="K266" s="94"/>
      <c r="L266" s="94"/>
      <c r="M266" s="94"/>
      <c r="N266" s="94"/>
      <c r="O266" s="94"/>
      <c r="P266" s="94"/>
      <c r="Q266" s="135"/>
      <c r="R266" s="135"/>
      <c r="S266" s="135"/>
      <c r="T266" s="135"/>
      <c r="U266" s="135"/>
      <c r="V266" s="135"/>
      <c r="W266" s="96"/>
      <c r="X266" s="96"/>
      <c r="Y266" s="96"/>
      <c r="Z266" s="96"/>
      <c r="AA266" s="96"/>
      <c r="AB266" s="96"/>
      <c r="AC266" s="97"/>
      <c r="AD266" s="97"/>
      <c r="AE266" s="97"/>
      <c r="AF266" s="97"/>
      <c r="AG266" s="97"/>
      <c r="AH266" s="97"/>
      <c r="AI266" s="98"/>
      <c r="AJ266" s="98"/>
      <c r="AK266" s="98"/>
      <c r="AL266" s="98"/>
      <c r="AM266" s="98"/>
      <c r="AN266" s="98"/>
      <c r="AO266" s="98"/>
      <c r="AP266" s="98"/>
      <c r="AQ266" s="97"/>
      <c r="AR266" s="97"/>
      <c r="AS266" s="97"/>
      <c r="AT266" s="97"/>
      <c r="AU266" s="121"/>
      <c r="AV266" s="136"/>
      <c r="AW266" s="136"/>
      <c r="AX266" s="136"/>
      <c r="AY266" s="136"/>
      <c r="AZ266" s="136"/>
      <c r="BA266" s="136"/>
      <c r="BB266" s="136"/>
      <c r="BC266" s="136"/>
      <c r="BD266" s="136"/>
      <c r="BE266" s="136"/>
      <c r="BF266" s="136"/>
      <c r="BG266" s="136"/>
      <c r="BH266" s="136"/>
      <c r="BI266" s="136"/>
      <c r="BJ266" s="136"/>
      <c r="BK266" s="136"/>
      <c r="BL266" s="136"/>
      <c r="BM266" s="136"/>
      <c r="BN266" s="136"/>
      <c r="BO266" s="136"/>
      <c r="BP266" s="136"/>
      <c r="BQ266" s="121"/>
      <c r="BR266" s="121"/>
      <c r="BS266" s="121"/>
      <c r="BT266" s="121"/>
      <c r="BU266" s="121"/>
      <c r="BV266" s="121"/>
      <c r="BW266" s="121"/>
      <c r="BX266" s="121"/>
      <c r="BY266" s="121"/>
      <c r="BZ266" s="121"/>
      <c r="CA266" s="121"/>
      <c r="CB266" s="121"/>
      <c r="CC266" s="121"/>
      <c r="CD266" s="121"/>
      <c r="CE266" s="121"/>
      <c r="CF266" s="121"/>
      <c r="CG266" s="121"/>
      <c r="CH266" s="121"/>
      <c r="CI266" s="121"/>
      <c r="CJ266" s="121"/>
      <c r="CK266" s="121"/>
      <c r="CL266" s="121"/>
      <c r="CM266" s="121"/>
      <c r="CN266" s="121"/>
      <c r="CO266" s="121"/>
      <c r="CP266" s="121"/>
      <c r="CQ266" s="121"/>
      <c r="CR266" s="121"/>
      <c r="CS266" s="121"/>
      <c r="CT266" s="121"/>
      <c r="CU266" s="121"/>
      <c r="CV266" s="121"/>
      <c r="CW266" s="121"/>
      <c r="CX266" s="121"/>
      <c r="CY266" s="121"/>
      <c r="CZ266" s="121"/>
      <c r="DA266" s="20"/>
      <c r="DB266" s="20"/>
      <c r="DC266" s="20"/>
      <c r="DD266" s="20"/>
      <c r="DE266" s="20"/>
      <c r="DF266" s="20"/>
      <c r="DG266" s="20"/>
      <c r="DH266" s="20"/>
      <c r="DI266" s="20"/>
      <c r="DJ266" s="20"/>
      <c r="DK266" s="20"/>
      <c r="DL266" s="20"/>
      <c r="DM266" s="20"/>
      <c r="DN266" s="20"/>
      <c r="DO266" s="20"/>
      <c r="DP266" s="20"/>
      <c r="DQ266" s="20"/>
      <c r="DR266" s="20"/>
      <c r="DS266" s="20"/>
      <c r="DT266" s="20"/>
      <c r="DU266" s="20"/>
      <c r="DV266" s="20"/>
      <c r="DW266" s="20"/>
      <c r="DX266" s="20"/>
      <c r="DY266" s="20"/>
      <c r="DZ266" s="20"/>
      <c r="EA266" s="20"/>
      <c r="EB266" s="20"/>
      <c r="EC266" s="20"/>
      <c r="ED266" s="20"/>
      <c r="EE266" s="20"/>
      <c r="EF266" s="20"/>
      <c r="EG266" s="20"/>
      <c r="EH266" s="20"/>
      <c r="EI266" s="20"/>
      <c r="EJ266" s="20"/>
      <c r="EK266" s="20"/>
      <c r="EL266" s="20"/>
      <c r="EM266" s="20"/>
      <c r="EN266" s="20"/>
      <c r="EO266" s="20"/>
      <c r="EP266" s="20"/>
      <c r="EQ266" s="20"/>
      <c r="ER266" s="20"/>
      <c r="ES266" s="20"/>
      <c r="ET266" s="20"/>
      <c r="EU266" s="20"/>
      <c r="EV266" s="20"/>
      <c r="EW266" s="20"/>
      <c r="EX266" s="20"/>
      <c r="EY266" s="20"/>
      <c r="EZ266" s="20"/>
      <c r="FA266" s="20"/>
      <c r="FB266" s="20"/>
      <c r="FC266" s="20"/>
      <c r="FD266" s="20"/>
      <c r="FE266" s="20"/>
      <c r="FF266" s="20"/>
      <c r="FG266" s="20"/>
      <c r="FH266" s="20"/>
      <c r="FI266" s="20"/>
    </row>
    <row r="267" customFormat="false" ht="16.5" hidden="false" customHeight="true" outlineLevel="0" collapsed="false">
      <c r="A267" s="90"/>
      <c r="B267" s="90"/>
      <c r="C267" s="90"/>
      <c r="D267" s="92"/>
      <c r="E267" s="133"/>
      <c r="F267" s="134"/>
      <c r="G267" s="134"/>
      <c r="H267" s="134"/>
      <c r="I267" s="134"/>
      <c r="J267" s="134"/>
      <c r="K267" s="94"/>
      <c r="L267" s="94"/>
      <c r="M267" s="94"/>
      <c r="N267" s="94"/>
      <c r="O267" s="94"/>
      <c r="P267" s="94"/>
      <c r="Q267" s="135"/>
      <c r="R267" s="135"/>
      <c r="S267" s="135"/>
      <c r="T267" s="135"/>
      <c r="U267" s="135"/>
      <c r="V267" s="135"/>
      <c r="W267" s="96"/>
      <c r="X267" s="96"/>
      <c r="Y267" s="96"/>
      <c r="Z267" s="96"/>
      <c r="AA267" s="96"/>
      <c r="AB267" s="96"/>
      <c r="AC267" s="97"/>
      <c r="AD267" s="97"/>
      <c r="AE267" s="97"/>
      <c r="AF267" s="97"/>
      <c r="AG267" s="97"/>
      <c r="AH267" s="97"/>
      <c r="AI267" s="98"/>
      <c r="AJ267" s="98"/>
      <c r="AK267" s="98"/>
      <c r="AL267" s="98"/>
      <c r="AM267" s="98"/>
      <c r="AN267" s="98"/>
      <c r="AO267" s="98"/>
      <c r="AP267" s="98"/>
      <c r="AQ267" s="97"/>
      <c r="AR267" s="97"/>
      <c r="AS267" s="97"/>
      <c r="AT267" s="97"/>
      <c r="AU267" s="121"/>
      <c r="AV267" s="136"/>
      <c r="AW267" s="136"/>
      <c r="AX267" s="136"/>
      <c r="AY267" s="136"/>
      <c r="AZ267" s="136"/>
      <c r="BA267" s="136"/>
      <c r="BB267" s="136"/>
      <c r="BC267" s="136"/>
      <c r="BD267" s="136"/>
      <c r="BE267" s="136"/>
      <c r="BF267" s="136"/>
      <c r="BG267" s="136"/>
      <c r="BH267" s="136"/>
      <c r="BI267" s="136"/>
      <c r="BJ267" s="136"/>
      <c r="BK267" s="136"/>
      <c r="BL267" s="136"/>
      <c r="BM267" s="136"/>
      <c r="BN267" s="136"/>
      <c r="BO267" s="136"/>
      <c r="BP267" s="136"/>
      <c r="BQ267" s="121"/>
      <c r="BR267" s="121"/>
      <c r="BS267" s="121"/>
      <c r="BT267" s="121"/>
      <c r="BU267" s="121"/>
      <c r="BV267" s="121"/>
      <c r="BW267" s="121"/>
      <c r="BX267" s="121"/>
      <c r="BY267" s="121"/>
      <c r="BZ267" s="121"/>
      <c r="CA267" s="121"/>
      <c r="CB267" s="121"/>
      <c r="CC267" s="121"/>
      <c r="CD267" s="121"/>
      <c r="CE267" s="121"/>
      <c r="CF267" s="121"/>
      <c r="CG267" s="121"/>
      <c r="CH267" s="121"/>
      <c r="CI267" s="121"/>
      <c r="CJ267" s="121"/>
      <c r="CK267" s="121"/>
      <c r="CL267" s="121"/>
      <c r="CM267" s="121"/>
      <c r="CN267" s="121"/>
      <c r="CO267" s="121"/>
      <c r="CP267" s="121"/>
      <c r="CQ267" s="121"/>
      <c r="CR267" s="121"/>
      <c r="CS267" s="121"/>
      <c r="CT267" s="121"/>
      <c r="CU267" s="121"/>
      <c r="CV267" s="121"/>
      <c r="CW267" s="121"/>
      <c r="CX267" s="121"/>
      <c r="CY267" s="121"/>
      <c r="CZ267" s="121"/>
      <c r="DA267" s="20"/>
      <c r="DB267" s="20"/>
      <c r="DC267" s="20"/>
      <c r="DD267" s="20"/>
      <c r="DE267" s="20"/>
      <c r="DF267" s="20"/>
      <c r="DG267" s="20"/>
      <c r="DH267" s="20"/>
      <c r="DI267" s="20"/>
      <c r="DJ267" s="20"/>
      <c r="DK267" s="20"/>
      <c r="DL267" s="20"/>
      <c r="DM267" s="20"/>
      <c r="DN267" s="20"/>
      <c r="DO267" s="20"/>
      <c r="DP267" s="20"/>
      <c r="DQ267" s="20"/>
      <c r="DR267" s="20"/>
      <c r="DS267" s="20"/>
      <c r="DT267" s="20"/>
      <c r="DU267" s="20"/>
      <c r="DV267" s="20"/>
      <c r="DW267" s="20"/>
      <c r="DX267" s="20"/>
      <c r="DY267" s="20"/>
      <c r="DZ267" s="20"/>
      <c r="EA267" s="20"/>
      <c r="EB267" s="20"/>
      <c r="EC267" s="20"/>
      <c r="ED267" s="20"/>
      <c r="EE267" s="20"/>
      <c r="EF267" s="20"/>
      <c r="EG267" s="20"/>
      <c r="EH267" s="20"/>
      <c r="EI267" s="20"/>
      <c r="EJ267" s="20"/>
      <c r="EK267" s="20"/>
      <c r="EL267" s="20"/>
      <c r="EM267" s="20"/>
      <c r="EN267" s="20"/>
      <c r="EO267" s="20"/>
      <c r="EP267" s="20"/>
      <c r="EQ267" s="20"/>
      <c r="ER267" s="20"/>
      <c r="ES267" s="20"/>
      <c r="ET267" s="20"/>
      <c r="EU267" s="20"/>
      <c r="EV267" s="20"/>
      <c r="EW267" s="20"/>
      <c r="EX267" s="20"/>
      <c r="EY267" s="20"/>
      <c r="EZ267" s="20"/>
      <c r="FA267" s="20"/>
      <c r="FB267" s="20"/>
      <c r="FC267" s="20"/>
      <c r="FD267" s="20"/>
      <c r="FE267" s="20"/>
      <c r="FF267" s="20"/>
      <c r="FG267" s="20"/>
      <c r="FH267" s="20"/>
      <c r="FI267" s="20"/>
    </row>
    <row r="268" customFormat="false" ht="16.5" hidden="false" customHeight="true" outlineLevel="0" collapsed="false">
      <c r="A268" s="90"/>
      <c r="B268" s="90"/>
      <c r="C268" s="90"/>
      <c r="D268" s="92"/>
      <c r="E268" s="133"/>
      <c r="F268" s="134"/>
      <c r="G268" s="134"/>
      <c r="H268" s="134"/>
      <c r="I268" s="134"/>
      <c r="J268" s="134"/>
      <c r="K268" s="94"/>
      <c r="L268" s="94"/>
      <c r="M268" s="94"/>
      <c r="N268" s="94"/>
      <c r="O268" s="94"/>
      <c r="P268" s="94"/>
      <c r="Q268" s="135"/>
      <c r="R268" s="135"/>
      <c r="S268" s="135"/>
      <c r="T268" s="135"/>
      <c r="U268" s="135"/>
      <c r="V268" s="135"/>
      <c r="W268" s="96"/>
      <c r="X268" s="96"/>
      <c r="Y268" s="96"/>
      <c r="Z268" s="96"/>
      <c r="AA268" s="96"/>
      <c r="AB268" s="96"/>
      <c r="AC268" s="97"/>
      <c r="AD268" s="97"/>
      <c r="AE268" s="97"/>
      <c r="AF268" s="97"/>
      <c r="AG268" s="97"/>
      <c r="AH268" s="97"/>
      <c r="AI268" s="98"/>
      <c r="AJ268" s="98"/>
      <c r="AK268" s="98"/>
      <c r="AL268" s="98"/>
      <c r="AM268" s="98"/>
      <c r="AN268" s="98"/>
      <c r="AO268" s="98"/>
      <c r="AP268" s="98"/>
      <c r="AQ268" s="97"/>
      <c r="AR268" s="97"/>
      <c r="AS268" s="97"/>
      <c r="AT268" s="97"/>
      <c r="AU268" s="121"/>
      <c r="AV268" s="136"/>
      <c r="AW268" s="136"/>
      <c r="AX268" s="136"/>
      <c r="AY268" s="136"/>
      <c r="AZ268" s="136"/>
      <c r="BA268" s="136"/>
      <c r="BB268" s="136"/>
      <c r="BC268" s="136"/>
      <c r="BD268" s="136"/>
      <c r="BE268" s="136"/>
      <c r="BF268" s="136"/>
      <c r="BG268" s="136"/>
      <c r="BH268" s="136"/>
      <c r="BI268" s="136"/>
      <c r="BJ268" s="136"/>
      <c r="BK268" s="136"/>
      <c r="BL268" s="136"/>
      <c r="BM268" s="136"/>
      <c r="BN268" s="136"/>
      <c r="BO268" s="136"/>
      <c r="BP268" s="136"/>
      <c r="BQ268" s="121"/>
      <c r="BR268" s="121"/>
      <c r="BS268" s="121"/>
      <c r="BT268" s="121"/>
      <c r="BU268" s="121"/>
      <c r="BV268" s="121"/>
      <c r="BW268" s="121"/>
      <c r="BX268" s="121"/>
      <c r="BY268" s="121"/>
      <c r="BZ268" s="121"/>
      <c r="CA268" s="121"/>
      <c r="CB268" s="121"/>
      <c r="CC268" s="121"/>
      <c r="CD268" s="121"/>
      <c r="CE268" s="121"/>
      <c r="CF268" s="121"/>
      <c r="CG268" s="121"/>
      <c r="CH268" s="121"/>
      <c r="CI268" s="121"/>
      <c r="CJ268" s="121"/>
      <c r="CK268" s="121"/>
      <c r="CL268" s="121"/>
      <c r="CM268" s="121"/>
      <c r="CN268" s="121"/>
      <c r="CO268" s="121"/>
      <c r="CP268" s="121"/>
      <c r="CQ268" s="121"/>
      <c r="CR268" s="121"/>
      <c r="CS268" s="121"/>
      <c r="CT268" s="121"/>
      <c r="CU268" s="121"/>
      <c r="CV268" s="121"/>
      <c r="CW268" s="121"/>
      <c r="CX268" s="121"/>
      <c r="CY268" s="121"/>
      <c r="CZ268" s="121"/>
      <c r="DA268" s="20"/>
      <c r="DB268" s="20"/>
      <c r="DC268" s="20"/>
      <c r="DD268" s="20"/>
      <c r="DE268" s="20"/>
      <c r="DF268" s="20"/>
      <c r="DG268" s="20"/>
      <c r="DH268" s="20"/>
      <c r="DI268" s="20"/>
      <c r="DJ268" s="20"/>
      <c r="DK268" s="20"/>
      <c r="DL268" s="20"/>
      <c r="DM268" s="20"/>
      <c r="DN268" s="20"/>
      <c r="DO268" s="20"/>
      <c r="DP268" s="20"/>
      <c r="DQ268" s="20"/>
      <c r="DR268" s="20"/>
      <c r="DS268" s="20"/>
      <c r="DT268" s="20"/>
      <c r="DU268" s="20"/>
      <c r="DV268" s="20"/>
      <c r="DW268" s="20"/>
      <c r="DX268" s="20"/>
      <c r="DY268" s="20"/>
      <c r="DZ268" s="20"/>
      <c r="EA268" s="20"/>
      <c r="EB268" s="20"/>
      <c r="EC268" s="20"/>
      <c r="ED268" s="20"/>
      <c r="EE268" s="20"/>
      <c r="EF268" s="20"/>
      <c r="EG268" s="20"/>
      <c r="EH268" s="20"/>
      <c r="EI268" s="20"/>
      <c r="EJ268" s="20"/>
      <c r="EK268" s="20"/>
      <c r="EL268" s="20"/>
      <c r="EM268" s="20"/>
      <c r="EN268" s="20"/>
      <c r="EO268" s="20"/>
      <c r="EP268" s="20"/>
      <c r="EQ268" s="20"/>
      <c r="ER268" s="20"/>
      <c r="ES268" s="20"/>
      <c r="ET268" s="20"/>
      <c r="EU268" s="20"/>
      <c r="EV268" s="20"/>
      <c r="EW268" s="20"/>
      <c r="EX268" s="20"/>
      <c r="EY268" s="20"/>
      <c r="EZ268" s="20"/>
      <c r="FA268" s="20"/>
      <c r="FB268" s="20"/>
      <c r="FC268" s="20"/>
      <c r="FD268" s="20"/>
      <c r="FE268" s="20"/>
      <c r="FF268" s="20"/>
      <c r="FG268" s="20"/>
      <c r="FH268" s="20"/>
      <c r="FI268" s="20"/>
    </row>
    <row r="269" customFormat="false" ht="16.5" hidden="false" customHeight="true" outlineLevel="0" collapsed="false">
      <c r="A269" s="90"/>
      <c r="B269" s="90"/>
      <c r="C269" s="90"/>
      <c r="D269" s="92"/>
      <c r="E269" s="133"/>
      <c r="F269" s="134"/>
      <c r="G269" s="134"/>
      <c r="H269" s="134"/>
      <c r="I269" s="134"/>
      <c r="J269" s="134"/>
      <c r="K269" s="94"/>
      <c r="L269" s="94"/>
      <c r="M269" s="94"/>
      <c r="N269" s="94"/>
      <c r="O269" s="94"/>
      <c r="P269" s="94"/>
      <c r="Q269" s="135"/>
      <c r="R269" s="135"/>
      <c r="S269" s="135"/>
      <c r="T269" s="135"/>
      <c r="U269" s="135"/>
      <c r="V269" s="135"/>
      <c r="W269" s="96"/>
      <c r="X269" s="96"/>
      <c r="Y269" s="96"/>
      <c r="Z269" s="96"/>
      <c r="AA269" s="96"/>
      <c r="AB269" s="96"/>
      <c r="AC269" s="97"/>
      <c r="AD269" s="97"/>
      <c r="AE269" s="97"/>
      <c r="AF269" s="97"/>
      <c r="AG269" s="97"/>
      <c r="AH269" s="97"/>
      <c r="AI269" s="98"/>
      <c r="AJ269" s="98"/>
      <c r="AK269" s="98"/>
      <c r="AL269" s="98"/>
      <c r="AM269" s="98"/>
      <c r="AN269" s="98"/>
      <c r="AO269" s="98"/>
      <c r="AP269" s="98"/>
      <c r="AQ269" s="97"/>
      <c r="AR269" s="97"/>
      <c r="AS269" s="97"/>
      <c r="AT269" s="97"/>
      <c r="AU269" s="121"/>
      <c r="AV269" s="136"/>
      <c r="AW269" s="136"/>
      <c r="AX269" s="136"/>
      <c r="AY269" s="136"/>
      <c r="AZ269" s="136"/>
      <c r="BA269" s="136"/>
      <c r="BB269" s="136"/>
      <c r="BC269" s="136"/>
      <c r="BD269" s="136"/>
      <c r="BE269" s="136"/>
      <c r="BF269" s="136"/>
      <c r="BG269" s="136"/>
      <c r="BH269" s="136"/>
      <c r="BI269" s="136"/>
      <c r="BJ269" s="136"/>
      <c r="BK269" s="136"/>
      <c r="BL269" s="136"/>
      <c r="BM269" s="136"/>
      <c r="BN269" s="136"/>
      <c r="BO269" s="136"/>
      <c r="BP269" s="136"/>
      <c r="BQ269" s="121"/>
      <c r="BR269" s="121"/>
      <c r="BS269" s="121"/>
      <c r="BT269" s="121"/>
      <c r="BU269" s="121"/>
      <c r="BV269" s="121"/>
      <c r="BW269" s="121"/>
      <c r="BX269" s="121"/>
      <c r="BY269" s="121"/>
      <c r="BZ269" s="121"/>
      <c r="CA269" s="121"/>
      <c r="CB269" s="121"/>
      <c r="CC269" s="121"/>
      <c r="CD269" s="121"/>
      <c r="CE269" s="121"/>
      <c r="CF269" s="121"/>
      <c r="CG269" s="121"/>
      <c r="CH269" s="121"/>
      <c r="CI269" s="121"/>
      <c r="CJ269" s="121"/>
      <c r="CK269" s="121"/>
      <c r="CL269" s="121"/>
      <c r="CM269" s="121"/>
      <c r="CN269" s="121"/>
      <c r="CO269" s="121"/>
      <c r="CP269" s="121"/>
      <c r="CQ269" s="121"/>
      <c r="CR269" s="121"/>
      <c r="CS269" s="121"/>
      <c r="CT269" s="121"/>
      <c r="CU269" s="121"/>
      <c r="CV269" s="121"/>
      <c r="CW269" s="121"/>
      <c r="CX269" s="121"/>
      <c r="CY269" s="121"/>
      <c r="CZ269" s="121"/>
      <c r="DA269" s="20"/>
      <c r="DB269" s="20"/>
      <c r="DC269" s="20"/>
      <c r="DD269" s="20"/>
      <c r="DE269" s="20"/>
      <c r="DF269" s="20"/>
      <c r="DG269" s="20"/>
      <c r="DH269" s="20"/>
      <c r="DI269" s="20"/>
      <c r="DJ269" s="20"/>
      <c r="DK269" s="20"/>
      <c r="DL269" s="20"/>
      <c r="DM269" s="20"/>
      <c r="DN269" s="20"/>
      <c r="DO269" s="20"/>
      <c r="DP269" s="20"/>
      <c r="DQ269" s="20"/>
      <c r="DR269" s="20"/>
      <c r="DS269" s="20"/>
      <c r="DT269" s="20"/>
      <c r="DU269" s="20"/>
      <c r="DV269" s="20"/>
      <c r="DW269" s="20"/>
      <c r="DX269" s="20"/>
      <c r="DY269" s="20"/>
      <c r="DZ269" s="20"/>
      <c r="EA269" s="20"/>
      <c r="EB269" s="20"/>
      <c r="EC269" s="20"/>
      <c r="ED269" s="20"/>
      <c r="EE269" s="20"/>
      <c r="EF269" s="20"/>
      <c r="EG269" s="20"/>
      <c r="EH269" s="20"/>
      <c r="EI269" s="20"/>
      <c r="EJ269" s="20"/>
      <c r="EK269" s="20"/>
      <c r="EL269" s="20"/>
      <c r="EM269" s="20"/>
      <c r="EN269" s="20"/>
      <c r="EO269" s="20"/>
      <c r="EP269" s="20"/>
      <c r="EQ269" s="20"/>
      <c r="ER269" s="20"/>
      <c r="ES269" s="20"/>
      <c r="ET269" s="20"/>
      <c r="EU269" s="20"/>
      <c r="EV269" s="20"/>
      <c r="EW269" s="20"/>
      <c r="EX269" s="20"/>
      <c r="EY269" s="20"/>
      <c r="EZ269" s="20"/>
      <c r="FA269" s="20"/>
      <c r="FB269" s="20"/>
      <c r="FC269" s="20"/>
      <c r="FD269" s="20"/>
      <c r="FE269" s="20"/>
      <c r="FF269" s="20"/>
      <c r="FG269" s="20"/>
      <c r="FH269" s="20"/>
      <c r="FI269" s="20"/>
    </row>
    <row r="270" customFormat="false" ht="16.5" hidden="false" customHeight="true" outlineLevel="0" collapsed="false">
      <c r="A270" s="90"/>
      <c r="B270" s="90"/>
      <c r="C270" s="90"/>
      <c r="D270" s="92"/>
      <c r="E270" s="133"/>
      <c r="F270" s="134"/>
      <c r="G270" s="134"/>
      <c r="H270" s="134"/>
      <c r="I270" s="134"/>
      <c r="J270" s="134"/>
      <c r="K270" s="94"/>
      <c r="L270" s="94"/>
      <c r="M270" s="94"/>
      <c r="N270" s="94"/>
      <c r="O270" s="94"/>
      <c r="P270" s="94"/>
      <c r="Q270" s="135"/>
      <c r="R270" s="135"/>
      <c r="S270" s="135"/>
      <c r="T270" s="135"/>
      <c r="U270" s="135"/>
      <c r="V270" s="135"/>
      <c r="W270" s="96"/>
      <c r="X270" s="96"/>
      <c r="Y270" s="96"/>
      <c r="Z270" s="96"/>
      <c r="AA270" s="96"/>
      <c r="AB270" s="96"/>
      <c r="AC270" s="97"/>
      <c r="AD270" s="97"/>
      <c r="AE270" s="97"/>
      <c r="AF270" s="97"/>
      <c r="AG270" s="97"/>
      <c r="AH270" s="97"/>
      <c r="AI270" s="98"/>
      <c r="AJ270" s="98"/>
      <c r="AK270" s="98"/>
      <c r="AL270" s="98"/>
      <c r="AM270" s="98"/>
      <c r="AN270" s="98"/>
      <c r="AO270" s="98"/>
      <c r="AP270" s="98"/>
      <c r="AQ270" s="97"/>
      <c r="AR270" s="97"/>
      <c r="AS270" s="97"/>
      <c r="AT270" s="97"/>
      <c r="AU270" s="121"/>
      <c r="AV270" s="136"/>
      <c r="AW270" s="136"/>
      <c r="AX270" s="136"/>
      <c r="AY270" s="136"/>
      <c r="AZ270" s="136"/>
      <c r="BA270" s="136"/>
      <c r="BB270" s="136"/>
      <c r="BC270" s="136"/>
      <c r="BD270" s="136"/>
      <c r="BE270" s="136"/>
      <c r="BF270" s="136"/>
      <c r="BG270" s="136"/>
      <c r="BH270" s="136"/>
      <c r="BI270" s="136"/>
      <c r="BJ270" s="136"/>
      <c r="BK270" s="136"/>
      <c r="BL270" s="136"/>
      <c r="BM270" s="136"/>
      <c r="BN270" s="136"/>
      <c r="BO270" s="136"/>
      <c r="BP270" s="136"/>
      <c r="BQ270" s="121"/>
      <c r="BR270" s="121"/>
      <c r="BS270" s="121"/>
      <c r="BT270" s="121"/>
      <c r="BU270" s="121"/>
      <c r="BV270" s="121"/>
      <c r="BW270" s="121"/>
      <c r="BX270" s="121"/>
      <c r="BY270" s="121"/>
      <c r="BZ270" s="121"/>
      <c r="CA270" s="121"/>
      <c r="CB270" s="121"/>
      <c r="CC270" s="121"/>
      <c r="CD270" s="121"/>
      <c r="CE270" s="121"/>
      <c r="CF270" s="121"/>
      <c r="CG270" s="121"/>
      <c r="CH270" s="121"/>
      <c r="CI270" s="121"/>
      <c r="CJ270" s="121"/>
      <c r="CK270" s="121"/>
      <c r="CL270" s="121"/>
      <c r="CM270" s="121"/>
      <c r="CN270" s="121"/>
      <c r="CO270" s="121"/>
      <c r="CP270" s="121"/>
      <c r="CQ270" s="121"/>
      <c r="CR270" s="121"/>
      <c r="CS270" s="121"/>
      <c r="CT270" s="121"/>
      <c r="CU270" s="121"/>
      <c r="CV270" s="121"/>
      <c r="CW270" s="121"/>
      <c r="CX270" s="121"/>
      <c r="CY270" s="121"/>
      <c r="CZ270" s="121"/>
      <c r="DA270" s="20"/>
      <c r="DB270" s="20"/>
      <c r="DC270" s="20"/>
      <c r="DD270" s="20"/>
      <c r="DE270" s="20"/>
      <c r="DF270" s="20"/>
      <c r="DG270" s="20"/>
      <c r="DH270" s="20"/>
      <c r="DI270" s="20"/>
      <c r="DJ270" s="20"/>
      <c r="DK270" s="20"/>
      <c r="DL270" s="20"/>
      <c r="DM270" s="20"/>
      <c r="DN270" s="20"/>
      <c r="DO270" s="20"/>
      <c r="DP270" s="20"/>
      <c r="DQ270" s="20"/>
      <c r="DR270" s="20"/>
      <c r="DS270" s="20"/>
      <c r="DT270" s="20"/>
      <c r="DU270" s="20"/>
      <c r="DV270" s="20"/>
      <c r="DW270" s="20"/>
      <c r="DX270" s="20"/>
      <c r="DY270" s="20"/>
      <c r="DZ270" s="20"/>
      <c r="EA270" s="20"/>
      <c r="EB270" s="20"/>
      <c r="EC270" s="20"/>
      <c r="ED270" s="20"/>
      <c r="EE270" s="20"/>
      <c r="EF270" s="20"/>
      <c r="EG270" s="20"/>
      <c r="EH270" s="20"/>
      <c r="EI270" s="20"/>
      <c r="EJ270" s="20"/>
      <c r="EK270" s="20"/>
      <c r="EL270" s="20"/>
      <c r="EM270" s="20"/>
      <c r="EN270" s="20"/>
      <c r="EO270" s="20"/>
      <c r="EP270" s="20"/>
      <c r="EQ270" s="20"/>
      <c r="ER270" s="20"/>
      <c r="ES270" s="20"/>
      <c r="ET270" s="20"/>
      <c r="EU270" s="20"/>
      <c r="EV270" s="20"/>
      <c r="EW270" s="20"/>
      <c r="EX270" s="20"/>
      <c r="EY270" s="20"/>
      <c r="EZ270" s="20"/>
      <c r="FA270" s="20"/>
      <c r="FB270" s="20"/>
      <c r="FC270" s="20"/>
      <c r="FD270" s="20"/>
      <c r="FE270" s="20"/>
      <c r="FF270" s="20"/>
      <c r="FG270" s="20"/>
      <c r="FH270" s="20"/>
      <c r="FI270" s="20"/>
    </row>
    <row r="271" customFormat="false" ht="16.5" hidden="false" customHeight="true" outlineLevel="0" collapsed="false">
      <c r="A271" s="90"/>
      <c r="B271" s="90"/>
      <c r="C271" s="90"/>
      <c r="D271" s="92"/>
      <c r="E271" s="133"/>
      <c r="F271" s="134"/>
      <c r="G271" s="134"/>
      <c r="H271" s="134"/>
      <c r="I271" s="134"/>
      <c r="J271" s="134"/>
      <c r="K271" s="94"/>
      <c r="L271" s="94"/>
      <c r="M271" s="94"/>
      <c r="N271" s="94"/>
      <c r="O271" s="94"/>
      <c r="P271" s="94"/>
      <c r="Q271" s="135"/>
      <c r="R271" s="135"/>
      <c r="S271" s="135"/>
      <c r="T271" s="135"/>
      <c r="U271" s="135"/>
      <c r="V271" s="135"/>
      <c r="W271" s="96"/>
      <c r="X271" s="96"/>
      <c r="Y271" s="96"/>
      <c r="Z271" s="96"/>
      <c r="AA271" s="96"/>
      <c r="AB271" s="96"/>
      <c r="AC271" s="97"/>
      <c r="AD271" s="97"/>
      <c r="AE271" s="97"/>
      <c r="AF271" s="97"/>
      <c r="AG271" s="97"/>
      <c r="AH271" s="97"/>
      <c r="AI271" s="98"/>
      <c r="AJ271" s="98"/>
      <c r="AK271" s="98"/>
      <c r="AL271" s="98"/>
      <c r="AM271" s="98"/>
      <c r="AN271" s="98"/>
      <c r="AO271" s="98"/>
      <c r="AP271" s="98"/>
      <c r="AQ271" s="97"/>
      <c r="AR271" s="137"/>
      <c r="AS271" s="97"/>
      <c r="AT271" s="97"/>
      <c r="AU271" s="121"/>
      <c r="AV271" s="136"/>
      <c r="AW271" s="136"/>
      <c r="AX271" s="136"/>
      <c r="AY271" s="136"/>
      <c r="AZ271" s="136"/>
      <c r="BA271" s="136"/>
      <c r="BB271" s="136"/>
      <c r="BC271" s="136"/>
      <c r="BD271" s="136"/>
      <c r="BE271" s="136"/>
      <c r="BF271" s="136"/>
      <c r="BG271" s="136"/>
      <c r="BH271" s="136"/>
      <c r="BI271" s="136"/>
      <c r="BJ271" s="136"/>
      <c r="BK271" s="136"/>
      <c r="BL271" s="136"/>
      <c r="BM271" s="136"/>
      <c r="BN271" s="136"/>
      <c r="BO271" s="136"/>
      <c r="BP271" s="136"/>
      <c r="BQ271" s="121"/>
      <c r="BR271" s="121"/>
      <c r="BS271" s="121"/>
      <c r="BT271" s="121"/>
      <c r="BU271" s="121"/>
      <c r="BV271" s="121"/>
      <c r="BW271" s="121"/>
      <c r="BX271" s="121"/>
      <c r="BY271" s="121"/>
      <c r="BZ271" s="121"/>
      <c r="CA271" s="121"/>
      <c r="CB271" s="121"/>
      <c r="CC271" s="121"/>
      <c r="CD271" s="121"/>
      <c r="CE271" s="121"/>
      <c r="CF271" s="121"/>
      <c r="CG271" s="121"/>
      <c r="CH271" s="121"/>
      <c r="CI271" s="121"/>
      <c r="CJ271" s="121"/>
      <c r="CK271" s="121"/>
      <c r="CL271" s="121"/>
      <c r="CM271" s="121"/>
      <c r="CN271" s="121"/>
      <c r="CO271" s="121"/>
      <c r="CP271" s="121"/>
      <c r="CQ271" s="121"/>
      <c r="CR271" s="121"/>
      <c r="CS271" s="121"/>
      <c r="CT271" s="121"/>
      <c r="CU271" s="121"/>
      <c r="CV271" s="121"/>
      <c r="CW271" s="121"/>
      <c r="CX271" s="121"/>
      <c r="CY271" s="121"/>
      <c r="CZ271" s="121"/>
      <c r="DA271" s="20"/>
      <c r="DB271" s="20"/>
      <c r="DC271" s="20"/>
      <c r="DD271" s="20"/>
      <c r="DE271" s="20"/>
      <c r="DF271" s="20"/>
      <c r="DG271" s="20"/>
      <c r="DH271" s="20"/>
      <c r="DI271" s="20"/>
      <c r="DJ271" s="20"/>
      <c r="DK271" s="20"/>
      <c r="DL271" s="20"/>
      <c r="DM271" s="20"/>
      <c r="DN271" s="20"/>
      <c r="DO271" s="20"/>
      <c r="DP271" s="20"/>
      <c r="DQ271" s="20"/>
      <c r="DR271" s="20"/>
      <c r="DS271" s="20"/>
      <c r="DT271" s="20"/>
      <c r="DU271" s="20"/>
      <c r="DV271" s="20"/>
      <c r="DW271" s="20"/>
      <c r="DX271" s="20"/>
      <c r="DY271" s="20"/>
      <c r="DZ271" s="20"/>
      <c r="EA271" s="20"/>
      <c r="EB271" s="20"/>
      <c r="EC271" s="20"/>
      <c r="ED271" s="20"/>
      <c r="EE271" s="20"/>
      <c r="EF271" s="20"/>
      <c r="EG271" s="20"/>
      <c r="EH271" s="20"/>
      <c r="EI271" s="20"/>
      <c r="EJ271" s="20"/>
      <c r="EK271" s="20"/>
      <c r="EL271" s="20"/>
      <c r="EM271" s="20"/>
      <c r="EN271" s="20"/>
      <c r="EO271" s="20"/>
      <c r="EP271" s="20"/>
      <c r="EQ271" s="20"/>
      <c r="ER271" s="20"/>
      <c r="ES271" s="20"/>
      <c r="ET271" s="20"/>
      <c r="EU271" s="20"/>
      <c r="EV271" s="20"/>
      <c r="EW271" s="20"/>
      <c r="EX271" s="20"/>
      <c r="EY271" s="20"/>
      <c r="EZ271" s="20"/>
      <c r="FA271" s="20"/>
      <c r="FB271" s="20"/>
      <c r="FC271" s="20"/>
      <c r="FD271" s="20"/>
      <c r="FE271" s="20"/>
      <c r="FF271" s="20"/>
      <c r="FG271" s="20"/>
      <c r="FH271" s="20"/>
      <c r="FI271" s="20"/>
    </row>
    <row r="272" customFormat="false" ht="16.5" hidden="false" customHeight="true" outlineLevel="0" collapsed="false">
      <c r="A272" s="90"/>
      <c r="B272" s="90"/>
      <c r="C272" s="90"/>
      <c r="D272" s="92"/>
      <c r="E272" s="133"/>
      <c r="F272" s="134"/>
      <c r="G272" s="134"/>
      <c r="H272" s="134"/>
      <c r="I272" s="134"/>
      <c r="J272" s="134"/>
      <c r="K272" s="94"/>
      <c r="L272" s="94"/>
      <c r="M272" s="94"/>
      <c r="N272" s="94"/>
      <c r="O272" s="94"/>
      <c r="P272" s="94"/>
      <c r="Q272" s="135"/>
      <c r="R272" s="135"/>
      <c r="S272" s="135"/>
      <c r="T272" s="135"/>
      <c r="U272" s="135"/>
      <c r="V272" s="135"/>
      <c r="W272" s="96"/>
      <c r="X272" s="96"/>
      <c r="Y272" s="96"/>
      <c r="Z272" s="96"/>
      <c r="AA272" s="96"/>
      <c r="AB272" s="96"/>
      <c r="AC272" s="97"/>
      <c r="AD272" s="97"/>
      <c r="AE272" s="97"/>
      <c r="AF272" s="97"/>
      <c r="AG272" s="97"/>
      <c r="AH272" s="97"/>
      <c r="AI272" s="98"/>
      <c r="AJ272" s="98"/>
      <c r="AK272" s="98"/>
      <c r="AL272" s="98"/>
      <c r="AM272" s="98"/>
      <c r="AN272" s="98"/>
      <c r="AO272" s="98"/>
      <c r="AP272" s="98"/>
      <c r="AQ272" s="97"/>
      <c r="AR272" s="97"/>
      <c r="AS272" s="97"/>
      <c r="AT272" s="97"/>
      <c r="AU272" s="121"/>
      <c r="AV272" s="136"/>
      <c r="AW272" s="136"/>
      <c r="AX272" s="136"/>
      <c r="AY272" s="136"/>
      <c r="AZ272" s="136"/>
      <c r="BA272" s="136"/>
      <c r="BB272" s="136"/>
      <c r="BC272" s="136"/>
      <c r="BD272" s="136"/>
      <c r="BE272" s="136"/>
      <c r="BF272" s="136"/>
      <c r="BG272" s="136"/>
      <c r="BH272" s="136"/>
      <c r="BI272" s="136"/>
      <c r="BJ272" s="136"/>
      <c r="BK272" s="136"/>
      <c r="BL272" s="136"/>
      <c r="BM272" s="136"/>
      <c r="BN272" s="136"/>
      <c r="BO272" s="136"/>
      <c r="BP272" s="136"/>
      <c r="BQ272" s="121"/>
      <c r="BR272" s="121"/>
      <c r="BS272" s="121"/>
      <c r="BT272" s="121"/>
      <c r="BU272" s="121"/>
      <c r="BV272" s="121"/>
      <c r="BW272" s="121"/>
      <c r="BX272" s="121"/>
      <c r="BY272" s="121"/>
      <c r="BZ272" s="121"/>
      <c r="CA272" s="121"/>
      <c r="CB272" s="121"/>
      <c r="CC272" s="121"/>
      <c r="CD272" s="121"/>
      <c r="CE272" s="121"/>
      <c r="CF272" s="121"/>
      <c r="CG272" s="121"/>
      <c r="CH272" s="121"/>
      <c r="CI272" s="121"/>
      <c r="CJ272" s="121"/>
      <c r="CK272" s="121"/>
      <c r="CL272" s="121"/>
      <c r="CM272" s="121"/>
      <c r="CN272" s="121"/>
      <c r="CO272" s="121"/>
      <c r="CP272" s="121"/>
      <c r="CQ272" s="121"/>
      <c r="CR272" s="121"/>
      <c r="CS272" s="121"/>
      <c r="CT272" s="121"/>
      <c r="CU272" s="121"/>
      <c r="CV272" s="121"/>
      <c r="CW272" s="121"/>
      <c r="CX272" s="121"/>
      <c r="CY272" s="121"/>
      <c r="CZ272" s="121"/>
      <c r="DA272" s="20"/>
      <c r="DB272" s="20"/>
      <c r="DC272" s="20"/>
      <c r="DD272" s="20"/>
      <c r="DE272" s="20"/>
      <c r="DF272" s="20"/>
      <c r="DG272" s="20"/>
      <c r="DH272" s="20"/>
      <c r="DI272" s="20"/>
      <c r="DJ272" s="20"/>
      <c r="DK272" s="20"/>
      <c r="DL272" s="20"/>
      <c r="DM272" s="20"/>
      <c r="DN272" s="20"/>
      <c r="DO272" s="20"/>
      <c r="DP272" s="20"/>
      <c r="DQ272" s="20"/>
      <c r="DR272" s="20"/>
      <c r="DS272" s="20"/>
      <c r="DT272" s="20"/>
      <c r="DU272" s="20"/>
      <c r="DV272" s="20"/>
      <c r="DW272" s="20"/>
      <c r="DX272" s="20"/>
      <c r="DY272" s="20"/>
      <c r="DZ272" s="20"/>
      <c r="EA272" s="20"/>
      <c r="EB272" s="20"/>
      <c r="EC272" s="20"/>
      <c r="ED272" s="20"/>
      <c r="EE272" s="20"/>
      <c r="EF272" s="20"/>
      <c r="EG272" s="20"/>
      <c r="EH272" s="20"/>
      <c r="EI272" s="20"/>
      <c r="EJ272" s="20"/>
      <c r="EK272" s="20"/>
      <c r="EL272" s="20"/>
      <c r="EM272" s="20"/>
      <c r="EN272" s="20"/>
      <c r="EO272" s="20"/>
      <c r="EP272" s="20"/>
      <c r="EQ272" s="20"/>
      <c r="ER272" s="20"/>
      <c r="ES272" s="20"/>
      <c r="ET272" s="20"/>
      <c r="EU272" s="20"/>
      <c r="EV272" s="20"/>
      <c r="EW272" s="20"/>
      <c r="EX272" s="20"/>
      <c r="EY272" s="20"/>
      <c r="EZ272" s="20"/>
      <c r="FA272" s="20"/>
      <c r="FB272" s="20"/>
      <c r="FC272" s="20"/>
      <c r="FD272" s="20"/>
      <c r="FE272" s="20"/>
      <c r="FF272" s="20"/>
      <c r="FG272" s="20"/>
      <c r="FH272" s="20"/>
      <c r="FI272" s="20"/>
    </row>
    <row r="273" customFormat="false" ht="16.5" hidden="false" customHeight="true" outlineLevel="0" collapsed="false">
      <c r="A273" s="90"/>
      <c r="B273" s="90"/>
      <c r="C273" s="90"/>
      <c r="D273" s="92"/>
      <c r="E273" s="133"/>
      <c r="F273" s="134"/>
      <c r="G273" s="134"/>
      <c r="H273" s="134"/>
      <c r="I273" s="134"/>
      <c r="J273" s="134"/>
      <c r="K273" s="94"/>
      <c r="L273" s="94"/>
      <c r="M273" s="94"/>
      <c r="N273" s="94"/>
      <c r="O273" s="94"/>
      <c r="P273" s="94"/>
      <c r="Q273" s="135"/>
      <c r="R273" s="135"/>
      <c r="S273" s="135"/>
      <c r="T273" s="135"/>
      <c r="U273" s="135"/>
      <c r="V273" s="135"/>
      <c r="W273" s="96"/>
      <c r="X273" s="96"/>
      <c r="Y273" s="96"/>
      <c r="Z273" s="96"/>
      <c r="AA273" s="96"/>
      <c r="AB273" s="96"/>
      <c r="AC273" s="97"/>
      <c r="AD273" s="97"/>
      <c r="AE273" s="97"/>
      <c r="AF273" s="97"/>
      <c r="AG273" s="97"/>
      <c r="AH273" s="97"/>
      <c r="AI273" s="98"/>
      <c r="AJ273" s="98"/>
      <c r="AK273" s="98"/>
      <c r="AL273" s="98"/>
      <c r="AM273" s="98"/>
      <c r="AN273" s="98"/>
      <c r="AO273" s="98"/>
      <c r="AP273" s="98"/>
      <c r="AQ273" s="97"/>
      <c r="AR273" s="97"/>
      <c r="AS273" s="97"/>
      <c r="AT273" s="97"/>
      <c r="AU273" s="121"/>
      <c r="AV273" s="136"/>
      <c r="AW273" s="136"/>
      <c r="AX273" s="136"/>
      <c r="AY273" s="136"/>
      <c r="AZ273" s="136"/>
      <c r="BA273" s="136"/>
      <c r="BB273" s="136"/>
      <c r="BC273" s="136"/>
      <c r="BD273" s="136"/>
      <c r="BE273" s="136"/>
      <c r="BF273" s="136"/>
      <c r="BG273" s="136"/>
      <c r="BH273" s="136"/>
      <c r="BI273" s="136"/>
      <c r="BJ273" s="136"/>
      <c r="BK273" s="136"/>
      <c r="BL273" s="136"/>
      <c r="BM273" s="136"/>
      <c r="BN273" s="136"/>
      <c r="BO273" s="136"/>
      <c r="BP273" s="136"/>
      <c r="BQ273" s="121"/>
      <c r="BR273" s="121"/>
      <c r="BS273" s="121"/>
      <c r="BT273" s="121"/>
      <c r="BU273" s="121"/>
      <c r="BV273" s="121"/>
      <c r="BW273" s="121"/>
      <c r="BX273" s="121"/>
      <c r="BY273" s="121"/>
      <c r="BZ273" s="121"/>
      <c r="CA273" s="121"/>
      <c r="CB273" s="121"/>
      <c r="CC273" s="121"/>
      <c r="CD273" s="121"/>
      <c r="CE273" s="121"/>
      <c r="CF273" s="121"/>
      <c r="CG273" s="121"/>
      <c r="CH273" s="121"/>
      <c r="CI273" s="121"/>
      <c r="CJ273" s="121"/>
      <c r="CK273" s="121"/>
      <c r="CL273" s="121"/>
      <c r="CM273" s="121"/>
      <c r="CN273" s="121"/>
      <c r="CO273" s="121"/>
      <c r="CP273" s="121"/>
      <c r="CQ273" s="121"/>
      <c r="CR273" s="121"/>
      <c r="CS273" s="121"/>
      <c r="CT273" s="121"/>
      <c r="CU273" s="121"/>
      <c r="CV273" s="121"/>
      <c r="CW273" s="121"/>
      <c r="CX273" s="121"/>
      <c r="CY273" s="121"/>
      <c r="CZ273" s="121"/>
      <c r="DA273" s="20"/>
      <c r="DB273" s="20"/>
      <c r="DC273" s="20"/>
      <c r="DD273" s="20"/>
      <c r="DE273" s="20"/>
      <c r="DF273" s="20"/>
      <c r="DG273" s="20"/>
      <c r="DH273" s="20"/>
      <c r="DI273" s="20"/>
      <c r="DJ273" s="20"/>
      <c r="DK273" s="20"/>
      <c r="DL273" s="20"/>
      <c r="DM273" s="20"/>
      <c r="DN273" s="20"/>
      <c r="DO273" s="20"/>
      <c r="DP273" s="20"/>
      <c r="DQ273" s="20"/>
      <c r="DR273" s="20"/>
      <c r="DS273" s="20"/>
      <c r="DT273" s="20"/>
      <c r="DU273" s="20"/>
      <c r="DV273" s="20"/>
      <c r="DW273" s="20"/>
      <c r="DX273" s="20"/>
      <c r="DY273" s="20"/>
      <c r="DZ273" s="20"/>
      <c r="EA273" s="20"/>
      <c r="EB273" s="20"/>
      <c r="EC273" s="20"/>
      <c r="ED273" s="20"/>
      <c r="EE273" s="20"/>
      <c r="EF273" s="20"/>
      <c r="EG273" s="20"/>
      <c r="EH273" s="20"/>
      <c r="EI273" s="20"/>
      <c r="EJ273" s="20"/>
      <c r="EK273" s="20"/>
      <c r="EL273" s="20"/>
      <c r="EM273" s="20"/>
      <c r="EN273" s="20"/>
      <c r="EO273" s="20"/>
      <c r="EP273" s="20"/>
      <c r="EQ273" s="20"/>
      <c r="ER273" s="20"/>
      <c r="ES273" s="20"/>
      <c r="ET273" s="20"/>
      <c r="EU273" s="20"/>
      <c r="EV273" s="20"/>
      <c r="EW273" s="20"/>
      <c r="EX273" s="20"/>
      <c r="EY273" s="20"/>
      <c r="EZ273" s="20"/>
      <c r="FA273" s="20"/>
      <c r="FB273" s="20"/>
      <c r="FC273" s="20"/>
      <c r="FD273" s="20"/>
      <c r="FE273" s="20"/>
      <c r="FF273" s="20"/>
      <c r="FG273" s="20"/>
      <c r="FH273" s="20"/>
      <c r="FI273" s="20"/>
    </row>
    <row r="274" customFormat="false" ht="16.5" hidden="false" customHeight="true" outlineLevel="0" collapsed="false">
      <c r="A274" s="90"/>
      <c r="B274" s="90"/>
      <c r="C274" s="90"/>
      <c r="D274" s="92"/>
      <c r="E274" s="133"/>
      <c r="F274" s="134"/>
      <c r="G274" s="134"/>
      <c r="H274" s="134"/>
      <c r="I274" s="134"/>
      <c r="J274" s="134"/>
      <c r="K274" s="94"/>
      <c r="L274" s="94"/>
      <c r="M274" s="94"/>
      <c r="N274" s="94"/>
      <c r="O274" s="94"/>
      <c r="P274" s="94"/>
      <c r="Q274" s="135"/>
      <c r="R274" s="135"/>
      <c r="S274" s="135"/>
      <c r="T274" s="135"/>
      <c r="U274" s="135"/>
      <c r="V274" s="135"/>
      <c r="W274" s="96"/>
      <c r="X274" s="96"/>
      <c r="Y274" s="96"/>
      <c r="Z274" s="96"/>
      <c r="AA274" s="96"/>
      <c r="AB274" s="96"/>
      <c r="AC274" s="97"/>
      <c r="AD274" s="97"/>
      <c r="AE274" s="97"/>
      <c r="AF274" s="97"/>
      <c r="AG274" s="97"/>
      <c r="AH274" s="97"/>
      <c r="AI274" s="98"/>
      <c r="AJ274" s="98"/>
      <c r="AK274" s="98"/>
      <c r="AL274" s="98"/>
      <c r="AM274" s="98"/>
      <c r="AN274" s="98"/>
      <c r="AO274" s="98"/>
      <c r="AP274" s="98"/>
      <c r="AQ274" s="97"/>
      <c r="AR274" s="97"/>
      <c r="AS274" s="97"/>
      <c r="AT274" s="97"/>
      <c r="AU274" s="121"/>
      <c r="AV274" s="136"/>
      <c r="AW274" s="136"/>
      <c r="AX274" s="136"/>
      <c r="AY274" s="136"/>
      <c r="AZ274" s="136"/>
      <c r="BA274" s="136"/>
      <c r="BB274" s="136"/>
      <c r="BC274" s="136"/>
      <c r="BD274" s="136"/>
      <c r="BE274" s="136"/>
      <c r="BF274" s="136"/>
      <c r="BG274" s="136"/>
      <c r="BH274" s="136"/>
      <c r="BI274" s="136"/>
      <c r="BJ274" s="136"/>
      <c r="BK274" s="136"/>
      <c r="BL274" s="136"/>
      <c r="BM274" s="136"/>
      <c r="BN274" s="136"/>
      <c r="BO274" s="136"/>
      <c r="BP274" s="136"/>
      <c r="BQ274" s="121"/>
      <c r="BR274" s="121"/>
      <c r="BS274" s="121"/>
      <c r="BT274" s="121"/>
      <c r="BU274" s="121"/>
      <c r="BV274" s="121"/>
      <c r="BW274" s="121"/>
      <c r="BX274" s="121"/>
      <c r="BY274" s="121"/>
      <c r="BZ274" s="121"/>
      <c r="CA274" s="121"/>
      <c r="CB274" s="121"/>
      <c r="CC274" s="121"/>
      <c r="CD274" s="121"/>
      <c r="CE274" s="121"/>
      <c r="CF274" s="121"/>
      <c r="CG274" s="121"/>
      <c r="CH274" s="121"/>
      <c r="CI274" s="121"/>
      <c r="CJ274" s="121"/>
      <c r="CK274" s="121"/>
      <c r="CL274" s="121"/>
      <c r="CM274" s="121"/>
      <c r="CN274" s="121"/>
      <c r="CO274" s="121"/>
      <c r="CP274" s="121"/>
      <c r="CQ274" s="121"/>
      <c r="CR274" s="121"/>
      <c r="CS274" s="121"/>
      <c r="CT274" s="121"/>
      <c r="CU274" s="121"/>
      <c r="CV274" s="121"/>
      <c r="CW274" s="121"/>
      <c r="CX274" s="121"/>
      <c r="CY274" s="121"/>
      <c r="CZ274" s="121"/>
      <c r="DA274" s="20"/>
      <c r="DB274" s="20"/>
      <c r="DC274" s="20"/>
      <c r="DD274" s="20"/>
      <c r="DE274" s="20"/>
      <c r="DF274" s="20"/>
      <c r="DG274" s="20"/>
      <c r="DH274" s="20"/>
      <c r="DI274" s="20"/>
      <c r="DJ274" s="20"/>
      <c r="DK274" s="20"/>
      <c r="DL274" s="20"/>
      <c r="DM274" s="20"/>
      <c r="DN274" s="20"/>
      <c r="DO274" s="20"/>
      <c r="DP274" s="20"/>
      <c r="DQ274" s="20"/>
      <c r="DR274" s="20"/>
      <c r="DS274" s="20"/>
      <c r="DT274" s="20"/>
      <c r="DU274" s="20"/>
      <c r="DV274" s="20"/>
      <c r="DW274" s="20"/>
      <c r="DX274" s="20"/>
      <c r="DY274" s="20"/>
      <c r="DZ274" s="20"/>
      <c r="EA274" s="20"/>
      <c r="EB274" s="20"/>
      <c r="EC274" s="20"/>
      <c r="ED274" s="20"/>
      <c r="EE274" s="20"/>
      <c r="EF274" s="20"/>
      <c r="EG274" s="20"/>
      <c r="EH274" s="20"/>
      <c r="EI274" s="20"/>
      <c r="EJ274" s="20"/>
      <c r="EK274" s="20"/>
      <c r="EL274" s="20"/>
      <c r="EM274" s="20"/>
      <c r="EN274" s="20"/>
      <c r="EO274" s="20"/>
      <c r="EP274" s="20"/>
      <c r="EQ274" s="20"/>
      <c r="ER274" s="20"/>
      <c r="ES274" s="20"/>
      <c r="ET274" s="20"/>
      <c r="EU274" s="20"/>
      <c r="EV274" s="20"/>
      <c r="EW274" s="20"/>
      <c r="EX274" s="20"/>
      <c r="EY274" s="20"/>
      <c r="EZ274" s="20"/>
      <c r="FA274" s="20"/>
      <c r="FB274" s="20"/>
      <c r="FC274" s="20"/>
      <c r="FD274" s="20"/>
      <c r="FE274" s="20"/>
      <c r="FF274" s="20"/>
      <c r="FG274" s="20"/>
      <c r="FH274" s="20"/>
      <c r="FI274" s="20"/>
    </row>
    <row r="275" customFormat="false" ht="16.5" hidden="false" customHeight="true" outlineLevel="0" collapsed="false">
      <c r="A275" s="90"/>
      <c r="B275" s="90"/>
      <c r="C275" s="90"/>
      <c r="D275" s="92"/>
      <c r="E275" s="133"/>
      <c r="F275" s="134"/>
      <c r="G275" s="134"/>
      <c r="H275" s="134"/>
      <c r="I275" s="134"/>
      <c r="J275" s="134"/>
      <c r="K275" s="94"/>
      <c r="L275" s="94"/>
      <c r="M275" s="94"/>
      <c r="N275" s="94"/>
      <c r="O275" s="94"/>
      <c r="P275" s="94"/>
      <c r="Q275" s="135"/>
      <c r="R275" s="135"/>
      <c r="S275" s="135"/>
      <c r="T275" s="135"/>
      <c r="U275" s="135"/>
      <c r="V275" s="135"/>
      <c r="W275" s="96"/>
      <c r="X275" s="96"/>
      <c r="Y275" s="96"/>
      <c r="Z275" s="96"/>
      <c r="AA275" s="96"/>
      <c r="AB275" s="96"/>
      <c r="AC275" s="97"/>
      <c r="AD275" s="97"/>
      <c r="AE275" s="97"/>
      <c r="AF275" s="97"/>
      <c r="AG275" s="97"/>
      <c r="AH275" s="97"/>
      <c r="AI275" s="98"/>
      <c r="AJ275" s="98"/>
      <c r="AK275" s="98"/>
      <c r="AL275" s="98"/>
      <c r="AM275" s="98"/>
      <c r="AN275" s="98"/>
      <c r="AO275" s="98"/>
      <c r="AP275" s="98"/>
      <c r="AQ275" s="97"/>
      <c r="AR275" s="97"/>
      <c r="AS275" s="97"/>
      <c r="AT275" s="97"/>
      <c r="AU275" s="121"/>
      <c r="AV275" s="136"/>
      <c r="AW275" s="136"/>
      <c r="AX275" s="136"/>
      <c r="AY275" s="136"/>
      <c r="AZ275" s="136"/>
      <c r="BA275" s="136"/>
      <c r="BB275" s="136"/>
      <c r="BC275" s="136"/>
      <c r="BD275" s="136"/>
      <c r="BE275" s="136"/>
      <c r="BF275" s="136"/>
      <c r="BG275" s="136"/>
      <c r="BH275" s="136"/>
      <c r="BI275" s="136"/>
      <c r="BJ275" s="136"/>
      <c r="BK275" s="136"/>
      <c r="BL275" s="136"/>
      <c r="BM275" s="136"/>
      <c r="BN275" s="136"/>
      <c r="BO275" s="136"/>
      <c r="BP275" s="136"/>
      <c r="BQ275" s="121"/>
      <c r="BR275" s="121"/>
      <c r="BS275" s="121"/>
      <c r="BT275" s="121"/>
      <c r="BU275" s="121"/>
      <c r="BV275" s="121"/>
      <c r="BW275" s="121"/>
      <c r="BX275" s="121"/>
      <c r="BY275" s="121"/>
      <c r="BZ275" s="121"/>
      <c r="CA275" s="121"/>
      <c r="CB275" s="121"/>
      <c r="CC275" s="121"/>
      <c r="CD275" s="121"/>
      <c r="CE275" s="121"/>
      <c r="CF275" s="121"/>
      <c r="CG275" s="121"/>
      <c r="CH275" s="121"/>
      <c r="CI275" s="121"/>
      <c r="CJ275" s="121"/>
      <c r="CK275" s="121"/>
      <c r="CL275" s="121"/>
      <c r="CM275" s="121"/>
      <c r="CN275" s="121"/>
      <c r="CO275" s="121"/>
      <c r="CP275" s="121"/>
      <c r="CQ275" s="121"/>
      <c r="CR275" s="121"/>
      <c r="CS275" s="121"/>
      <c r="CT275" s="121"/>
      <c r="CU275" s="121"/>
      <c r="CV275" s="121"/>
      <c r="CW275" s="121"/>
      <c r="CX275" s="121"/>
      <c r="CY275" s="121"/>
      <c r="CZ275" s="121"/>
      <c r="DA275" s="20"/>
      <c r="DB275" s="20"/>
      <c r="DC275" s="20"/>
      <c r="DD275" s="20"/>
      <c r="DE275" s="20"/>
      <c r="DF275" s="20"/>
      <c r="DG275" s="20"/>
      <c r="DH275" s="20"/>
      <c r="DI275" s="20"/>
      <c r="DJ275" s="20"/>
      <c r="DK275" s="20"/>
      <c r="DL275" s="20"/>
      <c r="DM275" s="20"/>
      <c r="DN275" s="20"/>
      <c r="DO275" s="20"/>
      <c r="DP275" s="20"/>
      <c r="DQ275" s="20"/>
      <c r="DR275" s="20"/>
      <c r="DS275" s="20"/>
      <c r="DT275" s="20"/>
      <c r="DU275" s="20"/>
      <c r="DV275" s="20"/>
      <c r="DW275" s="20"/>
      <c r="DX275" s="20"/>
      <c r="DY275" s="20"/>
      <c r="DZ275" s="20"/>
      <c r="EA275" s="20"/>
      <c r="EB275" s="20"/>
      <c r="EC275" s="20"/>
      <c r="ED275" s="20"/>
      <c r="EE275" s="20"/>
      <c r="EF275" s="20"/>
      <c r="EG275" s="20"/>
      <c r="EH275" s="20"/>
      <c r="EI275" s="20"/>
      <c r="EJ275" s="20"/>
      <c r="EK275" s="20"/>
      <c r="EL275" s="20"/>
      <c r="EM275" s="20"/>
      <c r="EN275" s="20"/>
      <c r="EO275" s="20"/>
      <c r="EP275" s="20"/>
      <c r="EQ275" s="20"/>
      <c r="ER275" s="20"/>
      <c r="ES275" s="20"/>
      <c r="ET275" s="20"/>
      <c r="EU275" s="20"/>
      <c r="EV275" s="20"/>
      <c r="EW275" s="20"/>
      <c r="EX275" s="20"/>
      <c r="EY275" s="20"/>
      <c r="EZ275" s="20"/>
      <c r="FA275" s="20"/>
      <c r="FB275" s="20"/>
      <c r="FC275" s="20"/>
      <c r="FD275" s="20"/>
      <c r="FE275" s="20"/>
      <c r="FF275" s="20"/>
      <c r="FG275" s="20"/>
      <c r="FH275" s="20"/>
      <c r="FI275" s="20"/>
    </row>
    <row r="276" customFormat="false" ht="16.5" hidden="false" customHeight="true" outlineLevel="0" collapsed="false">
      <c r="A276" s="90"/>
      <c r="B276" s="90"/>
      <c r="C276" s="90"/>
      <c r="D276" s="92"/>
      <c r="E276" s="133"/>
      <c r="F276" s="134"/>
      <c r="G276" s="134"/>
      <c r="H276" s="134"/>
      <c r="I276" s="134"/>
      <c r="J276" s="134"/>
      <c r="K276" s="94"/>
      <c r="L276" s="94"/>
      <c r="M276" s="94"/>
      <c r="N276" s="94"/>
      <c r="O276" s="94"/>
      <c r="P276" s="94"/>
      <c r="Q276" s="135"/>
      <c r="R276" s="135"/>
      <c r="S276" s="135"/>
      <c r="T276" s="135"/>
      <c r="U276" s="135"/>
      <c r="V276" s="135"/>
      <c r="W276" s="96"/>
      <c r="X276" s="96"/>
      <c r="Y276" s="96"/>
      <c r="Z276" s="96"/>
      <c r="AA276" s="96"/>
      <c r="AB276" s="96"/>
      <c r="AC276" s="97"/>
      <c r="AD276" s="97"/>
      <c r="AE276" s="97"/>
      <c r="AF276" s="97"/>
      <c r="AG276" s="97"/>
      <c r="AH276" s="97"/>
      <c r="AI276" s="98"/>
      <c r="AJ276" s="98"/>
      <c r="AK276" s="98"/>
      <c r="AL276" s="98"/>
      <c r="AM276" s="98"/>
      <c r="AN276" s="98"/>
      <c r="AO276" s="98"/>
      <c r="AP276" s="98"/>
      <c r="AQ276" s="97"/>
      <c r="AR276" s="97"/>
      <c r="AS276" s="97"/>
      <c r="AT276" s="97"/>
      <c r="AU276" s="121"/>
      <c r="AV276" s="136"/>
      <c r="AW276" s="136"/>
      <c r="AX276" s="136"/>
      <c r="AY276" s="136"/>
      <c r="AZ276" s="136"/>
      <c r="BA276" s="136"/>
      <c r="BB276" s="136"/>
      <c r="BC276" s="136"/>
      <c r="BD276" s="136"/>
      <c r="BE276" s="136"/>
      <c r="BF276" s="136"/>
      <c r="BG276" s="136"/>
      <c r="BH276" s="136"/>
      <c r="BI276" s="136"/>
      <c r="BJ276" s="136"/>
      <c r="BK276" s="136"/>
      <c r="BL276" s="136"/>
      <c r="BM276" s="136"/>
      <c r="BN276" s="136"/>
      <c r="BO276" s="136"/>
      <c r="BP276" s="136"/>
      <c r="BQ276" s="121"/>
      <c r="BR276" s="121"/>
      <c r="BS276" s="121"/>
      <c r="BT276" s="121"/>
      <c r="BU276" s="121"/>
      <c r="BV276" s="121"/>
      <c r="BW276" s="121"/>
      <c r="BX276" s="121"/>
      <c r="BY276" s="121"/>
      <c r="BZ276" s="121"/>
      <c r="CA276" s="121"/>
      <c r="CB276" s="121"/>
      <c r="CC276" s="121"/>
      <c r="CD276" s="121"/>
      <c r="CE276" s="121"/>
      <c r="CF276" s="121"/>
      <c r="CG276" s="121"/>
      <c r="CH276" s="121"/>
      <c r="CI276" s="121"/>
      <c r="CJ276" s="121"/>
      <c r="CK276" s="121"/>
      <c r="CL276" s="121"/>
      <c r="CM276" s="121"/>
      <c r="CN276" s="121"/>
      <c r="CO276" s="121"/>
      <c r="CP276" s="121"/>
      <c r="CQ276" s="121"/>
      <c r="CR276" s="121"/>
      <c r="CS276" s="121"/>
      <c r="CT276" s="121"/>
      <c r="CU276" s="121"/>
      <c r="CV276" s="121"/>
      <c r="CW276" s="121"/>
      <c r="CX276" s="121"/>
      <c r="CY276" s="121"/>
      <c r="CZ276" s="121"/>
      <c r="DA276" s="20"/>
      <c r="DB276" s="20"/>
      <c r="DC276" s="20"/>
      <c r="DD276" s="20"/>
      <c r="DE276" s="20"/>
      <c r="DF276" s="20"/>
      <c r="DG276" s="20"/>
      <c r="DH276" s="20"/>
      <c r="DI276" s="20"/>
      <c r="DJ276" s="20"/>
      <c r="DK276" s="20"/>
      <c r="DL276" s="20"/>
      <c r="DM276" s="20"/>
      <c r="DN276" s="20"/>
      <c r="DO276" s="20"/>
      <c r="DP276" s="20"/>
      <c r="DQ276" s="20"/>
      <c r="DR276" s="20"/>
      <c r="DS276" s="20"/>
      <c r="DT276" s="20"/>
      <c r="DU276" s="20"/>
      <c r="DV276" s="20"/>
      <c r="DW276" s="20"/>
      <c r="DX276" s="20"/>
      <c r="DY276" s="20"/>
      <c r="DZ276" s="20"/>
      <c r="EA276" s="20"/>
      <c r="EB276" s="20"/>
      <c r="EC276" s="20"/>
      <c r="ED276" s="20"/>
      <c r="EE276" s="20"/>
      <c r="EF276" s="20"/>
      <c r="EG276" s="20"/>
      <c r="EH276" s="20"/>
      <c r="EI276" s="20"/>
      <c r="EJ276" s="20"/>
      <c r="EK276" s="20"/>
      <c r="EL276" s="20"/>
      <c r="EM276" s="20"/>
      <c r="EN276" s="20"/>
      <c r="EO276" s="20"/>
      <c r="EP276" s="20"/>
      <c r="EQ276" s="20"/>
      <c r="ER276" s="20"/>
      <c r="ES276" s="20"/>
      <c r="ET276" s="20"/>
      <c r="EU276" s="20"/>
      <c r="EV276" s="20"/>
      <c r="EW276" s="20"/>
      <c r="EX276" s="20"/>
      <c r="EY276" s="20"/>
      <c r="EZ276" s="20"/>
      <c r="FA276" s="20"/>
      <c r="FB276" s="20"/>
      <c r="FC276" s="20"/>
      <c r="FD276" s="20"/>
      <c r="FE276" s="20"/>
      <c r="FF276" s="20"/>
      <c r="FG276" s="20"/>
      <c r="FH276" s="20"/>
      <c r="FI276" s="20"/>
    </row>
    <row r="277" customFormat="false" ht="16.5" hidden="false" customHeight="true" outlineLevel="0" collapsed="false">
      <c r="A277" s="90"/>
      <c r="B277" s="90"/>
      <c r="C277" s="90"/>
      <c r="D277" s="92"/>
      <c r="E277" s="133"/>
      <c r="F277" s="134"/>
      <c r="G277" s="134"/>
      <c r="H277" s="134"/>
      <c r="I277" s="134"/>
      <c r="J277" s="134"/>
      <c r="K277" s="94"/>
      <c r="L277" s="94"/>
      <c r="M277" s="94"/>
      <c r="N277" s="94"/>
      <c r="O277" s="94"/>
      <c r="P277" s="94"/>
      <c r="Q277" s="135"/>
      <c r="R277" s="135"/>
      <c r="S277" s="135"/>
      <c r="T277" s="135"/>
      <c r="U277" s="135"/>
      <c r="V277" s="135"/>
      <c r="W277" s="96"/>
      <c r="X277" s="96"/>
      <c r="Y277" s="96"/>
      <c r="Z277" s="96"/>
      <c r="AA277" s="96"/>
      <c r="AB277" s="96"/>
      <c r="AC277" s="97"/>
      <c r="AD277" s="97"/>
      <c r="AE277" s="97"/>
      <c r="AF277" s="97"/>
      <c r="AG277" s="97"/>
      <c r="AH277" s="97"/>
      <c r="AI277" s="98"/>
      <c r="AJ277" s="98"/>
      <c r="AK277" s="98"/>
      <c r="AL277" s="98"/>
      <c r="AM277" s="98"/>
      <c r="AN277" s="98"/>
      <c r="AO277" s="98"/>
      <c r="AP277" s="98"/>
      <c r="AQ277" s="97"/>
      <c r="AR277" s="137"/>
      <c r="AS277" s="97"/>
      <c r="AT277" s="97"/>
      <c r="AU277" s="121"/>
      <c r="AV277" s="136"/>
      <c r="AW277" s="136"/>
      <c r="AX277" s="136"/>
      <c r="AY277" s="136"/>
      <c r="AZ277" s="136"/>
      <c r="BA277" s="136"/>
      <c r="BB277" s="136"/>
      <c r="BC277" s="136"/>
      <c r="BD277" s="136"/>
      <c r="BE277" s="136"/>
      <c r="BF277" s="136"/>
      <c r="BG277" s="136"/>
      <c r="BH277" s="136"/>
      <c r="BI277" s="136"/>
      <c r="BJ277" s="136"/>
      <c r="BK277" s="136"/>
      <c r="BL277" s="136"/>
      <c r="BM277" s="136"/>
      <c r="BN277" s="136"/>
      <c r="BO277" s="136"/>
      <c r="BP277" s="136"/>
      <c r="BQ277" s="121"/>
      <c r="BR277" s="121"/>
      <c r="BS277" s="121"/>
      <c r="BT277" s="121"/>
      <c r="BU277" s="121"/>
      <c r="BV277" s="121"/>
      <c r="BW277" s="121"/>
      <c r="BX277" s="121"/>
      <c r="BY277" s="121"/>
      <c r="BZ277" s="121"/>
      <c r="CA277" s="121"/>
      <c r="CB277" s="121"/>
      <c r="CC277" s="121"/>
      <c r="CD277" s="121"/>
      <c r="CE277" s="121"/>
      <c r="CF277" s="121"/>
      <c r="CG277" s="121"/>
      <c r="CH277" s="121"/>
      <c r="CI277" s="121"/>
      <c r="CJ277" s="121"/>
      <c r="CK277" s="121"/>
      <c r="CL277" s="121"/>
      <c r="CM277" s="121"/>
      <c r="CN277" s="121"/>
      <c r="CO277" s="121"/>
      <c r="CP277" s="121"/>
      <c r="CQ277" s="121"/>
      <c r="CR277" s="121"/>
      <c r="CS277" s="121"/>
      <c r="CT277" s="121"/>
      <c r="CU277" s="121"/>
      <c r="CV277" s="121"/>
      <c r="CW277" s="121"/>
      <c r="CX277" s="121"/>
      <c r="CY277" s="121"/>
      <c r="CZ277" s="121"/>
      <c r="DA277" s="20"/>
      <c r="DB277" s="20"/>
      <c r="DC277" s="20"/>
      <c r="DD277" s="20"/>
      <c r="DE277" s="20"/>
      <c r="DF277" s="20"/>
      <c r="DG277" s="20"/>
      <c r="DH277" s="20"/>
      <c r="DI277" s="20"/>
      <c r="DJ277" s="20"/>
      <c r="DK277" s="20"/>
      <c r="DL277" s="20"/>
      <c r="DM277" s="20"/>
      <c r="DN277" s="20"/>
      <c r="DO277" s="20"/>
      <c r="DP277" s="20"/>
      <c r="DQ277" s="20"/>
      <c r="DR277" s="20"/>
      <c r="DS277" s="20"/>
      <c r="DT277" s="20"/>
      <c r="DU277" s="20"/>
      <c r="DV277" s="20"/>
      <c r="DW277" s="20"/>
      <c r="DX277" s="20"/>
      <c r="DY277" s="20"/>
      <c r="DZ277" s="20"/>
      <c r="EA277" s="20"/>
      <c r="EB277" s="20"/>
      <c r="EC277" s="20"/>
      <c r="ED277" s="20"/>
      <c r="EE277" s="20"/>
      <c r="EF277" s="20"/>
      <c r="EG277" s="20"/>
      <c r="EH277" s="20"/>
      <c r="EI277" s="20"/>
      <c r="EJ277" s="20"/>
      <c r="EK277" s="20"/>
      <c r="EL277" s="20"/>
      <c r="EM277" s="20"/>
      <c r="EN277" s="20"/>
      <c r="EO277" s="20"/>
      <c r="EP277" s="20"/>
      <c r="EQ277" s="20"/>
      <c r="ER277" s="20"/>
      <c r="ES277" s="20"/>
      <c r="ET277" s="20"/>
      <c r="EU277" s="20"/>
      <c r="EV277" s="20"/>
      <c r="EW277" s="20"/>
      <c r="EX277" s="20"/>
      <c r="EY277" s="20"/>
      <c r="EZ277" s="20"/>
      <c r="FA277" s="20"/>
      <c r="FB277" s="20"/>
      <c r="FC277" s="20"/>
      <c r="FD277" s="20"/>
      <c r="FE277" s="20"/>
      <c r="FF277" s="20"/>
      <c r="FG277" s="20"/>
      <c r="FH277" s="20"/>
      <c r="FI277" s="20"/>
    </row>
    <row r="278" customFormat="false" ht="16.5" hidden="false" customHeight="true" outlineLevel="0" collapsed="false">
      <c r="A278" s="90"/>
      <c r="B278" s="90"/>
      <c r="C278" s="90"/>
      <c r="D278" s="92"/>
      <c r="E278" s="133"/>
      <c r="F278" s="134"/>
      <c r="G278" s="134"/>
      <c r="H278" s="134"/>
      <c r="I278" s="134"/>
      <c r="J278" s="134"/>
      <c r="K278" s="94"/>
      <c r="L278" s="94"/>
      <c r="M278" s="94"/>
      <c r="N278" s="94"/>
      <c r="O278" s="94"/>
      <c r="P278" s="94"/>
      <c r="Q278" s="135"/>
      <c r="R278" s="135"/>
      <c r="S278" s="135"/>
      <c r="T278" s="135"/>
      <c r="U278" s="135"/>
      <c r="V278" s="135"/>
      <c r="W278" s="96"/>
      <c r="X278" s="96"/>
      <c r="Y278" s="96"/>
      <c r="Z278" s="96"/>
      <c r="AA278" s="96"/>
      <c r="AB278" s="96"/>
      <c r="AC278" s="97"/>
      <c r="AD278" s="97"/>
      <c r="AE278" s="97"/>
      <c r="AF278" s="97"/>
      <c r="AG278" s="97"/>
      <c r="AH278" s="97"/>
      <c r="AI278" s="98"/>
      <c r="AJ278" s="98"/>
      <c r="AK278" s="98"/>
      <c r="AL278" s="98"/>
      <c r="AM278" s="98"/>
      <c r="AN278" s="98"/>
      <c r="AO278" s="98"/>
      <c r="AP278" s="98"/>
      <c r="AQ278" s="97"/>
      <c r="AR278" s="97"/>
      <c r="AS278" s="97"/>
      <c r="AT278" s="97"/>
      <c r="AU278" s="121"/>
      <c r="AV278" s="136"/>
      <c r="AW278" s="136"/>
      <c r="AX278" s="136"/>
      <c r="AY278" s="136"/>
      <c r="AZ278" s="136"/>
      <c r="BA278" s="136"/>
      <c r="BB278" s="136"/>
      <c r="BC278" s="136"/>
      <c r="BD278" s="136"/>
      <c r="BE278" s="136"/>
      <c r="BF278" s="136"/>
      <c r="BG278" s="136"/>
      <c r="BH278" s="136"/>
      <c r="BI278" s="136"/>
      <c r="BJ278" s="136"/>
      <c r="BK278" s="136"/>
      <c r="BL278" s="136"/>
      <c r="BM278" s="136"/>
      <c r="BN278" s="136"/>
      <c r="BO278" s="136"/>
      <c r="BP278" s="136"/>
      <c r="BQ278" s="121"/>
      <c r="BR278" s="121"/>
      <c r="BS278" s="121"/>
      <c r="BT278" s="121"/>
      <c r="BU278" s="121"/>
      <c r="BV278" s="121"/>
      <c r="BW278" s="121"/>
      <c r="BX278" s="121"/>
      <c r="BY278" s="121"/>
      <c r="BZ278" s="121"/>
      <c r="CA278" s="121"/>
      <c r="CB278" s="121"/>
      <c r="CC278" s="121"/>
      <c r="CD278" s="121"/>
      <c r="CE278" s="121"/>
      <c r="CF278" s="121"/>
      <c r="CG278" s="121"/>
      <c r="CH278" s="121"/>
      <c r="CI278" s="121"/>
      <c r="CJ278" s="121"/>
      <c r="CK278" s="121"/>
      <c r="CL278" s="121"/>
      <c r="CM278" s="121"/>
      <c r="CN278" s="121"/>
      <c r="CO278" s="121"/>
      <c r="CP278" s="121"/>
      <c r="CQ278" s="121"/>
      <c r="CR278" s="121"/>
      <c r="CS278" s="121"/>
      <c r="CT278" s="121"/>
      <c r="CU278" s="121"/>
      <c r="CV278" s="121"/>
      <c r="CW278" s="121"/>
      <c r="CX278" s="121"/>
      <c r="CY278" s="121"/>
      <c r="CZ278" s="121"/>
      <c r="DA278" s="20"/>
      <c r="DB278" s="20"/>
      <c r="DC278" s="20"/>
      <c r="DD278" s="20"/>
      <c r="DE278" s="20"/>
      <c r="DF278" s="20"/>
      <c r="DG278" s="20"/>
      <c r="DH278" s="20"/>
      <c r="DI278" s="20"/>
      <c r="DJ278" s="20"/>
      <c r="DK278" s="20"/>
      <c r="DL278" s="20"/>
      <c r="DM278" s="20"/>
      <c r="DN278" s="20"/>
      <c r="DO278" s="20"/>
      <c r="DP278" s="20"/>
      <c r="DQ278" s="20"/>
      <c r="DR278" s="20"/>
      <c r="DS278" s="20"/>
      <c r="DT278" s="20"/>
      <c r="DU278" s="20"/>
      <c r="DV278" s="20"/>
      <c r="DW278" s="20"/>
      <c r="DX278" s="20"/>
      <c r="DY278" s="20"/>
      <c r="DZ278" s="20"/>
      <c r="EA278" s="20"/>
      <c r="EB278" s="20"/>
      <c r="EC278" s="20"/>
      <c r="ED278" s="20"/>
      <c r="EE278" s="20"/>
      <c r="EF278" s="20"/>
      <c r="EG278" s="20"/>
      <c r="EH278" s="20"/>
      <c r="EI278" s="20"/>
      <c r="EJ278" s="20"/>
      <c r="EK278" s="20"/>
      <c r="EL278" s="20"/>
      <c r="EM278" s="20"/>
      <c r="EN278" s="20"/>
      <c r="EO278" s="20"/>
      <c r="EP278" s="20"/>
      <c r="EQ278" s="20"/>
      <c r="ER278" s="20"/>
      <c r="ES278" s="20"/>
      <c r="ET278" s="20"/>
      <c r="EU278" s="20"/>
      <c r="EV278" s="20"/>
      <c r="EW278" s="20"/>
      <c r="EX278" s="20"/>
      <c r="EY278" s="20"/>
      <c r="EZ278" s="20"/>
      <c r="FA278" s="20"/>
      <c r="FB278" s="20"/>
      <c r="FC278" s="20"/>
      <c r="FD278" s="20"/>
      <c r="FE278" s="20"/>
      <c r="FF278" s="20"/>
      <c r="FG278" s="20"/>
      <c r="FH278" s="20"/>
      <c r="FI278" s="20"/>
    </row>
    <row r="279" customFormat="false" ht="16.5" hidden="false" customHeight="true" outlineLevel="0" collapsed="false">
      <c r="A279" s="90"/>
      <c r="B279" s="90"/>
      <c r="C279" s="90"/>
      <c r="D279" s="92"/>
      <c r="E279" s="133"/>
      <c r="F279" s="134"/>
      <c r="G279" s="134"/>
      <c r="H279" s="134"/>
      <c r="I279" s="134"/>
      <c r="J279" s="134"/>
      <c r="K279" s="94"/>
      <c r="L279" s="94"/>
      <c r="M279" s="94"/>
      <c r="N279" s="94"/>
      <c r="O279" s="94"/>
      <c r="P279" s="94"/>
      <c r="Q279" s="135"/>
      <c r="R279" s="135"/>
      <c r="S279" s="135"/>
      <c r="T279" s="135"/>
      <c r="U279" s="135"/>
      <c r="V279" s="135"/>
      <c r="W279" s="96"/>
      <c r="X279" s="96"/>
      <c r="Y279" s="96"/>
      <c r="Z279" s="96"/>
      <c r="AA279" s="96"/>
      <c r="AB279" s="96"/>
      <c r="AC279" s="97"/>
      <c r="AD279" s="97"/>
      <c r="AE279" s="97"/>
      <c r="AF279" s="97"/>
      <c r="AG279" s="97"/>
      <c r="AH279" s="97"/>
      <c r="AI279" s="98"/>
      <c r="AJ279" s="98"/>
      <c r="AK279" s="98"/>
      <c r="AL279" s="98"/>
      <c r="AM279" s="98"/>
      <c r="AN279" s="98"/>
      <c r="AO279" s="98"/>
      <c r="AP279" s="98"/>
      <c r="AQ279" s="97"/>
      <c r="AR279" s="97"/>
      <c r="AS279" s="97"/>
      <c r="AT279" s="97"/>
      <c r="AU279" s="121"/>
      <c r="AV279" s="136"/>
      <c r="AW279" s="136"/>
      <c r="AX279" s="136"/>
      <c r="AY279" s="136"/>
      <c r="AZ279" s="136"/>
      <c r="BA279" s="136"/>
      <c r="BB279" s="136"/>
      <c r="BC279" s="136"/>
      <c r="BD279" s="136"/>
      <c r="BE279" s="136"/>
      <c r="BF279" s="136"/>
      <c r="BG279" s="136"/>
      <c r="BH279" s="136"/>
      <c r="BI279" s="136"/>
      <c r="BJ279" s="136"/>
      <c r="BK279" s="136"/>
      <c r="BL279" s="136"/>
      <c r="BM279" s="136"/>
      <c r="BN279" s="136"/>
      <c r="BO279" s="136"/>
      <c r="BP279" s="136"/>
      <c r="BQ279" s="121"/>
      <c r="BR279" s="121"/>
      <c r="BS279" s="121"/>
      <c r="BT279" s="121"/>
      <c r="BU279" s="121"/>
      <c r="BV279" s="121"/>
      <c r="BW279" s="121"/>
      <c r="BX279" s="121"/>
      <c r="BY279" s="121"/>
      <c r="BZ279" s="121"/>
      <c r="CA279" s="121"/>
      <c r="CB279" s="121"/>
      <c r="CC279" s="121"/>
      <c r="CD279" s="121"/>
      <c r="CE279" s="121"/>
      <c r="CF279" s="121"/>
      <c r="CG279" s="121"/>
      <c r="CH279" s="121"/>
      <c r="CI279" s="121"/>
      <c r="CJ279" s="121"/>
      <c r="CK279" s="121"/>
      <c r="CL279" s="121"/>
      <c r="CM279" s="121"/>
      <c r="CN279" s="121"/>
      <c r="CO279" s="121"/>
      <c r="CP279" s="121"/>
      <c r="CQ279" s="121"/>
      <c r="CR279" s="121"/>
      <c r="CS279" s="121"/>
      <c r="CT279" s="121"/>
      <c r="CU279" s="121"/>
      <c r="CV279" s="121"/>
      <c r="CW279" s="121"/>
      <c r="CX279" s="121"/>
      <c r="CY279" s="121"/>
      <c r="CZ279" s="121"/>
      <c r="DA279" s="20"/>
      <c r="DB279" s="20"/>
      <c r="DC279" s="20"/>
      <c r="DD279" s="20"/>
      <c r="DE279" s="20"/>
      <c r="DF279" s="20"/>
      <c r="DG279" s="20"/>
      <c r="DH279" s="20"/>
      <c r="DI279" s="20"/>
      <c r="DJ279" s="20"/>
      <c r="DK279" s="20"/>
      <c r="DL279" s="20"/>
      <c r="DM279" s="20"/>
      <c r="DN279" s="20"/>
      <c r="DO279" s="20"/>
      <c r="DP279" s="20"/>
      <c r="DQ279" s="20"/>
      <c r="DR279" s="20"/>
      <c r="DS279" s="20"/>
      <c r="DT279" s="20"/>
      <c r="DU279" s="20"/>
      <c r="DV279" s="20"/>
      <c r="DW279" s="20"/>
      <c r="DX279" s="20"/>
      <c r="DY279" s="20"/>
      <c r="DZ279" s="20"/>
      <c r="EA279" s="20"/>
      <c r="EB279" s="20"/>
      <c r="EC279" s="20"/>
      <c r="ED279" s="20"/>
      <c r="EE279" s="20"/>
      <c r="EF279" s="20"/>
      <c r="EG279" s="20"/>
      <c r="EH279" s="20"/>
      <c r="EI279" s="20"/>
      <c r="EJ279" s="20"/>
      <c r="EK279" s="20"/>
      <c r="EL279" s="20"/>
      <c r="EM279" s="20"/>
      <c r="EN279" s="20"/>
      <c r="EO279" s="20"/>
      <c r="EP279" s="20"/>
      <c r="EQ279" s="20"/>
      <c r="ER279" s="20"/>
      <c r="ES279" s="20"/>
      <c r="ET279" s="20"/>
      <c r="EU279" s="20"/>
      <c r="EV279" s="20"/>
      <c r="EW279" s="20"/>
      <c r="EX279" s="20"/>
      <c r="EY279" s="20"/>
      <c r="EZ279" s="20"/>
      <c r="FA279" s="20"/>
      <c r="FB279" s="20"/>
      <c r="FC279" s="20"/>
      <c r="FD279" s="20"/>
      <c r="FE279" s="20"/>
      <c r="FF279" s="20"/>
      <c r="FG279" s="20"/>
      <c r="FH279" s="20"/>
      <c r="FI279" s="20"/>
    </row>
    <row r="280" customFormat="false" ht="16.5" hidden="false" customHeight="true" outlineLevel="0" collapsed="false">
      <c r="A280" s="90"/>
      <c r="B280" s="90"/>
      <c r="C280" s="90"/>
      <c r="D280" s="92"/>
      <c r="E280" s="133"/>
      <c r="F280" s="134"/>
      <c r="G280" s="134"/>
      <c r="H280" s="134"/>
      <c r="I280" s="134"/>
      <c r="J280" s="134"/>
      <c r="K280" s="94"/>
      <c r="L280" s="94"/>
      <c r="M280" s="94"/>
      <c r="N280" s="94"/>
      <c r="O280" s="94"/>
      <c r="P280" s="94"/>
      <c r="Q280" s="135"/>
      <c r="R280" s="135"/>
      <c r="S280" s="135"/>
      <c r="T280" s="135"/>
      <c r="U280" s="135"/>
      <c r="V280" s="135"/>
      <c r="W280" s="96"/>
      <c r="X280" s="96"/>
      <c r="Y280" s="96"/>
      <c r="Z280" s="96"/>
      <c r="AA280" s="96"/>
      <c r="AB280" s="96"/>
      <c r="AC280" s="97"/>
      <c r="AD280" s="97"/>
      <c r="AE280" s="97"/>
      <c r="AF280" s="97"/>
      <c r="AG280" s="97"/>
      <c r="AH280" s="97"/>
      <c r="AI280" s="98"/>
      <c r="AJ280" s="98"/>
      <c r="AK280" s="98"/>
      <c r="AL280" s="98"/>
      <c r="AM280" s="98"/>
      <c r="AN280" s="98"/>
      <c r="AO280" s="98"/>
      <c r="AP280" s="98"/>
      <c r="AQ280" s="97"/>
      <c r="AR280" s="97"/>
      <c r="AS280" s="97"/>
      <c r="AT280" s="97"/>
      <c r="AU280" s="121"/>
      <c r="AV280" s="136"/>
      <c r="AW280" s="136"/>
      <c r="AX280" s="136"/>
      <c r="AY280" s="136"/>
      <c r="AZ280" s="136"/>
      <c r="BA280" s="136"/>
      <c r="BB280" s="136"/>
      <c r="BC280" s="136"/>
      <c r="BD280" s="136"/>
      <c r="BE280" s="136"/>
      <c r="BF280" s="136"/>
      <c r="BG280" s="136"/>
      <c r="BH280" s="136"/>
      <c r="BI280" s="136"/>
      <c r="BJ280" s="136"/>
      <c r="BK280" s="136"/>
      <c r="BL280" s="136"/>
      <c r="BM280" s="136"/>
      <c r="BN280" s="136"/>
      <c r="BO280" s="136"/>
      <c r="BP280" s="136"/>
      <c r="BQ280" s="121"/>
      <c r="BR280" s="121"/>
      <c r="BS280" s="121"/>
      <c r="BT280" s="121"/>
      <c r="BU280" s="121"/>
      <c r="BV280" s="121"/>
      <c r="BW280" s="121"/>
      <c r="BX280" s="121"/>
      <c r="BY280" s="121"/>
      <c r="BZ280" s="121"/>
      <c r="CA280" s="121"/>
      <c r="CB280" s="121"/>
      <c r="CC280" s="121"/>
      <c r="CD280" s="121"/>
      <c r="CE280" s="121"/>
      <c r="CF280" s="121"/>
      <c r="CG280" s="121"/>
      <c r="CH280" s="121"/>
      <c r="CI280" s="121"/>
      <c r="CJ280" s="121"/>
      <c r="CK280" s="121"/>
      <c r="CL280" s="121"/>
      <c r="CM280" s="121"/>
      <c r="CN280" s="121"/>
      <c r="CO280" s="121"/>
      <c r="CP280" s="121"/>
      <c r="CQ280" s="121"/>
      <c r="CR280" s="121"/>
      <c r="CS280" s="121"/>
      <c r="CT280" s="121"/>
      <c r="CU280" s="121"/>
      <c r="CV280" s="121"/>
      <c r="CW280" s="121"/>
      <c r="CX280" s="121"/>
      <c r="CY280" s="121"/>
      <c r="CZ280" s="121"/>
      <c r="DA280" s="20"/>
      <c r="DB280" s="20"/>
      <c r="DC280" s="20"/>
      <c r="DD280" s="20"/>
      <c r="DE280" s="20"/>
      <c r="DF280" s="20"/>
      <c r="DG280" s="20"/>
      <c r="DH280" s="20"/>
      <c r="DI280" s="20"/>
      <c r="DJ280" s="20"/>
      <c r="DK280" s="20"/>
      <c r="DL280" s="20"/>
      <c r="DM280" s="20"/>
      <c r="DN280" s="20"/>
      <c r="DO280" s="20"/>
      <c r="DP280" s="20"/>
      <c r="DQ280" s="20"/>
      <c r="DR280" s="20"/>
      <c r="DS280" s="20"/>
      <c r="DT280" s="20"/>
      <c r="DU280" s="20"/>
      <c r="DV280" s="20"/>
      <c r="DW280" s="20"/>
      <c r="DX280" s="20"/>
      <c r="DY280" s="20"/>
      <c r="DZ280" s="20"/>
      <c r="EA280" s="20"/>
      <c r="EB280" s="20"/>
      <c r="EC280" s="20"/>
      <c r="ED280" s="20"/>
      <c r="EE280" s="20"/>
      <c r="EF280" s="20"/>
      <c r="EG280" s="20"/>
      <c r="EH280" s="20"/>
      <c r="EI280" s="20"/>
      <c r="EJ280" s="20"/>
      <c r="EK280" s="20"/>
      <c r="EL280" s="20"/>
      <c r="EM280" s="20"/>
      <c r="EN280" s="20"/>
      <c r="EO280" s="20"/>
      <c r="EP280" s="20"/>
      <c r="EQ280" s="20"/>
      <c r="ER280" s="20"/>
      <c r="ES280" s="20"/>
      <c r="ET280" s="20"/>
      <c r="EU280" s="20"/>
      <c r="EV280" s="20"/>
      <c r="EW280" s="20"/>
      <c r="EX280" s="20"/>
      <c r="EY280" s="20"/>
      <c r="EZ280" s="20"/>
      <c r="FA280" s="20"/>
      <c r="FB280" s="20"/>
      <c r="FC280" s="20"/>
      <c r="FD280" s="20"/>
      <c r="FE280" s="20"/>
      <c r="FF280" s="20"/>
      <c r="FG280" s="20"/>
      <c r="FH280" s="20"/>
      <c r="FI280" s="20"/>
    </row>
    <row r="281" customFormat="false" ht="16.5" hidden="false" customHeight="true" outlineLevel="0" collapsed="false">
      <c r="A281" s="90"/>
      <c r="B281" s="90"/>
      <c r="C281" s="90"/>
      <c r="D281" s="92"/>
      <c r="E281" s="133"/>
      <c r="F281" s="134"/>
      <c r="G281" s="134"/>
      <c r="H281" s="134"/>
      <c r="I281" s="134"/>
      <c r="J281" s="134"/>
      <c r="K281" s="94"/>
      <c r="L281" s="94"/>
      <c r="M281" s="94"/>
      <c r="N281" s="94"/>
      <c r="O281" s="94"/>
      <c r="P281" s="94"/>
      <c r="Q281" s="135"/>
      <c r="R281" s="135"/>
      <c r="S281" s="135"/>
      <c r="T281" s="135"/>
      <c r="U281" s="135"/>
      <c r="V281" s="135"/>
      <c r="W281" s="96"/>
      <c r="X281" s="96"/>
      <c r="Y281" s="96"/>
      <c r="Z281" s="96"/>
      <c r="AA281" s="96"/>
      <c r="AB281" s="96"/>
      <c r="AC281" s="97"/>
      <c r="AD281" s="97"/>
      <c r="AE281" s="97"/>
      <c r="AF281" s="97"/>
      <c r="AG281" s="97"/>
      <c r="AH281" s="97"/>
      <c r="AI281" s="98"/>
      <c r="AJ281" s="98"/>
      <c r="AK281" s="98"/>
      <c r="AL281" s="98"/>
      <c r="AM281" s="98"/>
      <c r="AN281" s="98"/>
      <c r="AO281" s="98"/>
      <c r="AP281" s="98"/>
      <c r="AQ281" s="97"/>
      <c r="AR281" s="97"/>
      <c r="AS281" s="97"/>
      <c r="AT281" s="97"/>
      <c r="AU281" s="121"/>
      <c r="AV281" s="136"/>
      <c r="AW281" s="136"/>
      <c r="AX281" s="136"/>
      <c r="AY281" s="136"/>
      <c r="AZ281" s="136"/>
      <c r="BA281" s="136"/>
      <c r="BB281" s="136"/>
      <c r="BC281" s="136"/>
      <c r="BD281" s="136"/>
      <c r="BE281" s="136"/>
      <c r="BF281" s="136"/>
      <c r="BG281" s="136"/>
      <c r="BH281" s="136"/>
      <c r="BI281" s="136"/>
      <c r="BJ281" s="136"/>
      <c r="BK281" s="136"/>
      <c r="BL281" s="136"/>
      <c r="BM281" s="136"/>
      <c r="BN281" s="136"/>
      <c r="BO281" s="136"/>
      <c r="BP281" s="136"/>
      <c r="BQ281" s="121"/>
      <c r="BR281" s="121"/>
      <c r="BS281" s="121"/>
      <c r="BT281" s="121"/>
      <c r="BU281" s="121"/>
      <c r="BV281" s="121"/>
      <c r="BW281" s="121"/>
      <c r="BX281" s="121"/>
      <c r="BY281" s="121"/>
      <c r="BZ281" s="121"/>
      <c r="CA281" s="121"/>
      <c r="CB281" s="121"/>
      <c r="CC281" s="121"/>
      <c r="CD281" s="121"/>
      <c r="CE281" s="121"/>
      <c r="CF281" s="121"/>
      <c r="CG281" s="121"/>
      <c r="CH281" s="121"/>
      <c r="CI281" s="121"/>
      <c r="CJ281" s="121"/>
      <c r="CK281" s="121"/>
      <c r="CL281" s="121"/>
      <c r="CM281" s="121"/>
      <c r="CN281" s="121"/>
      <c r="CO281" s="121"/>
      <c r="CP281" s="121"/>
      <c r="CQ281" s="121"/>
      <c r="CR281" s="121"/>
      <c r="CS281" s="121"/>
      <c r="CT281" s="121"/>
      <c r="CU281" s="121"/>
      <c r="CV281" s="121"/>
      <c r="CW281" s="121"/>
      <c r="CX281" s="121"/>
      <c r="CY281" s="121"/>
      <c r="CZ281" s="121"/>
      <c r="DA281" s="20"/>
      <c r="DB281" s="20"/>
      <c r="DC281" s="20"/>
      <c r="DD281" s="20"/>
      <c r="DE281" s="20"/>
      <c r="DF281" s="20"/>
      <c r="DG281" s="20"/>
      <c r="DH281" s="20"/>
      <c r="DI281" s="20"/>
      <c r="DJ281" s="20"/>
      <c r="DK281" s="20"/>
      <c r="DL281" s="20"/>
      <c r="DM281" s="20"/>
      <c r="DN281" s="20"/>
      <c r="DO281" s="20"/>
      <c r="DP281" s="20"/>
      <c r="DQ281" s="20"/>
      <c r="DR281" s="20"/>
      <c r="DS281" s="20"/>
      <c r="DT281" s="20"/>
      <c r="DU281" s="20"/>
      <c r="DV281" s="20"/>
      <c r="DW281" s="20"/>
      <c r="DX281" s="20"/>
      <c r="DY281" s="20"/>
      <c r="DZ281" s="20"/>
      <c r="EA281" s="20"/>
      <c r="EB281" s="20"/>
      <c r="EC281" s="20"/>
      <c r="ED281" s="20"/>
      <c r="EE281" s="20"/>
      <c r="EF281" s="20"/>
      <c r="EG281" s="20"/>
      <c r="EH281" s="20"/>
      <c r="EI281" s="20"/>
      <c r="EJ281" s="20"/>
      <c r="EK281" s="20"/>
      <c r="EL281" s="20"/>
      <c r="EM281" s="20"/>
      <c r="EN281" s="20"/>
      <c r="EO281" s="20"/>
      <c r="EP281" s="20"/>
      <c r="EQ281" s="20"/>
      <c r="ER281" s="20"/>
      <c r="ES281" s="20"/>
      <c r="ET281" s="20"/>
      <c r="EU281" s="20"/>
      <c r="EV281" s="20"/>
      <c r="EW281" s="20"/>
      <c r="EX281" s="20"/>
      <c r="EY281" s="20"/>
      <c r="EZ281" s="20"/>
      <c r="FA281" s="20"/>
      <c r="FB281" s="20"/>
      <c r="FC281" s="20"/>
      <c r="FD281" s="20"/>
      <c r="FE281" s="20"/>
      <c r="FF281" s="20"/>
      <c r="FG281" s="20"/>
      <c r="FH281" s="20"/>
      <c r="FI281" s="20"/>
    </row>
    <row r="282" customFormat="false" ht="16.5" hidden="false" customHeight="true" outlineLevel="0" collapsed="false">
      <c r="A282" s="90"/>
      <c r="B282" s="90"/>
      <c r="C282" s="90"/>
      <c r="D282" s="92"/>
      <c r="E282" s="133"/>
      <c r="F282" s="134"/>
      <c r="G282" s="134"/>
      <c r="H282" s="134"/>
      <c r="I282" s="134"/>
      <c r="J282" s="134"/>
      <c r="K282" s="94"/>
      <c r="L282" s="94"/>
      <c r="M282" s="94"/>
      <c r="N282" s="94"/>
      <c r="O282" s="94"/>
      <c r="P282" s="94"/>
      <c r="Q282" s="135"/>
      <c r="R282" s="135"/>
      <c r="S282" s="135"/>
      <c r="T282" s="135"/>
      <c r="U282" s="135"/>
      <c r="V282" s="135"/>
      <c r="W282" s="96"/>
      <c r="X282" s="96"/>
      <c r="Y282" s="96"/>
      <c r="Z282" s="96"/>
      <c r="AA282" s="96"/>
      <c r="AB282" s="96"/>
      <c r="AC282" s="97"/>
      <c r="AD282" s="97"/>
      <c r="AE282" s="97"/>
      <c r="AF282" s="97"/>
      <c r="AG282" s="97"/>
      <c r="AH282" s="97"/>
      <c r="AI282" s="98"/>
      <c r="AJ282" s="98"/>
      <c r="AK282" s="98"/>
      <c r="AL282" s="98"/>
      <c r="AM282" s="98"/>
      <c r="AN282" s="98"/>
      <c r="AO282" s="98"/>
      <c r="AP282" s="98"/>
      <c r="AQ282" s="97"/>
      <c r="AR282" s="97"/>
      <c r="AS282" s="97"/>
      <c r="AT282" s="97"/>
      <c r="AU282" s="121"/>
      <c r="AV282" s="136"/>
      <c r="AW282" s="136"/>
      <c r="AX282" s="136"/>
      <c r="AY282" s="136"/>
      <c r="AZ282" s="136"/>
      <c r="BA282" s="136"/>
      <c r="BB282" s="136"/>
      <c r="BC282" s="136"/>
      <c r="BD282" s="136"/>
      <c r="BE282" s="136"/>
      <c r="BF282" s="136"/>
      <c r="BG282" s="136"/>
      <c r="BH282" s="136"/>
      <c r="BI282" s="136"/>
      <c r="BJ282" s="136"/>
      <c r="BK282" s="136"/>
      <c r="BL282" s="136"/>
      <c r="BM282" s="136"/>
      <c r="BN282" s="136"/>
      <c r="BO282" s="136"/>
      <c r="BP282" s="136"/>
      <c r="BQ282" s="121"/>
      <c r="BR282" s="121"/>
      <c r="BS282" s="121"/>
      <c r="BT282" s="121"/>
      <c r="BU282" s="121"/>
      <c r="BV282" s="121"/>
      <c r="BW282" s="121"/>
      <c r="BX282" s="121"/>
      <c r="BY282" s="121"/>
      <c r="BZ282" s="121"/>
      <c r="CA282" s="121"/>
      <c r="CB282" s="121"/>
      <c r="CC282" s="121"/>
      <c r="CD282" s="121"/>
      <c r="CE282" s="121"/>
      <c r="CF282" s="121"/>
      <c r="CG282" s="121"/>
      <c r="CH282" s="121"/>
      <c r="CI282" s="121"/>
      <c r="CJ282" s="121"/>
      <c r="CK282" s="121"/>
      <c r="CL282" s="121"/>
      <c r="CM282" s="121"/>
      <c r="CN282" s="121"/>
      <c r="CO282" s="121"/>
      <c r="CP282" s="121"/>
      <c r="CQ282" s="121"/>
      <c r="CR282" s="121"/>
      <c r="CS282" s="121"/>
      <c r="CT282" s="121"/>
      <c r="CU282" s="121"/>
      <c r="CV282" s="121"/>
      <c r="CW282" s="121"/>
      <c r="CX282" s="121"/>
      <c r="CY282" s="121"/>
      <c r="CZ282" s="121"/>
      <c r="DA282" s="20"/>
      <c r="DB282" s="20"/>
      <c r="DC282" s="20"/>
      <c r="DD282" s="20"/>
      <c r="DE282" s="20"/>
      <c r="DF282" s="20"/>
      <c r="DG282" s="20"/>
      <c r="DH282" s="20"/>
      <c r="DI282" s="20"/>
      <c r="DJ282" s="20"/>
      <c r="DK282" s="20"/>
      <c r="DL282" s="20"/>
      <c r="DM282" s="20"/>
      <c r="DN282" s="20"/>
      <c r="DO282" s="20"/>
      <c r="DP282" s="20"/>
      <c r="DQ282" s="20"/>
      <c r="DR282" s="20"/>
      <c r="DS282" s="20"/>
      <c r="DT282" s="20"/>
      <c r="DU282" s="20"/>
      <c r="DV282" s="20"/>
      <c r="DW282" s="20"/>
      <c r="DX282" s="20"/>
      <c r="DY282" s="20"/>
      <c r="DZ282" s="20"/>
      <c r="EA282" s="20"/>
      <c r="EB282" s="20"/>
      <c r="EC282" s="20"/>
      <c r="ED282" s="20"/>
      <c r="EE282" s="20"/>
      <c r="EF282" s="20"/>
      <c r="EG282" s="20"/>
      <c r="EH282" s="20"/>
      <c r="EI282" s="20"/>
      <c r="EJ282" s="20"/>
      <c r="EK282" s="20"/>
      <c r="EL282" s="20"/>
      <c r="EM282" s="20"/>
      <c r="EN282" s="20"/>
      <c r="EO282" s="20"/>
      <c r="EP282" s="20"/>
      <c r="EQ282" s="20"/>
      <c r="ER282" s="20"/>
      <c r="ES282" s="20"/>
      <c r="ET282" s="20"/>
      <c r="EU282" s="20"/>
      <c r="EV282" s="20"/>
      <c r="EW282" s="20"/>
      <c r="EX282" s="20"/>
      <c r="EY282" s="20"/>
      <c r="EZ282" s="20"/>
      <c r="FA282" s="20"/>
      <c r="FB282" s="20"/>
      <c r="FC282" s="20"/>
      <c r="FD282" s="20"/>
      <c r="FE282" s="20"/>
      <c r="FF282" s="20"/>
      <c r="FG282" s="20"/>
      <c r="FH282" s="20"/>
      <c r="FI282" s="20"/>
    </row>
    <row r="283" customFormat="false" ht="16.5" hidden="false" customHeight="true" outlineLevel="0" collapsed="false">
      <c r="A283" s="90"/>
      <c r="B283" s="90"/>
      <c r="C283" s="90"/>
      <c r="D283" s="92"/>
      <c r="E283" s="133"/>
      <c r="F283" s="134"/>
      <c r="G283" s="134"/>
      <c r="H283" s="134"/>
      <c r="I283" s="134"/>
      <c r="J283" s="134"/>
      <c r="K283" s="94"/>
      <c r="L283" s="94"/>
      <c r="M283" s="94"/>
      <c r="N283" s="94"/>
      <c r="O283" s="94"/>
      <c r="P283" s="94"/>
      <c r="Q283" s="135"/>
      <c r="R283" s="135"/>
      <c r="S283" s="135"/>
      <c r="T283" s="135"/>
      <c r="U283" s="135"/>
      <c r="V283" s="135"/>
      <c r="W283" s="96"/>
      <c r="X283" s="96"/>
      <c r="Y283" s="96"/>
      <c r="Z283" s="96"/>
      <c r="AA283" s="96"/>
      <c r="AB283" s="96"/>
      <c r="AC283" s="97"/>
      <c r="AD283" s="97"/>
      <c r="AE283" s="97"/>
      <c r="AF283" s="97"/>
      <c r="AG283" s="97"/>
      <c r="AH283" s="97"/>
      <c r="AI283" s="98"/>
      <c r="AJ283" s="98"/>
      <c r="AK283" s="98"/>
      <c r="AL283" s="98"/>
      <c r="AM283" s="98"/>
      <c r="AN283" s="98"/>
      <c r="AO283" s="98"/>
      <c r="AP283" s="98"/>
      <c r="AQ283" s="97"/>
      <c r="AR283" s="137"/>
      <c r="AS283" s="97"/>
      <c r="AT283" s="97"/>
      <c r="AU283" s="121"/>
      <c r="AV283" s="136"/>
      <c r="AW283" s="136"/>
      <c r="AX283" s="136"/>
      <c r="AY283" s="136"/>
      <c r="AZ283" s="136"/>
      <c r="BA283" s="136"/>
      <c r="BB283" s="136"/>
      <c r="BC283" s="136"/>
      <c r="BD283" s="136"/>
      <c r="BE283" s="136"/>
      <c r="BF283" s="136"/>
      <c r="BG283" s="136"/>
      <c r="BH283" s="136"/>
      <c r="BI283" s="136"/>
      <c r="BJ283" s="136"/>
      <c r="BK283" s="136"/>
      <c r="BL283" s="136"/>
      <c r="BM283" s="136"/>
      <c r="BN283" s="136"/>
      <c r="BO283" s="136"/>
      <c r="BP283" s="136"/>
      <c r="BQ283" s="121"/>
      <c r="BR283" s="121"/>
      <c r="BS283" s="121"/>
      <c r="BT283" s="121"/>
      <c r="BU283" s="121"/>
      <c r="BV283" s="121"/>
      <c r="BW283" s="121"/>
      <c r="BX283" s="121"/>
      <c r="BY283" s="121"/>
      <c r="BZ283" s="121"/>
      <c r="CA283" s="121"/>
      <c r="CB283" s="121"/>
      <c r="CC283" s="121"/>
      <c r="CD283" s="121"/>
      <c r="CE283" s="121"/>
      <c r="CF283" s="121"/>
      <c r="CG283" s="121"/>
      <c r="CH283" s="121"/>
      <c r="CI283" s="121"/>
      <c r="CJ283" s="121"/>
      <c r="CK283" s="121"/>
      <c r="CL283" s="121"/>
      <c r="CM283" s="121"/>
      <c r="CN283" s="121"/>
      <c r="CO283" s="121"/>
      <c r="CP283" s="121"/>
      <c r="CQ283" s="121"/>
      <c r="CR283" s="121"/>
      <c r="CS283" s="121"/>
      <c r="CT283" s="121"/>
      <c r="CU283" s="121"/>
      <c r="CV283" s="121"/>
      <c r="CW283" s="121"/>
      <c r="CX283" s="121"/>
      <c r="CY283" s="121"/>
      <c r="CZ283" s="121"/>
      <c r="DA283" s="20"/>
      <c r="DB283" s="20"/>
      <c r="DC283" s="20"/>
      <c r="DD283" s="20"/>
      <c r="DE283" s="20"/>
      <c r="DF283" s="20"/>
      <c r="DG283" s="20"/>
      <c r="DH283" s="20"/>
      <c r="DI283" s="20"/>
      <c r="DJ283" s="20"/>
      <c r="DK283" s="20"/>
      <c r="DL283" s="20"/>
      <c r="DM283" s="20"/>
      <c r="DN283" s="20"/>
      <c r="DO283" s="20"/>
      <c r="DP283" s="20"/>
      <c r="DQ283" s="20"/>
      <c r="DR283" s="20"/>
      <c r="DS283" s="20"/>
      <c r="DT283" s="20"/>
      <c r="DU283" s="20"/>
      <c r="DV283" s="20"/>
      <c r="DW283" s="20"/>
      <c r="DX283" s="20"/>
      <c r="DY283" s="20"/>
      <c r="DZ283" s="20"/>
      <c r="EA283" s="20"/>
      <c r="EB283" s="20"/>
      <c r="EC283" s="20"/>
      <c r="ED283" s="20"/>
      <c r="EE283" s="20"/>
      <c r="EF283" s="20"/>
      <c r="EG283" s="20"/>
      <c r="EH283" s="20"/>
      <c r="EI283" s="20"/>
      <c r="EJ283" s="20"/>
      <c r="EK283" s="20"/>
      <c r="EL283" s="20"/>
      <c r="EM283" s="20"/>
      <c r="EN283" s="20"/>
      <c r="EO283" s="20"/>
      <c r="EP283" s="20"/>
      <c r="EQ283" s="20"/>
      <c r="ER283" s="20"/>
      <c r="ES283" s="20"/>
      <c r="ET283" s="20"/>
      <c r="EU283" s="20"/>
      <c r="EV283" s="20"/>
      <c r="EW283" s="20"/>
      <c r="EX283" s="20"/>
      <c r="EY283" s="20"/>
      <c r="EZ283" s="20"/>
      <c r="FA283" s="20"/>
      <c r="FB283" s="20"/>
      <c r="FC283" s="20"/>
      <c r="FD283" s="20"/>
      <c r="FE283" s="20"/>
      <c r="FF283" s="20"/>
      <c r="FG283" s="20"/>
      <c r="FH283" s="20"/>
      <c r="FI283" s="20"/>
    </row>
    <row r="284" customFormat="false" ht="16.5" hidden="false" customHeight="true" outlineLevel="0" collapsed="false">
      <c r="A284" s="90"/>
      <c r="B284" s="90"/>
      <c r="C284" s="90"/>
      <c r="D284" s="92"/>
      <c r="E284" s="133"/>
      <c r="F284" s="134"/>
      <c r="G284" s="134"/>
      <c r="H284" s="134"/>
      <c r="I284" s="134"/>
      <c r="J284" s="134"/>
      <c r="K284" s="94"/>
      <c r="L284" s="94"/>
      <c r="M284" s="94"/>
      <c r="N284" s="94"/>
      <c r="O284" s="94"/>
      <c r="P284" s="94"/>
      <c r="Q284" s="135"/>
      <c r="R284" s="135"/>
      <c r="S284" s="135"/>
      <c r="T284" s="135"/>
      <c r="U284" s="135"/>
      <c r="V284" s="135"/>
      <c r="W284" s="96"/>
      <c r="X284" s="96"/>
      <c r="Y284" s="96"/>
      <c r="Z284" s="96"/>
      <c r="AA284" s="96"/>
      <c r="AB284" s="96"/>
      <c r="AC284" s="97"/>
      <c r="AD284" s="97"/>
      <c r="AE284" s="97"/>
      <c r="AF284" s="97"/>
      <c r="AG284" s="97"/>
      <c r="AH284" s="97"/>
      <c r="AI284" s="98"/>
      <c r="AJ284" s="98"/>
      <c r="AK284" s="98"/>
      <c r="AL284" s="98"/>
      <c r="AM284" s="98"/>
      <c r="AN284" s="98"/>
      <c r="AO284" s="98"/>
      <c r="AP284" s="98"/>
      <c r="AQ284" s="97"/>
      <c r="AR284" s="97"/>
      <c r="AS284" s="97"/>
      <c r="AT284" s="97"/>
      <c r="AU284" s="121"/>
      <c r="AV284" s="136"/>
      <c r="AW284" s="136"/>
      <c r="AX284" s="136"/>
      <c r="AY284" s="136"/>
      <c r="AZ284" s="136"/>
      <c r="BA284" s="136"/>
      <c r="BB284" s="136"/>
      <c r="BC284" s="136"/>
      <c r="BD284" s="136"/>
      <c r="BE284" s="136"/>
      <c r="BF284" s="136"/>
      <c r="BG284" s="136"/>
      <c r="BH284" s="136"/>
      <c r="BI284" s="136"/>
      <c r="BJ284" s="136"/>
      <c r="BK284" s="136"/>
      <c r="BL284" s="136"/>
      <c r="BM284" s="136"/>
      <c r="BN284" s="136"/>
      <c r="BO284" s="136"/>
      <c r="BP284" s="136"/>
      <c r="BQ284" s="121"/>
      <c r="BR284" s="121"/>
      <c r="BS284" s="121"/>
      <c r="BT284" s="121"/>
      <c r="BU284" s="121"/>
      <c r="BV284" s="121"/>
      <c r="BW284" s="121"/>
      <c r="BX284" s="121"/>
      <c r="BY284" s="121"/>
      <c r="BZ284" s="121"/>
      <c r="CA284" s="121"/>
      <c r="CB284" s="121"/>
      <c r="CC284" s="121"/>
      <c r="CD284" s="121"/>
      <c r="CE284" s="121"/>
      <c r="CF284" s="121"/>
      <c r="CG284" s="121"/>
      <c r="CH284" s="121"/>
      <c r="CI284" s="121"/>
      <c r="CJ284" s="121"/>
      <c r="CK284" s="121"/>
      <c r="CL284" s="121"/>
      <c r="CM284" s="121"/>
      <c r="CN284" s="121"/>
      <c r="CO284" s="121"/>
      <c r="CP284" s="121"/>
      <c r="CQ284" s="121"/>
      <c r="CR284" s="121"/>
      <c r="CS284" s="121"/>
      <c r="CT284" s="121"/>
      <c r="CU284" s="121"/>
      <c r="CV284" s="121"/>
      <c r="CW284" s="121"/>
      <c r="CX284" s="121"/>
      <c r="CY284" s="121"/>
      <c r="CZ284" s="121"/>
      <c r="DA284" s="20"/>
      <c r="DB284" s="20"/>
      <c r="DC284" s="20"/>
      <c r="DD284" s="20"/>
      <c r="DE284" s="20"/>
      <c r="DF284" s="20"/>
      <c r="DG284" s="20"/>
      <c r="DH284" s="20"/>
      <c r="DI284" s="20"/>
      <c r="DJ284" s="20"/>
      <c r="DK284" s="20"/>
      <c r="DL284" s="20"/>
      <c r="DM284" s="20"/>
      <c r="DN284" s="20"/>
      <c r="DO284" s="20"/>
      <c r="DP284" s="20"/>
      <c r="DQ284" s="20"/>
      <c r="DR284" s="20"/>
      <c r="DS284" s="20"/>
      <c r="DT284" s="20"/>
      <c r="DU284" s="20"/>
      <c r="DV284" s="20"/>
      <c r="DW284" s="20"/>
      <c r="DX284" s="20"/>
      <c r="DY284" s="20"/>
      <c r="DZ284" s="20"/>
      <c r="EA284" s="20"/>
      <c r="EB284" s="20"/>
      <c r="EC284" s="20"/>
      <c r="ED284" s="20"/>
      <c r="EE284" s="20"/>
      <c r="EF284" s="20"/>
      <c r="EG284" s="20"/>
      <c r="EH284" s="20"/>
      <c r="EI284" s="20"/>
      <c r="EJ284" s="20"/>
      <c r="EK284" s="20"/>
      <c r="EL284" s="20"/>
      <c r="EM284" s="20"/>
      <c r="EN284" s="20"/>
      <c r="EO284" s="20"/>
      <c r="EP284" s="20"/>
      <c r="EQ284" s="20"/>
      <c r="ER284" s="20"/>
      <c r="ES284" s="20"/>
      <c r="ET284" s="20"/>
      <c r="EU284" s="20"/>
      <c r="EV284" s="20"/>
      <c r="EW284" s="20"/>
      <c r="EX284" s="20"/>
      <c r="EY284" s="20"/>
      <c r="EZ284" s="20"/>
      <c r="FA284" s="20"/>
      <c r="FB284" s="20"/>
      <c r="FC284" s="20"/>
      <c r="FD284" s="20"/>
      <c r="FE284" s="20"/>
      <c r="FF284" s="20"/>
      <c r="FG284" s="20"/>
      <c r="FH284" s="20"/>
      <c r="FI284" s="20"/>
    </row>
    <row r="285" customFormat="false" ht="16.5" hidden="false" customHeight="true" outlineLevel="0" collapsed="false">
      <c r="A285" s="90"/>
      <c r="B285" s="90"/>
      <c r="C285" s="90"/>
      <c r="D285" s="92"/>
      <c r="E285" s="133"/>
      <c r="F285" s="134"/>
      <c r="G285" s="134"/>
      <c r="H285" s="134"/>
      <c r="I285" s="134"/>
      <c r="J285" s="134"/>
      <c r="K285" s="94"/>
      <c r="L285" s="94"/>
      <c r="M285" s="94"/>
      <c r="N285" s="94"/>
      <c r="O285" s="94"/>
      <c r="P285" s="94"/>
      <c r="Q285" s="135"/>
      <c r="R285" s="135"/>
      <c r="S285" s="135"/>
      <c r="T285" s="135"/>
      <c r="U285" s="135"/>
      <c r="V285" s="135"/>
      <c r="W285" s="96"/>
      <c r="X285" s="96"/>
      <c r="Y285" s="96"/>
      <c r="Z285" s="96"/>
      <c r="AA285" s="96"/>
      <c r="AB285" s="96"/>
      <c r="AC285" s="97"/>
      <c r="AD285" s="97"/>
      <c r="AE285" s="97"/>
      <c r="AF285" s="97"/>
      <c r="AG285" s="97"/>
      <c r="AH285" s="97"/>
      <c r="AI285" s="98"/>
      <c r="AJ285" s="98"/>
      <c r="AK285" s="98"/>
      <c r="AL285" s="98"/>
      <c r="AM285" s="98"/>
      <c r="AN285" s="98"/>
      <c r="AO285" s="98"/>
      <c r="AP285" s="98"/>
      <c r="AQ285" s="97"/>
      <c r="AR285" s="97"/>
      <c r="AS285" s="97"/>
      <c r="AT285" s="97"/>
      <c r="AU285" s="121"/>
      <c r="AV285" s="136"/>
      <c r="AW285" s="136"/>
      <c r="AX285" s="136"/>
      <c r="AY285" s="136"/>
      <c r="AZ285" s="136"/>
      <c r="BA285" s="136"/>
      <c r="BB285" s="136"/>
      <c r="BC285" s="136"/>
      <c r="BD285" s="136"/>
      <c r="BE285" s="136"/>
      <c r="BF285" s="136"/>
      <c r="BG285" s="136"/>
      <c r="BH285" s="136"/>
      <c r="BI285" s="136"/>
      <c r="BJ285" s="136"/>
      <c r="BK285" s="136"/>
      <c r="BL285" s="136"/>
      <c r="BM285" s="136"/>
      <c r="BN285" s="136"/>
      <c r="BO285" s="136"/>
      <c r="BP285" s="136"/>
      <c r="BQ285" s="121"/>
      <c r="BR285" s="121"/>
      <c r="BS285" s="121"/>
      <c r="BT285" s="121"/>
      <c r="BU285" s="121"/>
      <c r="BV285" s="121"/>
      <c r="BW285" s="121"/>
      <c r="BX285" s="121"/>
      <c r="BY285" s="121"/>
      <c r="BZ285" s="121"/>
      <c r="CA285" s="121"/>
      <c r="CB285" s="121"/>
      <c r="CC285" s="121"/>
      <c r="CD285" s="121"/>
      <c r="CE285" s="121"/>
      <c r="CF285" s="121"/>
      <c r="CG285" s="121"/>
      <c r="CH285" s="121"/>
      <c r="CI285" s="121"/>
      <c r="CJ285" s="121"/>
      <c r="CK285" s="121"/>
      <c r="CL285" s="121"/>
      <c r="CM285" s="121"/>
      <c r="CN285" s="121"/>
      <c r="CO285" s="121"/>
      <c r="CP285" s="121"/>
      <c r="CQ285" s="121"/>
      <c r="CR285" s="121"/>
      <c r="CS285" s="121"/>
      <c r="CT285" s="121"/>
      <c r="CU285" s="121"/>
      <c r="CV285" s="121"/>
      <c r="CW285" s="121"/>
      <c r="CX285" s="121"/>
      <c r="CY285" s="121"/>
      <c r="CZ285" s="121"/>
      <c r="DA285" s="20"/>
      <c r="DB285" s="20"/>
      <c r="DC285" s="20"/>
      <c r="DD285" s="20"/>
      <c r="DE285" s="20"/>
      <c r="DF285" s="20"/>
      <c r="DG285" s="20"/>
      <c r="DH285" s="20"/>
      <c r="DI285" s="20"/>
      <c r="DJ285" s="20"/>
      <c r="DK285" s="20"/>
      <c r="DL285" s="20"/>
      <c r="DM285" s="20"/>
      <c r="DN285" s="20"/>
      <c r="DO285" s="20"/>
      <c r="DP285" s="20"/>
      <c r="DQ285" s="20"/>
      <c r="DR285" s="20"/>
      <c r="DS285" s="20"/>
      <c r="DT285" s="20"/>
      <c r="DU285" s="20"/>
      <c r="DV285" s="20"/>
      <c r="DW285" s="20"/>
      <c r="DX285" s="20"/>
      <c r="DY285" s="20"/>
      <c r="DZ285" s="20"/>
      <c r="EA285" s="20"/>
      <c r="EB285" s="20"/>
      <c r="EC285" s="20"/>
      <c r="ED285" s="20"/>
      <c r="EE285" s="20"/>
      <c r="EF285" s="20"/>
      <c r="EG285" s="20"/>
      <c r="EH285" s="20"/>
      <c r="EI285" s="20"/>
      <c r="EJ285" s="20"/>
      <c r="EK285" s="20"/>
      <c r="EL285" s="20"/>
      <c r="EM285" s="20"/>
      <c r="EN285" s="20"/>
      <c r="EO285" s="20"/>
      <c r="EP285" s="20"/>
      <c r="EQ285" s="20"/>
      <c r="ER285" s="20"/>
      <c r="ES285" s="20"/>
      <c r="ET285" s="20"/>
      <c r="EU285" s="20"/>
      <c r="EV285" s="20"/>
      <c r="EW285" s="20"/>
      <c r="EX285" s="20"/>
      <c r="EY285" s="20"/>
      <c r="EZ285" s="20"/>
      <c r="FA285" s="20"/>
      <c r="FB285" s="20"/>
      <c r="FC285" s="20"/>
      <c r="FD285" s="20"/>
      <c r="FE285" s="20"/>
      <c r="FF285" s="20"/>
      <c r="FG285" s="20"/>
      <c r="FH285" s="20"/>
      <c r="FI285" s="20"/>
    </row>
    <row r="286" customFormat="false" ht="16.5" hidden="false" customHeight="true" outlineLevel="0" collapsed="false">
      <c r="A286" s="90"/>
      <c r="B286" s="90"/>
      <c r="C286" s="90"/>
      <c r="D286" s="92"/>
      <c r="E286" s="133"/>
      <c r="F286" s="134"/>
      <c r="G286" s="134"/>
      <c r="H286" s="134"/>
      <c r="I286" s="134"/>
      <c r="J286" s="134"/>
      <c r="K286" s="94"/>
      <c r="L286" s="94"/>
      <c r="M286" s="94"/>
      <c r="N286" s="94"/>
      <c r="O286" s="94"/>
      <c r="P286" s="94"/>
      <c r="Q286" s="135"/>
      <c r="R286" s="135"/>
      <c r="S286" s="135"/>
      <c r="T286" s="135"/>
      <c r="U286" s="135"/>
      <c r="V286" s="135"/>
      <c r="W286" s="96"/>
      <c r="X286" s="96"/>
      <c r="Y286" s="96"/>
      <c r="Z286" s="96"/>
      <c r="AA286" s="96"/>
      <c r="AB286" s="96"/>
      <c r="AC286" s="97"/>
      <c r="AD286" s="97"/>
      <c r="AE286" s="97"/>
      <c r="AF286" s="97"/>
      <c r="AG286" s="97"/>
      <c r="AH286" s="97"/>
      <c r="AI286" s="98"/>
      <c r="AJ286" s="98"/>
      <c r="AK286" s="98"/>
      <c r="AL286" s="98"/>
      <c r="AM286" s="98"/>
      <c r="AN286" s="98"/>
      <c r="AO286" s="98"/>
      <c r="AP286" s="98"/>
      <c r="AQ286" s="97"/>
      <c r="AR286" s="97"/>
      <c r="AS286" s="97"/>
      <c r="AT286" s="97"/>
      <c r="AU286" s="121"/>
      <c r="AV286" s="136"/>
      <c r="AW286" s="136"/>
      <c r="AX286" s="136"/>
      <c r="AY286" s="136"/>
      <c r="AZ286" s="136"/>
      <c r="BA286" s="136"/>
      <c r="BB286" s="136"/>
      <c r="BC286" s="136"/>
      <c r="BD286" s="136"/>
      <c r="BE286" s="136"/>
      <c r="BF286" s="136"/>
      <c r="BG286" s="136"/>
      <c r="BH286" s="136"/>
      <c r="BI286" s="136"/>
      <c r="BJ286" s="136"/>
      <c r="BK286" s="136"/>
      <c r="BL286" s="136"/>
      <c r="BM286" s="136"/>
      <c r="BN286" s="136"/>
      <c r="BO286" s="136"/>
      <c r="BP286" s="136"/>
      <c r="BQ286" s="121"/>
      <c r="BR286" s="121"/>
      <c r="BS286" s="121"/>
      <c r="BT286" s="121"/>
      <c r="BU286" s="121"/>
      <c r="BV286" s="121"/>
      <c r="BW286" s="121"/>
      <c r="BX286" s="121"/>
      <c r="BY286" s="121"/>
      <c r="BZ286" s="121"/>
      <c r="CA286" s="121"/>
      <c r="CB286" s="121"/>
      <c r="CC286" s="121"/>
      <c r="CD286" s="121"/>
      <c r="CE286" s="121"/>
      <c r="CF286" s="121"/>
      <c r="CG286" s="121"/>
      <c r="CH286" s="121"/>
      <c r="CI286" s="121"/>
      <c r="CJ286" s="121"/>
      <c r="CK286" s="121"/>
      <c r="CL286" s="121"/>
      <c r="CM286" s="121"/>
      <c r="CN286" s="121"/>
      <c r="CO286" s="121"/>
      <c r="CP286" s="121"/>
      <c r="CQ286" s="121"/>
      <c r="CR286" s="121"/>
      <c r="CS286" s="121"/>
      <c r="CT286" s="121"/>
      <c r="CU286" s="121"/>
      <c r="CV286" s="121"/>
      <c r="CW286" s="121"/>
      <c r="CX286" s="121"/>
      <c r="CY286" s="121"/>
      <c r="CZ286" s="121"/>
      <c r="DA286" s="20"/>
      <c r="DB286" s="20"/>
      <c r="DC286" s="20"/>
      <c r="DD286" s="20"/>
      <c r="DE286" s="20"/>
      <c r="DF286" s="20"/>
      <c r="DG286" s="20"/>
      <c r="DH286" s="20"/>
      <c r="DI286" s="20"/>
      <c r="DJ286" s="20"/>
      <c r="DK286" s="20"/>
      <c r="DL286" s="20"/>
      <c r="DM286" s="20"/>
      <c r="DN286" s="20"/>
      <c r="DO286" s="20"/>
      <c r="DP286" s="20"/>
      <c r="DQ286" s="20"/>
      <c r="DR286" s="20"/>
      <c r="DS286" s="20"/>
      <c r="DT286" s="20"/>
      <c r="DU286" s="20"/>
      <c r="DV286" s="20"/>
      <c r="DW286" s="20"/>
      <c r="DX286" s="20"/>
      <c r="DY286" s="20"/>
      <c r="DZ286" s="20"/>
      <c r="EA286" s="20"/>
      <c r="EB286" s="20"/>
      <c r="EC286" s="20"/>
      <c r="ED286" s="20"/>
      <c r="EE286" s="20"/>
      <c r="EF286" s="20"/>
      <c r="EG286" s="20"/>
      <c r="EH286" s="20"/>
      <c r="EI286" s="20"/>
      <c r="EJ286" s="20"/>
      <c r="EK286" s="20"/>
      <c r="EL286" s="20"/>
      <c r="EM286" s="20"/>
      <c r="EN286" s="20"/>
      <c r="EO286" s="20"/>
      <c r="EP286" s="20"/>
      <c r="EQ286" s="20"/>
      <c r="ER286" s="20"/>
      <c r="ES286" s="20"/>
      <c r="ET286" s="20"/>
      <c r="EU286" s="20"/>
      <c r="EV286" s="20"/>
      <c r="EW286" s="20"/>
      <c r="EX286" s="20"/>
      <c r="EY286" s="20"/>
      <c r="EZ286" s="20"/>
      <c r="FA286" s="20"/>
      <c r="FB286" s="20"/>
      <c r="FC286" s="20"/>
      <c r="FD286" s="20"/>
      <c r="FE286" s="20"/>
      <c r="FF286" s="20"/>
      <c r="FG286" s="20"/>
      <c r="FH286" s="20"/>
      <c r="FI286" s="20"/>
    </row>
    <row r="287" customFormat="false" ht="16.5" hidden="false" customHeight="true" outlineLevel="0" collapsed="false">
      <c r="A287" s="90"/>
      <c r="B287" s="90"/>
      <c r="C287" s="90"/>
      <c r="D287" s="92"/>
      <c r="E287" s="133"/>
      <c r="F287" s="134"/>
      <c r="G287" s="134"/>
      <c r="H287" s="134"/>
      <c r="I287" s="134"/>
      <c r="J287" s="134"/>
      <c r="K287" s="94"/>
      <c r="L287" s="94"/>
      <c r="M287" s="94"/>
      <c r="N287" s="94"/>
      <c r="O287" s="94"/>
      <c r="P287" s="94"/>
      <c r="Q287" s="135"/>
      <c r="R287" s="135"/>
      <c r="S287" s="135"/>
      <c r="T287" s="135"/>
      <c r="U287" s="135"/>
      <c r="V287" s="135"/>
      <c r="W287" s="96"/>
      <c r="X287" s="96"/>
      <c r="Y287" s="96"/>
      <c r="Z287" s="96"/>
      <c r="AA287" s="96"/>
      <c r="AB287" s="96"/>
      <c r="AC287" s="97"/>
      <c r="AD287" s="97"/>
      <c r="AE287" s="97"/>
      <c r="AF287" s="97"/>
      <c r="AG287" s="97"/>
      <c r="AH287" s="97"/>
      <c r="AI287" s="98"/>
      <c r="AJ287" s="98"/>
      <c r="AK287" s="98"/>
      <c r="AL287" s="98"/>
      <c r="AM287" s="98"/>
      <c r="AN287" s="98"/>
      <c r="AO287" s="98"/>
      <c r="AP287" s="98"/>
      <c r="AQ287" s="97"/>
      <c r="AR287" s="97"/>
      <c r="AS287" s="97"/>
      <c r="AT287" s="97"/>
      <c r="AU287" s="121"/>
      <c r="AV287" s="136"/>
      <c r="AW287" s="136"/>
      <c r="AX287" s="136"/>
      <c r="AY287" s="136"/>
      <c r="AZ287" s="136"/>
      <c r="BA287" s="136"/>
      <c r="BB287" s="136"/>
      <c r="BC287" s="136"/>
      <c r="BD287" s="136"/>
      <c r="BE287" s="136"/>
      <c r="BF287" s="136"/>
      <c r="BG287" s="136"/>
      <c r="BH287" s="136"/>
      <c r="BI287" s="136"/>
      <c r="BJ287" s="136"/>
      <c r="BK287" s="136"/>
      <c r="BL287" s="136"/>
      <c r="BM287" s="136"/>
      <c r="BN287" s="136"/>
      <c r="BO287" s="136"/>
      <c r="BP287" s="136"/>
      <c r="BQ287" s="121"/>
      <c r="BR287" s="121"/>
      <c r="BS287" s="121"/>
      <c r="BT287" s="121"/>
      <c r="BU287" s="121"/>
      <c r="BV287" s="121"/>
      <c r="BW287" s="121"/>
      <c r="BX287" s="121"/>
      <c r="BY287" s="121"/>
      <c r="BZ287" s="121"/>
      <c r="CA287" s="121"/>
      <c r="CB287" s="121"/>
      <c r="CC287" s="121"/>
      <c r="CD287" s="121"/>
      <c r="CE287" s="121"/>
      <c r="CF287" s="121"/>
      <c r="CG287" s="121"/>
      <c r="CH287" s="121"/>
      <c r="CI287" s="121"/>
      <c r="CJ287" s="121"/>
      <c r="CK287" s="121"/>
      <c r="CL287" s="121"/>
      <c r="CM287" s="121"/>
      <c r="CN287" s="121"/>
      <c r="CO287" s="121"/>
      <c r="CP287" s="121"/>
      <c r="CQ287" s="121"/>
      <c r="CR287" s="121"/>
      <c r="CS287" s="121"/>
      <c r="CT287" s="121"/>
      <c r="CU287" s="121"/>
      <c r="CV287" s="121"/>
      <c r="CW287" s="121"/>
      <c r="CX287" s="121"/>
      <c r="CY287" s="121"/>
      <c r="CZ287" s="121"/>
      <c r="DA287" s="20"/>
      <c r="DB287" s="20"/>
      <c r="DC287" s="20"/>
      <c r="DD287" s="20"/>
      <c r="DE287" s="20"/>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c r="EF287" s="20"/>
      <c r="EG287" s="20"/>
      <c r="EH287" s="20"/>
      <c r="EI287" s="20"/>
      <c r="EJ287" s="20"/>
      <c r="EK287" s="20"/>
      <c r="EL287" s="20"/>
      <c r="EM287" s="20"/>
      <c r="EN287" s="20"/>
      <c r="EO287" s="20"/>
      <c r="EP287" s="20"/>
      <c r="EQ287" s="20"/>
      <c r="ER287" s="20"/>
      <c r="ES287" s="20"/>
      <c r="ET287" s="20"/>
      <c r="EU287" s="20"/>
      <c r="EV287" s="20"/>
      <c r="EW287" s="20"/>
      <c r="EX287" s="20"/>
      <c r="EY287" s="20"/>
      <c r="EZ287" s="20"/>
      <c r="FA287" s="20"/>
      <c r="FB287" s="20"/>
      <c r="FC287" s="20"/>
      <c r="FD287" s="20"/>
      <c r="FE287" s="20"/>
      <c r="FF287" s="20"/>
      <c r="FG287" s="20"/>
      <c r="FH287" s="20"/>
      <c r="FI287" s="20"/>
    </row>
    <row r="288" customFormat="false" ht="16.5" hidden="false" customHeight="true" outlineLevel="0" collapsed="false">
      <c r="A288" s="90"/>
      <c r="B288" s="90"/>
      <c r="C288" s="90"/>
      <c r="D288" s="92"/>
      <c r="E288" s="133"/>
      <c r="F288" s="134"/>
      <c r="G288" s="134"/>
      <c r="H288" s="134"/>
      <c r="I288" s="134"/>
      <c r="J288" s="134"/>
      <c r="K288" s="94"/>
      <c r="L288" s="94"/>
      <c r="M288" s="94"/>
      <c r="N288" s="94"/>
      <c r="O288" s="94"/>
      <c r="P288" s="94"/>
      <c r="Q288" s="135"/>
      <c r="R288" s="135"/>
      <c r="S288" s="135"/>
      <c r="T288" s="135"/>
      <c r="U288" s="135"/>
      <c r="V288" s="135"/>
      <c r="W288" s="96"/>
      <c r="X288" s="96"/>
      <c r="Y288" s="96"/>
      <c r="Z288" s="96"/>
      <c r="AA288" s="96"/>
      <c r="AB288" s="96"/>
      <c r="AC288" s="97"/>
      <c r="AD288" s="97"/>
      <c r="AE288" s="97"/>
      <c r="AF288" s="97"/>
      <c r="AG288" s="97"/>
      <c r="AH288" s="97"/>
      <c r="AI288" s="98"/>
      <c r="AJ288" s="98"/>
      <c r="AK288" s="98"/>
      <c r="AL288" s="98"/>
      <c r="AM288" s="98"/>
      <c r="AN288" s="98"/>
      <c r="AO288" s="98"/>
      <c r="AP288" s="98"/>
      <c r="AQ288" s="97"/>
      <c r="AR288" s="97"/>
      <c r="AS288" s="97"/>
      <c r="AT288" s="97"/>
      <c r="AU288" s="121"/>
      <c r="AV288" s="136"/>
      <c r="AW288" s="136"/>
      <c r="AX288" s="136"/>
      <c r="AY288" s="136"/>
      <c r="AZ288" s="136"/>
      <c r="BA288" s="136"/>
      <c r="BB288" s="136"/>
      <c r="BC288" s="136"/>
      <c r="BD288" s="136"/>
      <c r="BE288" s="136"/>
      <c r="BF288" s="136"/>
      <c r="BG288" s="136"/>
      <c r="BH288" s="136"/>
      <c r="BI288" s="136"/>
      <c r="BJ288" s="136"/>
      <c r="BK288" s="136"/>
      <c r="BL288" s="136"/>
      <c r="BM288" s="136"/>
      <c r="BN288" s="136"/>
      <c r="BO288" s="136"/>
      <c r="BP288" s="136"/>
      <c r="BQ288" s="121"/>
      <c r="BR288" s="121"/>
      <c r="BS288" s="121"/>
      <c r="BT288" s="121"/>
      <c r="BU288" s="121"/>
      <c r="BV288" s="121"/>
      <c r="BW288" s="121"/>
      <c r="BX288" s="121"/>
      <c r="BY288" s="121"/>
      <c r="BZ288" s="121"/>
      <c r="CA288" s="121"/>
      <c r="CB288" s="121"/>
      <c r="CC288" s="121"/>
      <c r="CD288" s="121"/>
      <c r="CE288" s="121"/>
      <c r="CF288" s="121"/>
      <c r="CG288" s="121"/>
      <c r="CH288" s="121"/>
      <c r="CI288" s="121"/>
      <c r="CJ288" s="121"/>
      <c r="CK288" s="121"/>
      <c r="CL288" s="121"/>
      <c r="CM288" s="121"/>
      <c r="CN288" s="121"/>
      <c r="CO288" s="121"/>
      <c r="CP288" s="121"/>
      <c r="CQ288" s="121"/>
      <c r="CR288" s="121"/>
      <c r="CS288" s="121"/>
      <c r="CT288" s="121"/>
      <c r="CU288" s="121"/>
      <c r="CV288" s="121"/>
      <c r="CW288" s="121"/>
      <c r="CX288" s="121"/>
      <c r="CY288" s="121"/>
      <c r="CZ288" s="121"/>
      <c r="DA288" s="20"/>
      <c r="DB288" s="20"/>
      <c r="DC288" s="20"/>
      <c r="DD288" s="20"/>
      <c r="DE288" s="20"/>
      <c r="DF288" s="20"/>
      <c r="DG288" s="20"/>
      <c r="DH288" s="20"/>
      <c r="DI288" s="20"/>
      <c r="DJ288" s="20"/>
      <c r="DK288" s="20"/>
      <c r="DL288" s="20"/>
      <c r="DM288" s="20"/>
      <c r="DN288" s="20"/>
      <c r="DO288" s="20"/>
      <c r="DP288" s="20"/>
      <c r="DQ288" s="20"/>
      <c r="DR288" s="20"/>
      <c r="DS288" s="20"/>
      <c r="DT288" s="20"/>
      <c r="DU288" s="20"/>
      <c r="DV288" s="20"/>
      <c r="DW288" s="20"/>
      <c r="DX288" s="20"/>
      <c r="DY288" s="20"/>
      <c r="DZ288" s="20"/>
      <c r="EA288" s="20"/>
      <c r="EB288" s="20"/>
      <c r="EC288" s="20"/>
      <c r="ED288" s="20"/>
      <c r="EE288" s="20"/>
      <c r="EF288" s="20"/>
      <c r="EG288" s="20"/>
      <c r="EH288" s="20"/>
      <c r="EI288" s="20"/>
      <c r="EJ288" s="20"/>
      <c r="EK288" s="20"/>
      <c r="EL288" s="20"/>
      <c r="EM288" s="20"/>
      <c r="EN288" s="20"/>
      <c r="EO288" s="20"/>
      <c r="EP288" s="20"/>
      <c r="EQ288" s="20"/>
      <c r="ER288" s="20"/>
      <c r="ES288" s="20"/>
      <c r="ET288" s="20"/>
      <c r="EU288" s="20"/>
      <c r="EV288" s="20"/>
      <c r="EW288" s="20"/>
      <c r="EX288" s="20"/>
      <c r="EY288" s="20"/>
      <c r="EZ288" s="20"/>
      <c r="FA288" s="20"/>
      <c r="FB288" s="20"/>
      <c r="FC288" s="20"/>
      <c r="FD288" s="20"/>
      <c r="FE288" s="20"/>
      <c r="FF288" s="20"/>
      <c r="FG288" s="20"/>
      <c r="FH288" s="20"/>
      <c r="FI288" s="20"/>
    </row>
    <row r="289" customFormat="false" ht="16.5" hidden="false" customHeight="true" outlineLevel="0" collapsed="false">
      <c r="A289" s="90"/>
      <c r="B289" s="90"/>
      <c r="C289" s="90"/>
      <c r="D289" s="92"/>
      <c r="E289" s="133"/>
      <c r="F289" s="134"/>
      <c r="G289" s="134"/>
      <c r="H289" s="134"/>
      <c r="I289" s="134"/>
      <c r="J289" s="134"/>
      <c r="K289" s="94"/>
      <c r="L289" s="94"/>
      <c r="M289" s="94"/>
      <c r="N289" s="94"/>
      <c r="O289" s="94"/>
      <c r="P289" s="94"/>
      <c r="Q289" s="135"/>
      <c r="R289" s="135"/>
      <c r="S289" s="135"/>
      <c r="T289" s="135"/>
      <c r="U289" s="135"/>
      <c r="V289" s="135"/>
      <c r="W289" s="96"/>
      <c r="X289" s="96"/>
      <c r="Y289" s="96"/>
      <c r="Z289" s="96"/>
      <c r="AA289" s="96"/>
      <c r="AB289" s="96"/>
      <c r="AC289" s="97"/>
      <c r="AD289" s="97"/>
      <c r="AE289" s="97"/>
      <c r="AF289" s="97"/>
      <c r="AG289" s="97"/>
      <c r="AH289" s="97"/>
      <c r="AI289" s="98"/>
      <c r="AJ289" s="98"/>
      <c r="AK289" s="98"/>
      <c r="AL289" s="98"/>
      <c r="AM289" s="98"/>
      <c r="AN289" s="98"/>
      <c r="AO289" s="98"/>
      <c r="AP289" s="98"/>
      <c r="AQ289" s="97"/>
      <c r="AR289" s="137"/>
      <c r="AS289" s="97"/>
      <c r="AT289" s="97"/>
      <c r="AU289" s="121"/>
      <c r="AV289" s="136"/>
      <c r="AW289" s="136"/>
      <c r="AX289" s="136"/>
      <c r="AY289" s="136"/>
      <c r="AZ289" s="136"/>
      <c r="BA289" s="136"/>
      <c r="BB289" s="136"/>
      <c r="BC289" s="136"/>
      <c r="BD289" s="136"/>
      <c r="BE289" s="136"/>
      <c r="BF289" s="136"/>
      <c r="BG289" s="136"/>
      <c r="BH289" s="136"/>
      <c r="BI289" s="136"/>
      <c r="BJ289" s="136"/>
      <c r="BK289" s="136"/>
      <c r="BL289" s="136"/>
      <c r="BM289" s="136"/>
      <c r="BN289" s="136"/>
      <c r="BO289" s="136"/>
      <c r="BP289" s="136"/>
      <c r="BQ289" s="121"/>
      <c r="BR289" s="121"/>
      <c r="BS289" s="121"/>
      <c r="BT289" s="121"/>
      <c r="BU289" s="121"/>
      <c r="BV289" s="121"/>
      <c r="BW289" s="121"/>
      <c r="BX289" s="121"/>
      <c r="BY289" s="121"/>
      <c r="BZ289" s="121"/>
      <c r="CA289" s="121"/>
      <c r="CB289" s="121"/>
      <c r="CC289" s="121"/>
      <c r="CD289" s="121"/>
      <c r="CE289" s="121"/>
      <c r="CF289" s="121"/>
      <c r="CG289" s="121"/>
      <c r="CH289" s="121"/>
      <c r="CI289" s="121"/>
      <c r="CJ289" s="121"/>
      <c r="CK289" s="121"/>
      <c r="CL289" s="121"/>
      <c r="CM289" s="121"/>
      <c r="CN289" s="121"/>
      <c r="CO289" s="121"/>
      <c r="CP289" s="121"/>
      <c r="CQ289" s="121"/>
      <c r="CR289" s="121"/>
      <c r="CS289" s="121"/>
      <c r="CT289" s="121"/>
      <c r="CU289" s="121"/>
      <c r="CV289" s="121"/>
      <c r="CW289" s="121"/>
      <c r="CX289" s="121"/>
      <c r="CY289" s="121"/>
      <c r="CZ289" s="121"/>
      <c r="DA289" s="20"/>
      <c r="DB289" s="20"/>
      <c r="DC289" s="20"/>
      <c r="DD289" s="20"/>
      <c r="DE289" s="20"/>
      <c r="DF289" s="20"/>
      <c r="DG289" s="20"/>
      <c r="DH289" s="20"/>
      <c r="DI289" s="20"/>
      <c r="DJ289" s="20"/>
      <c r="DK289" s="20"/>
      <c r="DL289" s="20"/>
      <c r="DM289" s="20"/>
      <c r="DN289" s="20"/>
      <c r="DO289" s="20"/>
      <c r="DP289" s="20"/>
      <c r="DQ289" s="20"/>
      <c r="DR289" s="20"/>
      <c r="DS289" s="20"/>
      <c r="DT289" s="20"/>
      <c r="DU289" s="20"/>
      <c r="DV289" s="20"/>
      <c r="DW289" s="20"/>
      <c r="DX289" s="20"/>
      <c r="DY289" s="20"/>
      <c r="DZ289" s="20"/>
      <c r="EA289" s="20"/>
      <c r="EB289" s="20"/>
      <c r="EC289" s="20"/>
      <c r="ED289" s="20"/>
      <c r="EE289" s="20"/>
      <c r="EF289" s="20"/>
      <c r="EG289" s="20"/>
      <c r="EH289" s="20"/>
      <c r="EI289" s="20"/>
      <c r="EJ289" s="20"/>
      <c r="EK289" s="20"/>
      <c r="EL289" s="20"/>
      <c r="EM289" s="20"/>
      <c r="EN289" s="20"/>
      <c r="EO289" s="20"/>
      <c r="EP289" s="20"/>
      <c r="EQ289" s="20"/>
      <c r="ER289" s="20"/>
      <c r="ES289" s="20"/>
      <c r="ET289" s="20"/>
      <c r="EU289" s="20"/>
      <c r="EV289" s="20"/>
      <c r="EW289" s="20"/>
      <c r="EX289" s="20"/>
      <c r="EY289" s="20"/>
      <c r="EZ289" s="20"/>
      <c r="FA289" s="20"/>
      <c r="FB289" s="20"/>
      <c r="FC289" s="20"/>
      <c r="FD289" s="20"/>
      <c r="FE289" s="20"/>
      <c r="FF289" s="20"/>
      <c r="FG289" s="20"/>
      <c r="FH289" s="20"/>
      <c r="FI289" s="20"/>
    </row>
    <row r="290" customFormat="false" ht="16.5" hidden="false" customHeight="true" outlineLevel="0" collapsed="false">
      <c r="A290" s="90"/>
      <c r="B290" s="90"/>
      <c r="C290" s="90"/>
      <c r="D290" s="92"/>
      <c r="E290" s="133"/>
      <c r="F290" s="134"/>
      <c r="G290" s="134"/>
      <c r="H290" s="134"/>
      <c r="I290" s="134"/>
      <c r="J290" s="134"/>
      <c r="K290" s="94"/>
      <c r="L290" s="94"/>
      <c r="M290" s="94"/>
      <c r="N290" s="94"/>
      <c r="O290" s="94"/>
      <c r="P290" s="94"/>
      <c r="Q290" s="135"/>
      <c r="R290" s="135"/>
      <c r="S290" s="135"/>
      <c r="T290" s="135"/>
      <c r="U290" s="135"/>
      <c r="V290" s="135"/>
      <c r="W290" s="96"/>
      <c r="X290" s="96"/>
      <c r="Y290" s="96"/>
      <c r="Z290" s="96"/>
      <c r="AA290" s="96"/>
      <c r="AB290" s="96"/>
      <c r="AC290" s="97"/>
      <c r="AD290" s="97"/>
      <c r="AE290" s="97"/>
      <c r="AF290" s="97"/>
      <c r="AG290" s="97"/>
      <c r="AH290" s="97"/>
      <c r="AI290" s="98"/>
      <c r="AJ290" s="98"/>
      <c r="AK290" s="98"/>
      <c r="AL290" s="98"/>
      <c r="AM290" s="98"/>
      <c r="AN290" s="98"/>
      <c r="AO290" s="98"/>
      <c r="AP290" s="98"/>
      <c r="AQ290" s="97"/>
      <c r="AR290" s="97"/>
      <c r="AS290" s="97"/>
      <c r="AT290" s="97"/>
      <c r="AU290" s="121"/>
      <c r="AV290" s="136"/>
      <c r="AW290" s="136"/>
      <c r="AX290" s="136"/>
      <c r="AY290" s="136"/>
      <c r="AZ290" s="136"/>
      <c r="BA290" s="136"/>
      <c r="BB290" s="136"/>
      <c r="BC290" s="136"/>
      <c r="BD290" s="136"/>
      <c r="BE290" s="136"/>
      <c r="BF290" s="136"/>
      <c r="BG290" s="136"/>
      <c r="BH290" s="136"/>
      <c r="BI290" s="136"/>
      <c r="BJ290" s="136"/>
      <c r="BK290" s="136"/>
      <c r="BL290" s="136"/>
      <c r="BM290" s="136"/>
      <c r="BN290" s="136"/>
      <c r="BO290" s="136"/>
      <c r="BP290" s="136"/>
      <c r="BQ290" s="121"/>
      <c r="BR290" s="121"/>
      <c r="BS290" s="121"/>
      <c r="BT290" s="121"/>
      <c r="BU290" s="121"/>
      <c r="BV290" s="121"/>
      <c r="BW290" s="121"/>
      <c r="BX290" s="121"/>
      <c r="BY290" s="121"/>
      <c r="BZ290" s="121"/>
      <c r="CA290" s="121"/>
      <c r="CB290" s="121"/>
      <c r="CC290" s="121"/>
      <c r="CD290" s="121"/>
      <c r="CE290" s="121"/>
      <c r="CF290" s="121"/>
      <c r="CG290" s="121"/>
      <c r="CH290" s="121"/>
      <c r="CI290" s="121"/>
      <c r="CJ290" s="121"/>
      <c r="CK290" s="121"/>
      <c r="CL290" s="121"/>
      <c r="CM290" s="121"/>
      <c r="CN290" s="121"/>
      <c r="CO290" s="121"/>
      <c r="CP290" s="121"/>
      <c r="CQ290" s="121"/>
      <c r="CR290" s="121"/>
      <c r="CS290" s="121"/>
      <c r="CT290" s="121"/>
      <c r="CU290" s="121"/>
      <c r="CV290" s="121"/>
      <c r="CW290" s="121"/>
      <c r="CX290" s="121"/>
      <c r="CY290" s="121"/>
      <c r="CZ290" s="121"/>
      <c r="DA290" s="20"/>
      <c r="DB290" s="20"/>
      <c r="DC290" s="20"/>
      <c r="DD290" s="20"/>
      <c r="DE290" s="20"/>
      <c r="DF290" s="20"/>
      <c r="DG290" s="20"/>
      <c r="DH290" s="20"/>
      <c r="DI290" s="20"/>
      <c r="DJ290" s="20"/>
      <c r="DK290" s="20"/>
      <c r="DL290" s="20"/>
      <c r="DM290" s="20"/>
      <c r="DN290" s="20"/>
      <c r="DO290" s="20"/>
      <c r="DP290" s="20"/>
      <c r="DQ290" s="20"/>
      <c r="DR290" s="20"/>
      <c r="DS290" s="20"/>
      <c r="DT290" s="20"/>
      <c r="DU290" s="20"/>
      <c r="DV290" s="20"/>
      <c r="DW290" s="20"/>
      <c r="DX290" s="20"/>
      <c r="DY290" s="20"/>
      <c r="DZ290" s="20"/>
      <c r="EA290" s="20"/>
      <c r="EB290" s="20"/>
      <c r="EC290" s="20"/>
      <c r="ED290" s="20"/>
      <c r="EE290" s="20"/>
      <c r="EF290" s="20"/>
      <c r="EG290" s="20"/>
      <c r="EH290" s="20"/>
      <c r="EI290" s="20"/>
      <c r="EJ290" s="20"/>
      <c r="EK290" s="20"/>
      <c r="EL290" s="20"/>
      <c r="EM290" s="20"/>
      <c r="EN290" s="20"/>
      <c r="EO290" s="20"/>
      <c r="EP290" s="20"/>
      <c r="EQ290" s="20"/>
      <c r="ER290" s="20"/>
      <c r="ES290" s="20"/>
      <c r="ET290" s="20"/>
      <c r="EU290" s="20"/>
      <c r="EV290" s="20"/>
      <c r="EW290" s="20"/>
      <c r="EX290" s="20"/>
      <c r="EY290" s="20"/>
      <c r="EZ290" s="20"/>
      <c r="FA290" s="20"/>
      <c r="FB290" s="20"/>
      <c r="FC290" s="20"/>
      <c r="FD290" s="20"/>
      <c r="FE290" s="20"/>
      <c r="FF290" s="20"/>
      <c r="FG290" s="20"/>
      <c r="FH290" s="20"/>
      <c r="FI290" s="20"/>
    </row>
    <row r="291" customFormat="false" ht="16.5" hidden="false" customHeight="true" outlineLevel="0" collapsed="false">
      <c r="A291" s="90"/>
      <c r="B291" s="90"/>
      <c r="C291" s="90"/>
      <c r="D291" s="92"/>
      <c r="E291" s="133"/>
      <c r="F291" s="134"/>
      <c r="G291" s="134"/>
      <c r="H291" s="134"/>
      <c r="I291" s="134"/>
      <c r="J291" s="134"/>
      <c r="K291" s="94"/>
      <c r="L291" s="94"/>
      <c r="M291" s="94"/>
      <c r="N291" s="94"/>
      <c r="O291" s="94"/>
      <c r="P291" s="94"/>
      <c r="Q291" s="135"/>
      <c r="R291" s="135"/>
      <c r="S291" s="135"/>
      <c r="T291" s="135"/>
      <c r="U291" s="135"/>
      <c r="V291" s="135"/>
      <c r="W291" s="96"/>
      <c r="X291" s="96"/>
      <c r="Y291" s="96"/>
      <c r="Z291" s="96"/>
      <c r="AA291" s="96"/>
      <c r="AB291" s="96"/>
      <c r="AC291" s="97"/>
      <c r="AD291" s="97"/>
      <c r="AE291" s="97"/>
      <c r="AF291" s="97"/>
      <c r="AG291" s="97"/>
      <c r="AH291" s="97"/>
      <c r="AI291" s="98"/>
      <c r="AJ291" s="98"/>
      <c r="AK291" s="98"/>
      <c r="AL291" s="98"/>
      <c r="AM291" s="98"/>
      <c r="AN291" s="98"/>
      <c r="AO291" s="98"/>
      <c r="AP291" s="98"/>
      <c r="AQ291" s="97"/>
      <c r="AR291" s="97"/>
      <c r="AS291" s="97"/>
      <c r="AT291" s="97"/>
      <c r="AU291" s="121"/>
      <c r="AV291" s="136"/>
      <c r="AW291" s="136"/>
      <c r="AX291" s="136"/>
      <c r="AY291" s="136"/>
      <c r="AZ291" s="136"/>
      <c r="BA291" s="136"/>
      <c r="BB291" s="136"/>
      <c r="BC291" s="136"/>
      <c r="BD291" s="136"/>
      <c r="BE291" s="136"/>
      <c r="BF291" s="136"/>
      <c r="BG291" s="136"/>
      <c r="BH291" s="136"/>
      <c r="BI291" s="136"/>
      <c r="BJ291" s="136"/>
      <c r="BK291" s="136"/>
      <c r="BL291" s="136"/>
      <c r="BM291" s="136"/>
      <c r="BN291" s="136"/>
      <c r="BO291" s="136"/>
      <c r="BP291" s="136"/>
      <c r="BQ291" s="121"/>
      <c r="BR291" s="121"/>
      <c r="BS291" s="121"/>
      <c r="BT291" s="121"/>
      <c r="BU291" s="121"/>
      <c r="BV291" s="121"/>
      <c r="BW291" s="121"/>
      <c r="BX291" s="121"/>
      <c r="BY291" s="121"/>
      <c r="BZ291" s="121"/>
      <c r="CA291" s="121"/>
      <c r="CB291" s="121"/>
      <c r="CC291" s="121"/>
      <c r="CD291" s="121"/>
      <c r="CE291" s="121"/>
      <c r="CF291" s="121"/>
      <c r="CG291" s="121"/>
      <c r="CH291" s="121"/>
      <c r="CI291" s="121"/>
      <c r="CJ291" s="121"/>
      <c r="CK291" s="121"/>
      <c r="CL291" s="121"/>
      <c r="CM291" s="121"/>
      <c r="CN291" s="121"/>
      <c r="CO291" s="121"/>
      <c r="CP291" s="121"/>
      <c r="CQ291" s="121"/>
      <c r="CR291" s="121"/>
      <c r="CS291" s="121"/>
      <c r="CT291" s="121"/>
      <c r="CU291" s="121"/>
      <c r="CV291" s="121"/>
      <c r="CW291" s="121"/>
      <c r="CX291" s="121"/>
      <c r="CY291" s="121"/>
      <c r="CZ291" s="121"/>
      <c r="DA291" s="20"/>
      <c r="DB291" s="20"/>
      <c r="DC291" s="20"/>
      <c r="DD291" s="20"/>
      <c r="DE291" s="20"/>
      <c r="DF291" s="20"/>
      <c r="DG291" s="20"/>
      <c r="DH291" s="20"/>
      <c r="DI291" s="20"/>
      <c r="DJ291" s="20"/>
      <c r="DK291" s="20"/>
      <c r="DL291" s="20"/>
      <c r="DM291" s="20"/>
      <c r="DN291" s="20"/>
      <c r="DO291" s="20"/>
      <c r="DP291" s="20"/>
      <c r="DQ291" s="20"/>
      <c r="DR291" s="20"/>
      <c r="DS291" s="20"/>
      <c r="DT291" s="20"/>
      <c r="DU291" s="20"/>
      <c r="DV291" s="20"/>
      <c r="DW291" s="20"/>
      <c r="DX291" s="20"/>
      <c r="DY291" s="20"/>
      <c r="DZ291" s="20"/>
      <c r="EA291" s="20"/>
      <c r="EB291" s="20"/>
      <c r="EC291" s="20"/>
      <c r="ED291" s="20"/>
      <c r="EE291" s="20"/>
      <c r="EF291" s="20"/>
      <c r="EG291" s="20"/>
      <c r="EH291" s="20"/>
      <c r="EI291" s="20"/>
      <c r="EJ291" s="20"/>
      <c r="EK291" s="20"/>
      <c r="EL291" s="20"/>
      <c r="EM291" s="20"/>
      <c r="EN291" s="20"/>
      <c r="EO291" s="20"/>
      <c r="EP291" s="20"/>
      <c r="EQ291" s="20"/>
      <c r="ER291" s="20"/>
      <c r="ES291" s="20"/>
      <c r="ET291" s="20"/>
      <c r="EU291" s="20"/>
      <c r="EV291" s="20"/>
      <c r="EW291" s="20"/>
      <c r="EX291" s="20"/>
      <c r="EY291" s="20"/>
      <c r="EZ291" s="20"/>
      <c r="FA291" s="20"/>
      <c r="FB291" s="20"/>
      <c r="FC291" s="20"/>
      <c r="FD291" s="20"/>
      <c r="FE291" s="20"/>
      <c r="FF291" s="20"/>
      <c r="FG291" s="20"/>
      <c r="FH291" s="20"/>
      <c r="FI291" s="20"/>
    </row>
    <row r="292" customFormat="false" ht="16.5" hidden="false" customHeight="true" outlineLevel="0" collapsed="false">
      <c r="A292" s="90"/>
      <c r="B292" s="90"/>
      <c r="C292" s="90"/>
      <c r="D292" s="92"/>
      <c r="E292" s="133"/>
      <c r="F292" s="134"/>
      <c r="G292" s="134"/>
      <c r="H292" s="134"/>
      <c r="I292" s="134"/>
      <c r="J292" s="134"/>
      <c r="K292" s="94"/>
      <c r="L292" s="94"/>
      <c r="M292" s="94"/>
      <c r="N292" s="94"/>
      <c r="O292" s="94"/>
      <c r="P292" s="94"/>
      <c r="Q292" s="135"/>
      <c r="R292" s="135"/>
      <c r="S292" s="135"/>
      <c r="T292" s="135"/>
      <c r="U292" s="135"/>
      <c r="V292" s="135"/>
      <c r="W292" s="96"/>
      <c r="X292" s="96"/>
      <c r="Y292" s="96"/>
      <c r="Z292" s="96"/>
      <c r="AA292" s="96"/>
      <c r="AB292" s="96"/>
      <c r="AC292" s="97"/>
      <c r="AD292" s="97"/>
      <c r="AE292" s="97"/>
      <c r="AF292" s="97"/>
      <c r="AG292" s="97"/>
      <c r="AH292" s="97"/>
      <c r="AI292" s="98"/>
      <c r="AJ292" s="98"/>
      <c r="AK292" s="98"/>
      <c r="AL292" s="98"/>
      <c r="AM292" s="98"/>
      <c r="AN292" s="98"/>
      <c r="AO292" s="98"/>
      <c r="AP292" s="98"/>
      <c r="AQ292" s="97"/>
      <c r="AR292" s="97"/>
      <c r="AS292" s="97"/>
      <c r="AT292" s="97"/>
      <c r="AU292" s="121"/>
      <c r="AV292" s="136"/>
      <c r="AW292" s="136"/>
      <c r="AX292" s="136"/>
      <c r="AY292" s="136"/>
      <c r="AZ292" s="136"/>
      <c r="BA292" s="136"/>
      <c r="BB292" s="136"/>
      <c r="BC292" s="136"/>
      <c r="BD292" s="136"/>
      <c r="BE292" s="136"/>
      <c r="BF292" s="136"/>
      <c r="BG292" s="136"/>
      <c r="BH292" s="136"/>
      <c r="BI292" s="136"/>
      <c r="BJ292" s="136"/>
      <c r="BK292" s="136"/>
      <c r="BL292" s="136"/>
      <c r="BM292" s="136"/>
      <c r="BN292" s="136"/>
      <c r="BO292" s="136"/>
      <c r="BP292" s="136"/>
      <c r="BQ292" s="121"/>
      <c r="BR292" s="121"/>
      <c r="BS292" s="121"/>
      <c r="BT292" s="121"/>
      <c r="BU292" s="121"/>
      <c r="BV292" s="121"/>
      <c r="BW292" s="121"/>
      <c r="BX292" s="121"/>
      <c r="BY292" s="121"/>
      <c r="BZ292" s="121"/>
      <c r="CA292" s="121"/>
      <c r="CB292" s="121"/>
      <c r="CC292" s="121"/>
      <c r="CD292" s="121"/>
      <c r="CE292" s="121"/>
      <c r="CF292" s="121"/>
      <c r="CG292" s="121"/>
      <c r="CH292" s="121"/>
      <c r="CI292" s="121"/>
      <c r="CJ292" s="121"/>
      <c r="CK292" s="121"/>
      <c r="CL292" s="121"/>
      <c r="CM292" s="121"/>
      <c r="CN292" s="121"/>
      <c r="CO292" s="121"/>
      <c r="CP292" s="121"/>
      <c r="CQ292" s="121"/>
      <c r="CR292" s="121"/>
      <c r="CS292" s="121"/>
      <c r="CT292" s="121"/>
      <c r="CU292" s="121"/>
      <c r="CV292" s="121"/>
      <c r="CW292" s="121"/>
      <c r="CX292" s="121"/>
      <c r="CY292" s="121"/>
      <c r="CZ292" s="121"/>
      <c r="DA292" s="20"/>
      <c r="DB292" s="20"/>
      <c r="DC292" s="20"/>
      <c r="DD292" s="20"/>
      <c r="DE292" s="20"/>
      <c r="DF292" s="20"/>
      <c r="DG292" s="20"/>
      <c r="DH292" s="20"/>
      <c r="DI292" s="20"/>
      <c r="DJ292" s="20"/>
      <c r="DK292" s="20"/>
      <c r="DL292" s="20"/>
      <c r="DM292" s="20"/>
      <c r="DN292" s="20"/>
      <c r="DO292" s="20"/>
      <c r="DP292" s="20"/>
      <c r="DQ292" s="20"/>
      <c r="DR292" s="20"/>
      <c r="DS292" s="20"/>
      <c r="DT292" s="20"/>
      <c r="DU292" s="20"/>
      <c r="DV292" s="20"/>
      <c r="DW292" s="20"/>
      <c r="DX292" s="20"/>
      <c r="DY292" s="20"/>
      <c r="DZ292" s="20"/>
      <c r="EA292" s="20"/>
      <c r="EB292" s="20"/>
      <c r="EC292" s="20"/>
      <c r="ED292" s="20"/>
      <c r="EE292" s="20"/>
      <c r="EF292" s="20"/>
      <c r="EG292" s="20"/>
      <c r="EH292" s="20"/>
      <c r="EI292" s="20"/>
      <c r="EJ292" s="20"/>
      <c r="EK292" s="20"/>
      <c r="EL292" s="20"/>
      <c r="EM292" s="20"/>
      <c r="EN292" s="20"/>
      <c r="EO292" s="20"/>
      <c r="EP292" s="20"/>
      <c r="EQ292" s="20"/>
      <c r="ER292" s="20"/>
      <c r="ES292" s="20"/>
      <c r="ET292" s="20"/>
      <c r="EU292" s="20"/>
      <c r="EV292" s="20"/>
      <c r="EW292" s="20"/>
      <c r="EX292" s="20"/>
      <c r="EY292" s="20"/>
      <c r="EZ292" s="20"/>
      <c r="FA292" s="20"/>
      <c r="FB292" s="20"/>
      <c r="FC292" s="20"/>
      <c r="FD292" s="20"/>
      <c r="FE292" s="20"/>
      <c r="FF292" s="20"/>
      <c r="FG292" s="20"/>
      <c r="FH292" s="20"/>
      <c r="FI292" s="20"/>
    </row>
    <row r="293" customFormat="false" ht="16.5" hidden="false" customHeight="true" outlineLevel="0" collapsed="false">
      <c r="A293" s="90"/>
      <c r="B293" s="90"/>
      <c r="C293" s="90"/>
      <c r="D293" s="92"/>
      <c r="E293" s="133"/>
      <c r="F293" s="134"/>
      <c r="G293" s="134"/>
      <c r="H293" s="134"/>
      <c r="I293" s="134"/>
      <c r="J293" s="134"/>
      <c r="K293" s="94"/>
      <c r="L293" s="94"/>
      <c r="M293" s="94"/>
      <c r="N293" s="94"/>
      <c r="O293" s="94"/>
      <c r="P293" s="94"/>
      <c r="Q293" s="135"/>
      <c r="R293" s="135"/>
      <c r="S293" s="135"/>
      <c r="T293" s="135"/>
      <c r="U293" s="135"/>
      <c r="V293" s="135"/>
      <c r="W293" s="96"/>
      <c r="X293" s="96"/>
      <c r="Y293" s="96"/>
      <c r="Z293" s="96"/>
      <c r="AA293" s="96"/>
      <c r="AB293" s="96"/>
      <c r="AC293" s="97"/>
      <c r="AD293" s="97"/>
      <c r="AE293" s="97"/>
      <c r="AF293" s="97"/>
      <c r="AG293" s="97"/>
      <c r="AH293" s="97"/>
      <c r="AI293" s="98"/>
      <c r="AJ293" s="98"/>
      <c r="AK293" s="98"/>
      <c r="AL293" s="98"/>
      <c r="AM293" s="98"/>
      <c r="AN293" s="98"/>
      <c r="AO293" s="98"/>
      <c r="AP293" s="98"/>
      <c r="AQ293" s="97"/>
      <c r="AR293" s="97"/>
      <c r="AS293" s="97"/>
      <c r="AT293" s="97"/>
      <c r="AU293" s="121"/>
      <c r="AV293" s="136"/>
      <c r="AW293" s="136"/>
      <c r="AX293" s="136"/>
      <c r="AY293" s="136"/>
      <c r="AZ293" s="136"/>
      <c r="BA293" s="136"/>
      <c r="BB293" s="136"/>
      <c r="BC293" s="136"/>
      <c r="BD293" s="136"/>
      <c r="BE293" s="136"/>
      <c r="BF293" s="136"/>
      <c r="BG293" s="136"/>
      <c r="BH293" s="136"/>
      <c r="BI293" s="136"/>
      <c r="BJ293" s="136"/>
      <c r="BK293" s="136"/>
      <c r="BL293" s="136"/>
      <c r="BM293" s="136"/>
      <c r="BN293" s="136"/>
      <c r="BO293" s="136"/>
      <c r="BP293" s="136"/>
      <c r="BQ293" s="121"/>
      <c r="BR293" s="121"/>
      <c r="BS293" s="121"/>
      <c r="BT293" s="121"/>
      <c r="BU293" s="121"/>
      <c r="BV293" s="121"/>
      <c r="BW293" s="121"/>
      <c r="BX293" s="121"/>
      <c r="BY293" s="121"/>
      <c r="BZ293" s="121"/>
      <c r="CA293" s="121"/>
      <c r="CB293" s="121"/>
      <c r="CC293" s="121"/>
      <c r="CD293" s="121"/>
      <c r="CE293" s="121"/>
      <c r="CF293" s="121"/>
      <c r="CG293" s="121"/>
      <c r="CH293" s="121"/>
      <c r="CI293" s="121"/>
      <c r="CJ293" s="121"/>
      <c r="CK293" s="121"/>
      <c r="CL293" s="121"/>
      <c r="CM293" s="121"/>
      <c r="CN293" s="121"/>
      <c r="CO293" s="121"/>
      <c r="CP293" s="121"/>
      <c r="CQ293" s="121"/>
      <c r="CR293" s="121"/>
      <c r="CS293" s="121"/>
      <c r="CT293" s="121"/>
      <c r="CU293" s="121"/>
      <c r="CV293" s="121"/>
      <c r="CW293" s="121"/>
      <c r="CX293" s="121"/>
      <c r="CY293" s="121"/>
      <c r="CZ293" s="121"/>
      <c r="DA293" s="20"/>
      <c r="DB293" s="20"/>
      <c r="DC293" s="20"/>
      <c r="DD293" s="20"/>
      <c r="DE293" s="20"/>
      <c r="DF293" s="20"/>
      <c r="DG293" s="20"/>
      <c r="DH293" s="20"/>
      <c r="DI293" s="20"/>
      <c r="DJ293" s="20"/>
      <c r="DK293" s="20"/>
      <c r="DL293" s="20"/>
      <c r="DM293" s="20"/>
      <c r="DN293" s="20"/>
      <c r="DO293" s="20"/>
      <c r="DP293" s="20"/>
      <c r="DQ293" s="20"/>
      <c r="DR293" s="20"/>
      <c r="DS293" s="20"/>
      <c r="DT293" s="20"/>
      <c r="DU293" s="20"/>
      <c r="DV293" s="20"/>
      <c r="DW293" s="20"/>
      <c r="DX293" s="20"/>
      <c r="DY293" s="20"/>
      <c r="DZ293" s="20"/>
      <c r="EA293" s="20"/>
      <c r="EB293" s="20"/>
      <c r="EC293" s="20"/>
      <c r="ED293" s="20"/>
      <c r="EE293" s="20"/>
      <c r="EF293" s="20"/>
      <c r="EG293" s="20"/>
      <c r="EH293" s="20"/>
      <c r="EI293" s="20"/>
      <c r="EJ293" s="20"/>
      <c r="EK293" s="20"/>
      <c r="EL293" s="20"/>
      <c r="EM293" s="20"/>
      <c r="EN293" s="20"/>
      <c r="EO293" s="20"/>
      <c r="EP293" s="20"/>
      <c r="EQ293" s="20"/>
      <c r="ER293" s="20"/>
      <c r="ES293" s="20"/>
      <c r="ET293" s="20"/>
      <c r="EU293" s="20"/>
      <c r="EV293" s="20"/>
      <c r="EW293" s="20"/>
      <c r="EX293" s="20"/>
      <c r="EY293" s="20"/>
      <c r="EZ293" s="20"/>
      <c r="FA293" s="20"/>
      <c r="FB293" s="20"/>
      <c r="FC293" s="20"/>
      <c r="FD293" s="20"/>
      <c r="FE293" s="20"/>
      <c r="FF293" s="20"/>
      <c r="FG293" s="20"/>
      <c r="FH293" s="20"/>
      <c r="FI293" s="20"/>
    </row>
    <row r="294" customFormat="false" ht="16.5" hidden="false" customHeight="true" outlineLevel="0" collapsed="false">
      <c r="A294" s="90"/>
      <c r="B294" s="90"/>
      <c r="C294" s="90"/>
      <c r="D294" s="92"/>
      <c r="E294" s="133"/>
      <c r="F294" s="134"/>
      <c r="G294" s="134"/>
      <c r="H294" s="134"/>
      <c r="I294" s="134"/>
      <c r="J294" s="134"/>
      <c r="K294" s="94"/>
      <c r="L294" s="94"/>
      <c r="M294" s="94"/>
      <c r="N294" s="94"/>
      <c r="O294" s="94"/>
      <c r="P294" s="94"/>
      <c r="Q294" s="135"/>
      <c r="R294" s="135"/>
      <c r="S294" s="135"/>
      <c r="T294" s="135"/>
      <c r="U294" s="135"/>
      <c r="V294" s="135"/>
      <c r="W294" s="96"/>
      <c r="X294" s="96"/>
      <c r="Y294" s="96"/>
      <c r="Z294" s="96"/>
      <c r="AA294" s="96"/>
      <c r="AB294" s="96"/>
      <c r="AC294" s="97"/>
      <c r="AD294" s="97"/>
      <c r="AE294" s="97"/>
      <c r="AF294" s="97"/>
      <c r="AG294" s="97"/>
      <c r="AH294" s="97"/>
      <c r="AI294" s="98"/>
      <c r="AJ294" s="98"/>
      <c r="AK294" s="98"/>
      <c r="AL294" s="98"/>
      <c r="AM294" s="98"/>
      <c r="AN294" s="98"/>
      <c r="AO294" s="98"/>
      <c r="AP294" s="98"/>
      <c r="AQ294" s="97"/>
      <c r="AR294" s="97"/>
      <c r="AS294" s="97"/>
      <c r="AT294" s="97"/>
      <c r="AU294" s="121"/>
      <c r="AV294" s="136"/>
      <c r="AW294" s="136"/>
      <c r="AX294" s="136"/>
      <c r="AY294" s="136"/>
      <c r="AZ294" s="136"/>
      <c r="BA294" s="136"/>
      <c r="BB294" s="136"/>
      <c r="BC294" s="136"/>
      <c r="BD294" s="136"/>
      <c r="BE294" s="136"/>
      <c r="BF294" s="136"/>
      <c r="BG294" s="136"/>
      <c r="BH294" s="136"/>
      <c r="BI294" s="136"/>
      <c r="BJ294" s="136"/>
      <c r="BK294" s="136"/>
      <c r="BL294" s="136"/>
      <c r="BM294" s="136"/>
      <c r="BN294" s="136"/>
      <c r="BO294" s="136"/>
      <c r="BP294" s="136"/>
      <c r="BQ294" s="121"/>
      <c r="BR294" s="121"/>
      <c r="BS294" s="121"/>
      <c r="BT294" s="121"/>
      <c r="BU294" s="121"/>
      <c r="BV294" s="121"/>
      <c r="BW294" s="121"/>
      <c r="BX294" s="121"/>
      <c r="BY294" s="121"/>
      <c r="BZ294" s="121"/>
      <c r="CA294" s="121"/>
      <c r="CB294" s="121"/>
      <c r="CC294" s="121"/>
      <c r="CD294" s="121"/>
      <c r="CE294" s="121"/>
      <c r="CF294" s="121"/>
      <c r="CG294" s="121"/>
      <c r="CH294" s="121"/>
      <c r="CI294" s="121"/>
      <c r="CJ294" s="121"/>
      <c r="CK294" s="121"/>
      <c r="CL294" s="121"/>
      <c r="CM294" s="121"/>
      <c r="CN294" s="121"/>
      <c r="CO294" s="121"/>
      <c r="CP294" s="121"/>
      <c r="CQ294" s="121"/>
      <c r="CR294" s="121"/>
      <c r="CS294" s="121"/>
      <c r="CT294" s="121"/>
      <c r="CU294" s="121"/>
      <c r="CV294" s="121"/>
      <c r="CW294" s="121"/>
      <c r="CX294" s="121"/>
      <c r="CY294" s="121"/>
      <c r="CZ294" s="121"/>
      <c r="DA294" s="20"/>
      <c r="DB294" s="20"/>
      <c r="DC294" s="20"/>
      <c r="DD294" s="20"/>
      <c r="DE294" s="20"/>
      <c r="DF294" s="20"/>
      <c r="DG294" s="20"/>
      <c r="DH294" s="20"/>
      <c r="DI294" s="20"/>
      <c r="DJ294" s="20"/>
      <c r="DK294" s="20"/>
      <c r="DL294" s="20"/>
      <c r="DM294" s="20"/>
      <c r="DN294" s="20"/>
      <c r="DO294" s="20"/>
      <c r="DP294" s="20"/>
      <c r="DQ294" s="20"/>
      <c r="DR294" s="20"/>
      <c r="DS294" s="20"/>
      <c r="DT294" s="20"/>
      <c r="DU294" s="20"/>
      <c r="DV294" s="20"/>
      <c r="DW294" s="20"/>
      <c r="DX294" s="20"/>
      <c r="DY294" s="20"/>
      <c r="DZ294" s="20"/>
      <c r="EA294" s="20"/>
      <c r="EB294" s="20"/>
      <c r="EC294" s="20"/>
      <c r="ED294" s="20"/>
      <c r="EE294" s="20"/>
      <c r="EF294" s="20"/>
      <c r="EG294" s="20"/>
      <c r="EH294" s="20"/>
      <c r="EI294" s="20"/>
      <c r="EJ294" s="20"/>
      <c r="EK294" s="20"/>
      <c r="EL294" s="20"/>
      <c r="EM294" s="20"/>
      <c r="EN294" s="20"/>
      <c r="EO294" s="20"/>
      <c r="EP294" s="20"/>
      <c r="EQ294" s="20"/>
      <c r="ER294" s="20"/>
      <c r="ES294" s="20"/>
      <c r="ET294" s="20"/>
      <c r="EU294" s="20"/>
      <c r="EV294" s="20"/>
      <c r="EW294" s="20"/>
      <c r="EX294" s="20"/>
      <c r="EY294" s="20"/>
      <c r="EZ294" s="20"/>
      <c r="FA294" s="20"/>
      <c r="FB294" s="20"/>
      <c r="FC294" s="20"/>
      <c r="FD294" s="20"/>
      <c r="FE294" s="20"/>
      <c r="FF294" s="20"/>
      <c r="FG294" s="20"/>
      <c r="FH294" s="20"/>
      <c r="FI294" s="20"/>
    </row>
    <row r="295" customFormat="false" ht="16.5" hidden="false" customHeight="true" outlineLevel="0" collapsed="false">
      <c r="A295" s="90"/>
      <c r="B295" s="90"/>
      <c r="C295" s="90"/>
      <c r="D295" s="92"/>
      <c r="E295" s="133"/>
      <c r="F295" s="134"/>
      <c r="G295" s="134"/>
      <c r="H295" s="134"/>
      <c r="I295" s="134"/>
      <c r="J295" s="134"/>
      <c r="K295" s="94"/>
      <c r="L295" s="94"/>
      <c r="M295" s="94"/>
      <c r="N295" s="94"/>
      <c r="O295" s="94"/>
      <c r="P295" s="94"/>
      <c r="Q295" s="135"/>
      <c r="R295" s="135"/>
      <c r="S295" s="135"/>
      <c r="T295" s="135"/>
      <c r="U295" s="135"/>
      <c r="V295" s="135"/>
      <c r="W295" s="96"/>
      <c r="X295" s="96"/>
      <c r="Y295" s="96"/>
      <c r="Z295" s="96"/>
      <c r="AA295" s="96"/>
      <c r="AB295" s="96"/>
      <c r="AC295" s="97"/>
      <c r="AD295" s="97"/>
      <c r="AE295" s="97"/>
      <c r="AF295" s="97"/>
      <c r="AG295" s="97"/>
      <c r="AH295" s="97"/>
      <c r="AI295" s="98"/>
      <c r="AJ295" s="98"/>
      <c r="AK295" s="98"/>
      <c r="AL295" s="98"/>
      <c r="AM295" s="98"/>
      <c r="AN295" s="98"/>
      <c r="AO295" s="98"/>
      <c r="AP295" s="98"/>
      <c r="AQ295" s="97"/>
      <c r="AR295" s="137"/>
      <c r="AS295" s="97"/>
      <c r="AT295" s="97"/>
      <c r="AU295" s="121"/>
      <c r="AV295" s="136"/>
      <c r="AW295" s="136"/>
      <c r="AX295" s="136"/>
      <c r="AY295" s="136"/>
      <c r="AZ295" s="136"/>
      <c r="BA295" s="136"/>
      <c r="BB295" s="136"/>
      <c r="BC295" s="136"/>
      <c r="BD295" s="136"/>
      <c r="BE295" s="136"/>
      <c r="BF295" s="136"/>
      <c r="BG295" s="136"/>
      <c r="BH295" s="136"/>
      <c r="BI295" s="136"/>
      <c r="BJ295" s="136"/>
      <c r="BK295" s="136"/>
      <c r="BL295" s="136"/>
      <c r="BM295" s="136"/>
      <c r="BN295" s="136"/>
      <c r="BO295" s="136"/>
      <c r="BP295" s="136"/>
      <c r="BQ295" s="121"/>
      <c r="BR295" s="121"/>
      <c r="BS295" s="121"/>
      <c r="BT295" s="121"/>
      <c r="BU295" s="121"/>
      <c r="BV295" s="121"/>
      <c r="BW295" s="121"/>
      <c r="BX295" s="121"/>
      <c r="BY295" s="121"/>
      <c r="BZ295" s="121"/>
      <c r="CA295" s="121"/>
      <c r="CB295" s="121"/>
      <c r="CC295" s="121"/>
      <c r="CD295" s="121"/>
      <c r="CE295" s="121"/>
      <c r="CF295" s="121"/>
      <c r="CG295" s="121"/>
      <c r="CH295" s="121"/>
      <c r="CI295" s="121"/>
      <c r="CJ295" s="121"/>
      <c r="CK295" s="121"/>
      <c r="CL295" s="121"/>
      <c r="CM295" s="121"/>
      <c r="CN295" s="121"/>
      <c r="CO295" s="121"/>
      <c r="CP295" s="121"/>
      <c r="CQ295" s="121"/>
      <c r="CR295" s="121"/>
      <c r="CS295" s="121"/>
      <c r="CT295" s="121"/>
      <c r="CU295" s="121"/>
      <c r="CV295" s="121"/>
      <c r="CW295" s="121"/>
      <c r="CX295" s="121"/>
      <c r="CY295" s="121"/>
      <c r="CZ295" s="121"/>
      <c r="DA295" s="20"/>
      <c r="DB295" s="20"/>
      <c r="DC295" s="20"/>
      <c r="DD295" s="20"/>
      <c r="DE295" s="20"/>
      <c r="DF295" s="20"/>
      <c r="DG295" s="20"/>
      <c r="DH295" s="20"/>
      <c r="DI295" s="20"/>
      <c r="DJ295" s="20"/>
      <c r="DK295" s="20"/>
      <c r="DL295" s="20"/>
      <c r="DM295" s="20"/>
      <c r="DN295" s="20"/>
      <c r="DO295" s="20"/>
      <c r="DP295" s="20"/>
      <c r="DQ295" s="20"/>
      <c r="DR295" s="20"/>
      <c r="DS295" s="20"/>
      <c r="DT295" s="20"/>
      <c r="DU295" s="20"/>
      <c r="DV295" s="20"/>
      <c r="DW295" s="20"/>
      <c r="DX295" s="20"/>
      <c r="DY295" s="20"/>
      <c r="DZ295" s="20"/>
      <c r="EA295" s="20"/>
      <c r="EB295" s="20"/>
      <c r="EC295" s="20"/>
      <c r="ED295" s="20"/>
      <c r="EE295" s="20"/>
      <c r="EF295" s="20"/>
      <c r="EG295" s="20"/>
      <c r="EH295" s="20"/>
      <c r="EI295" s="20"/>
      <c r="EJ295" s="20"/>
      <c r="EK295" s="20"/>
      <c r="EL295" s="20"/>
      <c r="EM295" s="20"/>
      <c r="EN295" s="20"/>
      <c r="EO295" s="20"/>
      <c r="EP295" s="20"/>
      <c r="EQ295" s="20"/>
      <c r="ER295" s="20"/>
      <c r="ES295" s="20"/>
      <c r="ET295" s="20"/>
      <c r="EU295" s="20"/>
      <c r="EV295" s="20"/>
      <c r="EW295" s="20"/>
      <c r="EX295" s="20"/>
      <c r="EY295" s="20"/>
      <c r="EZ295" s="20"/>
      <c r="FA295" s="20"/>
      <c r="FB295" s="20"/>
      <c r="FC295" s="20"/>
      <c r="FD295" s="20"/>
      <c r="FE295" s="20"/>
      <c r="FF295" s="20"/>
      <c r="FG295" s="20"/>
      <c r="FH295" s="20"/>
      <c r="FI295" s="20"/>
    </row>
    <row r="296" customFormat="false" ht="16.5" hidden="false" customHeight="true" outlineLevel="0" collapsed="false">
      <c r="A296" s="90"/>
      <c r="B296" s="90"/>
      <c r="C296" s="90"/>
      <c r="D296" s="92"/>
      <c r="E296" s="133"/>
      <c r="F296" s="134"/>
      <c r="G296" s="134"/>
      <c r="H296" s="134"/>
      <c r="I296" s="134"/>
      <c r="J296" s="134"/>
      <c r="K296" s="94"/>
      <c r="L296" s="94"/>
      <c r="M296" s="94"/>
      <c r="N296" s="94"/>
      <c r="O296" s="94"/>
      <c r="P296" s="94"/>
      <c r="Q296" s="135"/>
      <c r="R296" s="135"/>
      <c r="S296" s="135"/>
      <c r="T296" s="135"/>
      <c r="U296" s="135"/>
      <c r="V296" s="135"/>
      <c r="W296" s="96"/>
      <c r="X296" s="96"/>
      <c r="Y296" s="96"/>
      <c r="Z296" s="96"/>
      <c r="AA296" s="96"/>
      <c r="AB296" s="96"/>
      <c r="AC296" s="97"/>
      <c r="AD296" s="97"/>
      <c r="AE296" s="97"/>
      <c r="AF296" s="97"/>
      <c r="AG296" s="97"/>
      <c r="AH296" s="97"/>
      <c r="AI296" s="98"/>
      <c r="AJ296" s="98"/>
      <c r="AK296" s="98"/>
      <c r="AL296" s="98"/>
      <c r="AM296" s="98"/>
      <c r="AN296" s="98"/>
      <c r="AO296" s="98"/>
      <c r="AP296" s="98"/>
      <c r="AQ296" s="97"/>
      <c r="AR296" s="97"/>
      <c r="AS296" s="97"/>
      <c r="AT296" s="97"/>
      <c r="AU296" s="121"/>
      <c r="AV296" s="136"/>
      <c r="AW296" s="136"/>
      <c r="AX296" s="136"/>
      <c r="AY296" s="136"/>
      <c r="AZ296" s="136"/>
      <c r="BA296" s="136"/>
      <c r="BB296" s="136"/>
      <c r="BC296" s="136"/>
      <c r="BD296" s="136"/>
      <c r="BE296" s="136"/>
      <c r="BF296" s="136"/>
      <c r="BG296" s="136"/>
      <c r="BH296" s="136"/>
      <c r="BI296" s="136"/>
      <c r="BJ296" s="136"/>
      <c r="BK296" s="136"/>
      <c r="BL296" s="136"/>
      <c r="BM296" s="136"/>
      <c r="BN296" s="136"/>
      <c r="BO296" s="136"/>
      <c r="BP296" s="136"/>
      <c r="BQ296" s="121"/>
      <c r="BR296" s="121"/>
      <c r="BS296" s="121"/>
      <c r="BT296" s="121"/>
      <c r="BU296" s="121"/>
      <c r="BV296" s="121"/>
      <c r="BW296" s="121"/>
      <c r="BX296" s="121"/>
      <c r="BY296" s="121"/>
      <c r="BZ296" s="121"/>
      <c r="CA296" s="121"/>
      <c r="CB296" s="121"/>
      <c r="CC296" s="121"/>
      <c r="CD296" s="121"/>
      <c r="CE296" s="121"/>
      <c r="CF296" s="121"/>
      <c r="CG296" s="121"/>
      <c r="CH296" s="121"/>
      <c r="CI296" s="121"/>
      <c r="CJ296" s="121"/>
      <c r="CK296" s="121"/>
      <c r="CL296" s="121"/>
      <c r="CM296" s="121"/>
      <c r="CN296" s="121"/>
      <c r="CO296" s="121"/>
      <c r="CP296" s="121"/>
      <c r="CQ296" s="121"/>
      <c r="CR296" s="121"/>
      <c r="CS296" s="121"/>
      <c r="CT296" s="121"/>
      <c r="CU296" s="121"/>
      <c r="CV296" s="121"/>
      <c r="CW296" s="121"/>
      <c r="CX296" s="121"/>
      <c r="CY296" s="121"/>
      <c r="CZ296" s="121"/>
      <c r="DA296" s="20"/>
      <c r="DB296" s="20"/>
      <c r="DC296" s="20"/>
      <c r="DD296" s="20"/>
      <c r="DE296" s="20"/>
      <c r="DF296" s="20"/>
      <c r="DG296" s="20"/>
      <c r="DH296" s="20"/>
      <c r="DI296" s="20"/>
      <c r="DJ296" s="20"/>
      <c r="DK296" s="20"/>
      <c r="DL296" s="20"/>
      <c r="DM296" s="20"/>
      <c r="DN296" s="20"/>
      <c r="DO296" s="20"/>
      <c r="DP296" s="20"/>
      <c r="DQ296" s="20"/>
      <c r="DR296" s="20"/>
      <c r="DS296" s="20"/>
      <c r="DT296" s="20"/>
      <c r="DU296" s="20"/>
      <c r="DV296" s="20"/>
      <c r="DW296" s="20"/>
      <c r="DX296" s="20"/>
      <c r="DY296" s="20"/>
      <c r="DZ296" s="20"/>
      <c r="EA296" s="20"/>
      <c r="EB296" s="20"/>
      <c r="EC296" s="20"/>
      <c r="ED296" s="20"/>
      <c r="EE296" s="20"/>
      <c r="EF296" s="20"/>
      <c r="EG296" s="20"/>
      <c r="EH296" s="20"/>
      <c r="EI296" s="20"/>
      <c r="EJ296" s="20"/>
      <c r="EK296" s="20"/>
      <c r="EL296" s="20"/>
      <c r="EM296" s="20"/>
      <c r="EN296" s="20"/>
      <c r="EO296" s="20"/>
      <c r="EP296" s="20"/>
      <c r="EQ296" s="20"/>
      <c r="ER296" s="20"/>
      <c r="ES296" s="20"/>
      <c r="ET296" s="20"/>
      <c r="EU296" s="20"/>
      <c r="EV296" s="20"/>
      <c r="EW296" s="20"/>
      <c r="EX296" s="20"/>
      <c r="EY296" s="20"/>
      <c r="EZ296" s="20"/>
      <c r="FA296" s="20"/>
      <c r="FB296" s="20"/>
      <c r="FC296" s="20"/>
      <c r="FD296" s="20"/>
      <c r="FE296" s="20"/>
      <c r="FF296" s="20"/>
      <c r="FG296" s="20"/>
      <c r="FH296" s="20"/>
      <c r="FI296" s="20"/>
    </row>
    <row r="297" customFormat="false" ht="16.5" hidden="false" customHeight="true" outlineLevel="0" collapsed="false">
      <c r="A297" s="90"/>
      <c r="B297" s="90"/>
      <c r="C297" s="90"/>
      <c r="D297" s="92"/>
      <c r="E297" s="133"/>
      <c r="F297" s="134"/>
      <c r="G297" s="134"/>
      <c r="H297" s="134"/>
      <c r="I297" s="134"/>
      <c r="J297" s="134"/>
      <c r="K297" s="94"/>
      <c r="L297" s="94"/>
      <c r="M297" s="94"/>
      <c r="N297" s="94"/>
      <c r="O297" s="94"/>
      <c r="P297" s="94"/>
      <c r="Q297" s="135"/>
      <c r="R297" s="135"/>
      <c r="S297" s="135"/>
      <c r="T297" s="135"/>
      <c r="U297" s="135"/>
      <c r="V297" s="135"/>
      <c r="W297" s="96"/>
      <c r="X297" s="96"/>
      <c r="Y297" s="96"/>
      <c r="Z297" s="96"/>
      <c r="AA297" s="96"/>
      <c r="AB297" s="96"/>
      <c r="AC297" s="97"/>
      <c r="AD297" s="97"/>
      <c r="AE297" s="97"/>
      <c r="AF297" s="97"/>
      <c r="AG297" s="97"/>
      <c r="AH297" s="97"/>
      <c r="AI297" s="98"/>
      <c r="AJ297" s="98"/>
      <c r="AK297" s="98"/>
      <c r="AL297" s="98"/>
      <c r="AM297" s="98"/>
      <c r="AN297" s="98"/>
      <c r="AO297" s="98"/>
      <c r="AP297" s="98"/>
      <c r="AQ297" s="97"/>
      <c r="AR297" s="97"/>
      <c r="AS297" s="97"/>
      <c r="AT297" s="97"/>
      <c r="AU297" s="121"/>
      <c r="AV297" s="136"/>
      <c r="AW297" s="136"/>
      <c r="AX297" s="136"/>
      <c r="AY297" s="136"/>
      <c r="AZ297" s="136"/>
      <c r="BA297" s="136"/>
      <c r="BB297" s="136"/>
      <c r="BC297" s="136"/>
      <c r="BD297" s="136"/>
      <c r="BE297" s="136"/>
      <c r="BF297" s="136"/>
      <c r="BG297" s="136"/>
      <c r="BH297" s="136"/>
      <c r="BI297" s="136"/>
      <c r="BJ297" s="136"/>
      <c r="BK297" s="136"/>
      <c r="BL297" s="136"/>
      <c r="BM297" s="136"/>
      <c r="BN297" s="136"/>
      <c r="BO297" s="136"/>
      <c r="BP297" s="136"/>
      <c r="BQ297" s="121"/>
      <c r="BR297" s="121"/>
      <c r="BS297" s="121"/>
      <c r="BT297" s="121"/>
      <c r="BU297" s="121"/>
      <c r="BV297" s="121"/>
      <c r="BW297" s="121"/>
      <c r="BX297" s="121"/>
      <c r="BY297" s="121"/>
      <c r="BZ297" s="121"/>
      <c r="CA297" s="121"/>
      <c r="CB297" s="121"/>
      <c r="CC297" s="121"/>
      <c r="CD297" s="121"/>
      <c r="CE297" s="121"/>
      <c r="CF297" s="121"/>
      <c r="CG297" s="121"/>
      <c r="CH297" s="121"/>
      <c r="CI297" s="121"/>
      <c r="CJ297" s="121"/>
      <c r="CK297" s="121"/>
      <c r="CL297" s="121"/>
      <c r="CM297" s="121"/>
      <c r="CN297" s="121"/>
      <c r="CO297" s="121"/>
      <c r="CP297" s="121"/>
      <c r="CQ297" s="121"/>
      <c r="CR297" s="121"/>
      <c r="CS297" s="121"/>
      <c r="CT297" s="121"/>
      <c r="CU297" s="121"/>
      <c r="CV297" s="121"/>
      <c r="CW297" s="121"/>
      <c r="CX297" s="121"/>
      <c r="CY297" s="121"/>
      <c r="CZ297" s="121"/>
      <c r="DA297" s="20"/>
      <c r="DB297" s="20"/>
      <c r="DC297" s="20"/>
      <c r="DD297" s="20"/>
      <c r="DE297" s="20"/>
      <c r="DF297" s="20"/>
      <c r="DG297" s="20"/>
      <c r="DH297" s="20"/>
      <c r="DI297" s="20"/>
      <c r="DJ297" s="20"/>
      <c r="DK297" s="20"/>
      <c r="DL297" s="20"/>
      <c r="DM297" s="20"/>
      <c r="DN297" s="20"/>
      <c r="DO297" s="20"/>
      <c r="DP297" s="20"/>
      <c r="DQ297" s="20"/>
      <c r="DR297" s="20"/>
      <c r="DS297" s="20"/>
      <c r="DT297" s="20"/>
      <c r="DU297" s="20"/>
      <c r="DV297" s="20"/>
      <c r="DW297" s="20"/>
      <c r="DX297" s="20"/>
      <c r="DY297" s="20"/>
      <c r="DZ297" s="20"/>
      <c r="EA297" s="20"/>
      <c r="EB297" s="20"/>
      <c r="EC297" s="20"/>
      <c r="ED297" s="20"/>
      <c r="EE297" s="20"/>
      <c r="EF297" s="20"/>
      <c r="EG297" s="20"/>
      <c r="EH297" s="20"/>
      <c r="EI297" s="20"/>
      <c r="EJ297" s="20"/>
      <c r="EK297" s="20"/>
      <c r="EL297" s="20"/>
      <c r="EM297" s="20"/>
      <c r="EN297" s="20"/>
      <c r="EO297" s="20"/>
      <c r="EP297" s="20"/>
      <c r="EQ297" s="20"/>
      <c r="ER297" s="20"/>
      <c r="ES297" s="20"/>
      <c r="ET297" s="20"/>
      <c r="EU297" s="20"/>
      <c r="EV297" s="20"/>
      <c r="EW297" s="20"/>
      <c r="EX297" s="20"/>
      <c r="EY297" s="20"/>
      <c r="EZ297" s="20"/>
      <c r="FA297" s="20"/>
      <c r="FB297" s="20"/>
      <c r="FC297" s="20"/>
      <c r="FD297" s="20"/>
      <c r="FE297" s="20"/>
      <c r="FF297" s="20"/>
      <c r="FG297" s="20"/>
      <c r="FH297" s="20"/>
      <c r="FI297" s="20"/>
    </row>
    <row r="298" customFormat="false" ht="16.5" hidden="false" customHeight="true" outlineLevel="0" collapsed="false">
      <c r="A298" s="90"/>
      <c r="B298" s="90"/>
      <c r="C298" s="90"/>
      <c r="D298" s="92"/>
      <c r="E298" s="133"/>
      <c r="F298" s="134"/>
      <c r="G298" s="134"/>
      <c r="H298" s="134"/>
      <c r="I298" s="134"/>
      <c r="J298" s="134"/>
      <c r="K298" s="94"/>
      <c r="L298" s="94"/>
      <c r="M298" s="94"/>
      <c r="N298" s="94"/>
      <c r="O298" s="94"/>
      <c r="P298" s="94"/>
      <c r="Q298" s="135"/>
      <c r="R298" s="135"/>
      <c r="S298" s="135"/>
      <c r="T298" s="135"/>
      <c r="U298" s="135"/>
      <c r="V298" s="135"/>
      <c r="W298" s="96"/>
      <c r="X298" s="96"/>
      <c r="Y298" s="96"/>
      <c r="Z298" s="96"/>
      <c r="AA298" s="96"/>
      <c r="AB298" s="96"/>
      <c r="AC298" s="97"/>
      <c r="AD298" s="97"/>
      <c r="AE298" s="97"/>
      <c r="AF298" s="97"/>
      <c r="AG298" s="97"/>
      <c r="AH298" s="97"/>
      <c r="AI298" s="98"/>
      <c r="AJ298" s="98"/>
      <c r="AK298" s="98"/>
      <c r="AL298" s="98"/>
      <c r="AM298" s="98"/>
      <c r="AN298" s="98"/>
      <c r="AO298" s="98"/>
      <c r="AP298" s="98"/>
      <c r="AQ298" s="97"/>
      <c r="AR298" s="97"/>
      <c r="AS298" s="97"/>
      <c r="AT298" s="97"/>
      <c r="AU298" s="121"/>
      <c r="AV298" s="136"/>
      <c r="AW298" s="136"/>
      <c r="AX298" s="136"/>
      <c r="AY298" s="136"/>
      <c r="AZ298" s="136"/>
      <c r="BA298" s="136"/>
      <c r="BB298" s="136"/>
      <c r="BC298" s="136"/>
      <c r="BD298" s="136"/>
      <c r="BE298" s="136"/>
      <c r="BF298" s="136"/>
      <c r="BG298" s="136"/>
      <c r="BH298" s="136"/>
      <c r="BI298" s="136"/>
      <c r="BJ298" s="136"/>
      <c r="BK298" s="136"/>
      <c r="BL298" s="136"/>
      <c r="BM298" s="136"/>
      <c r="BN298" s="136"/>
      <c r="BO298" s="136"/>
      <c r="BP298" s="136"/>
      <c r="BQ298" s="121"/>
      <c r="BR298" s="121"/>
      <c r="BS298" s="121"/>
      <c r="BT298" s="121"/>
      <c r="BU298" s="121"/>
      <c r="BV298" s="121"/>
      <c r="BW298" s="121"/>
      <c r="BX298" s="121"/>
      <c r="BY298" s="121"/>
      <c r="BZ298" s="121"/>
      <c r="CA298" s="121"/>
      <c r="CB298" s="121"/>
      <c r="CC298" s="121"/>
      <c r="CD298" s="121"/>
      <c r="CE298" s="121"/>
      <c r="CF298" s="121"/>
      <c r="CG298" s="121"/>
      <c r="CH298" s="121"/>
      <c r="CI298" s="121"/>
      <c r="CJ298" s="121"/>
      <c r="CK298" s="121"/>
      <c r="CL298" s="121"/>
      <c r="CM298" s="121"/>
      <c r="CN298" s="121"/>
      <c r="CO298" s="121"/>
      <c r="CP298" s="121"/>
      <c r="CQ298" s="121"/>
      <c r="CR298" s="121"/>
      <c r="CS298" s="121"/>
      <c r="CT298" s="121"/>
      <c r="CU298" s="121"/>
      <c r="CV298" s="121"/>
      <c r="CW298" s="121"/>
      <c r="CX298" s="121"/>
      <c r="CY298" s="121"/>
      <c r="CZ298" s="121"/>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c r="EF298" s="20"/>
      <c r="EG298" s="20"/>
      <c r="EH298" s="20"/>
      <c r="EI298" s="20"/>
      <c r="EJ298" s="20"/>
      <c r="EK298" s="20"/>
      <c r="EL298" s="20"/>
      <c r="EM298" s="20"/>
      <c r="EN298" s="20"/>
      <c r="EO298" s="20"/>
      <c r="EP298" s="20"/>
      <c r="EQ298" s="20"/>
      <c r="ER298" s="20"/>
      <c r="ES298" s="20"/>
      <c r="ET298" s="20"/>
      <c r="EU298" s="20"/>
      <c r="EV298" s="20"/>
      <c r="EW298" s="20"/>
      <c r="EX298" s="20"/>
      <c r="EY298" s="20"/>
      <c r="EZ298" s="20"/>
      <c r="FA298" s="20"/>
      <c r="FB298" s="20"/>
      <c r="FC298" s="20"/>
      <c r="FD298" s="20"/>
      <c r="FE298" s="20"/>
      <c r="FF298" s="20"/>
      <c r="FG298" s="20"/>
      <c r="FH298" s="20"/>
      <c r="FI298" s="20"/>
    </row>
    <row r="299" customFormat="false" ht="16.5" hidden="false" customHeight="true" outlineLevel="0" collapsed="false">
      <c r="A299" s="90"/>
      <c r="B299" s="90"/>
      <c r="C299" s="90"/>
      <c r="D299" s="92"/>
      <c r="E299" s="133"/>
      <c r="F299" s="134"/>
      <c r="G299" s="134"/>
      <c r="H299" s="134"/>
      <c r="I299" s="134"/>
      <c r="J299" s="134"/>
      <c r="K299" s="94"/>
      <c r="L299" s="94"/>
      <c r="M299" s="94"/>
      <c r="N299" s="94"/>
      <c r="O299" s="94"/>
      <c r="P299" s="94"/>
      <c r="Q299" s="135"/>
      <c r="R299" s="135"/>
      <c r="S299" s="135"/>
      <c r="T299" s="135"/>
      <c r="U299" s="135"/>
      <c r="V299" s="135"/>
      <c r="W299" s="96"/>
      <c r="X299" s="96"/>
      <c r="Y299" s="96"/>
      <c r="Z299" s="96"/>
      <c r="AA299" s="96"/>
      <c r="AB299" s="96"/>
      <c r="AC299" s="97"/>
      <c r="AD299" s="97"/>
      <c r="AE299" s="97"/>
      <c r="AF299" s="97"/>
      <c r="AG299" s="97"/>
      <c r="AH299" s="97"/>
      <c r="AI299" s="98"/>
      <c r="AJ299" s="98"/>
      <c r="AK299" s="98"/>
      <c r="AL299" s="98"/>
      <c r="AM299" s="98"/>
      <c r="AN299" s="98"/>
      <c r="AO299" s="98"/>
      <c r="AP299" s="98"/>
      <c r="AQ299" s="97"/>
      <c r="AR299" s="97"/>
      <c r="AS299" s="97"/>
      <c r="AT299" s="97"/>
      <c r="AU299" s="121"/>
      <c r="AV299" s="136"/>
      <c r="AW299" s="136"/>
      <c r="AX299" s="136"/>
      <c r="AY299" s="136"/>
      <c r="AZ299" s="136"/>
      <c r="BA299" s="136"/>
      <c r="BB299" s="136"/>
      <c r="BC299" s="136"/>
      <c r="BD299" s="136"/>
      <c r="BE299" s="136"/>
      <c r="BF299" s="136"/>
      <c r="BG299" s="136"/>
      <c r="BH299" s="136"/>
      <c r="BI299" s="136"/>
      <c r="BJ299" s="136"/>
      <c r="BK299" s="136"/>
      <c r="BL299" s="136"/>
      <c r="BM299" s="136"/>
      <c r="BN299" s="136"/>
      <c r="BO299" s="136"/>
      <c r="BP299" s="136"/>
      <c r="BQ299" s="121"/>
      <c r="BR299" s="121"/>
      <c r="BS299" s="121"/>
      <c r="BT299" s="121"/>
      <c r="BU299" s="121"/>
      <c r="BV299" s="121"/>
      <c r="BW299" s="121"/>
      <c r="BX299" s="121"/>
      <c r="BY299" s="121"/>
      <c r="BZ299" s="121"/>
      <c r="CA299" s="121"/>
      <c r="CB299" s="121"/>
      <c r="CC299" s="121"/>
      <c r="CD299" s="121"/>
      <c r="CE299" s="121"/>
      <c r="CF299" s="121"/>
      <c r="CG299" s="121"/>
      <c r="CH299" s="121"/>
      <c r="CI299" s="121"/>
      <c r="CJ299" s="121"/>
      <c r="CK299" s="121"/>
      <c r="CL299" s="121"/>
      <c r="CM299" s="121"/>
      <c r="CN299" s="121"/>
      <c r="CO299" s="121"/>
      <c r="CP299" s="121"/>
      <c r="CQ299" s="121"/>
      <c r="CR299" s="121"/>
      <c r="CS299" s="121"/>
      <c r="CT299" s="121"/>
      <c r="CU299" s="121"/>
      <c r="CV299" s="121"/>
      <c r="CW299" s="121"/>
      <c r="CX299" s="121"/>
      <c r="CY299" s="121"/>
      <c r="CZ299" s="121"/>
      <c r="DA299" s="20"/>
      <c r="DB299" s="20"/>
      <c r="DC299" s="20"/>
      <c r="DD299" s="20"/>
      <c r="DE299" s="20"/>
      <c r="DF299" s="20"/>
      <c r="DG299" s="20"/>
      <c r="DH299" s="20"/>
      <c r="DI299" s="20"/>
      <c r="DJ299" s="20"/>
      <c r="DK299" s="20"/>
      <c r="DL299" s="20"/>
      <c r="DM299" s="20"/>
      <c r="DN299" s="20"/>
      <c r="DO299" s="20"/>
      <c r="DP299" s="20"/>
      <c r="DQ299" s="20"/>
      <c r="DR299" s="20"/>
      <c r="DS299" s="20"/>
      <c r="DT299" s="20"/>
      <c r="DU299" s="20"/>
      <c r="DV299" s="20"/>
      <c r="DW299" s="20"/>
      <c r="DX299" s="20"/>
      <c r="DY299" s="20"/>
      <c r="DZ299" s="20"/>
      <c r="EA299" s="20"/>
      <c r="EB299" s="20"/>
      <c r="EC299" s="20"/>
      <c r="ED299" s="20"/>
      <c r="EE299" s="20"/>
      <c r="EF299" s="20"/>
      <c r="EG299" s="20"/>
      <c r="EH299" s="20"/>
      <c r="EI299" s="20"/>
      <c r="EJ299" s="20"/>
      <c r="EK299" s="20"/>
      <c r="EL299" s="20"/>
      <c r="EM299" s="20"/>
      <c r="EN299" s="20"/>
      <c r="EO299" s="20"/>
      <c r="EP299" s="20"/>
      <c r="EQ299" s="20"/>
      <c r="ER299" s="20"/>
      <c r="ES299" s="20"/>
      <c r="ET299" s="20"/>
      <c r="EU299" s="20"/>
      <c r="EV299" s="20"/>
      <c r="EW299" s="20"/>
      <c r="EX299" s="20"/>
      <c r="EY299" s="20"/>
      <c r="EZ299" s="20"/>
      <c r="FA299" s="20"/>
      <c r="FB299" s="20"/>
      <c r="FC299" s="20"/>
      <c r="FD299" s="20"/>
      <c r="FE299" s="20"/>
      <c r="FF299" s="20"/>
      <c r="FG299" s="20"/>
      <c r="FH299" s="20"/>
      <c r="FI299" s="20"/>
    </row>
    <row r="300" customFormat="false" ht="16.5" hidden="false" customHeight="true" outlineLevel="0" collapsed="false">
      <c r="A300" s="90"/>
      <c r="B300" s="90"/>
      <c r="C300" s="90"/>
      <c r="D300" s="92"/>
      <c r="E300" s="133"/>
      <c r="F300" s="134"/>
      <c r="G300" s="134"/>
      <c r="H300" s="134"/>
      <c r="I300" s="134"/>
      <c r="J300" s="134"/>
      <c r="K300" s="94"/>
      <c r="L300" s="94"/>
      <c r="M300" s="94"/>
      <c r="N300" s="94"/>
      <c r="O300" s="94"/>
      <c r="P300" s="94"/>
      <c r="Q300" s="135"/>
      <c r="R300" s="135"/>
      <c r="S300" s="135"/>
      <c r="T300" s="135"/>
      <c r="U300" s="135"/>
      <c r="V300" s="135"/>
      <c r="W300" s="96"/>
      <c r="X300" s="96"/>
      <c r="Y300" s="96"/>
      <c r="Z300" s="96"/>
      <c r="AA300" s="96"/>
      <c r="AB300" s="96"/>
      <c r="AC300" s="97"/>
      <c r="AD300" s="97"/>
      <c r="AE300" s="97"/>
      <c r="AF300" s="97"/>
      <c r="AG300" s="97"/>
      <c r="AH300" s="97"/>
      <c r="AI300" s="98"/>
      <c r="AJ300" s="98"/>
      <c r="AK300" s="98"/>
      <c r="AL300" s="98"/>
      <c r="AM300" s="98"/>
      <c r="AN300" s="98"/>
      <c r="AO300" s="98"/>
      <c r="AP300" s="98"/>
      <c r="AQ300" s="97"/>
      <c r="AR300" s="97"/>
      <c r="AS300" s="97"/>
      <c r="AT300" s="97"/>
      <c r="AU300" s="121"/>
      <c r="AV300" s="136"/>
      <c r="AW300" s="136"/>
      <c r="AX300" s="136"/>
      <c r="AY300" s="136"/>
      <c r="AZ300" s="136"/>
      <c r="BA300" s="136"/>
      <c r="BB300" s="136"/>
      <c r="BC300" s="136"/>
      <c r="BD300" s="136"/>
      <c r="BE300" s="136"/>
      <c r="BF300" s="136"/>
      <c r="BG300" s="136"/>
      <c r="BH300" s="136"/>
      <c r="BI300" s="136"/>
      <c r="BJ300" s="136"/>
      <c r="BK300" s="136"/>
      <c r="BL300" s="136"/>
      <c r="BM300" s="136"/>
      <c r="BN300" s="136"/>
      <c r="BO300" s="136"/>
      <c r="BP300" s="136"/>
      <c r="BQ300" s="121"/>
      <c r="BR300" s="121"/>
      <c r="BS300" s="121"/>
      <c r="BT300" s="121"/>
      <c r="BU300" s="121"/>
      <c r="BV300" s="121"/>
      <c r="BW300" s="121"/>
      <c r="BX300" s="121"/>
      <c r="BY300" s="121"/>
      <c r="BZ300" s="121"/>
      <c r="CA300" s="121"/>
      <c r="CB300" s="121"/>
      <c r="CC300" s="121"/>
      <c r="CD300" s="121"/>
      <c r="CE300" s="121"/>
      <c r="CF300" s="121"/>
      <c r="CG300" s="121"/>
      <c r="CH300" s="121"/>
      <c r="CI300" s="121"/>
      <c r="CJ300" s="121"/>
      <c r="CK300" s="121"/>
      <c r="CL300" s="121"/>
      <c r="CM300" s="121"/>
      <c r="CN300" s="121"/>
      <c r="CO300" s="121"/>
      <c r="CP300" s="121"/>
      <c r="CQ300" s="121"/>
      <c r="CR300" s="121"/>
      <c r="CS300" s="121"/>
      <c r="CT300" s="121"/>
      <c r="CU300" s="121"/>
      <c r="CV300" s="121"/>
      <c r="CW300" s="121"/>
      <c r="CX300" s="121"/>
      <c r="CY300" s="121"/>
      <c r="CZ300" s="121"/>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c r="EF300" s="20"/>
      <c r="EG300" s="20"/>
      <c r="EH300" s="20"/>
      <c r="EI300" s="20"/>
      <c r="EJ300" s="20"/>
      <c r="EK300" s="20"/>
      <c r="EL300" s="20"/>
      <c r="EM300" s="20"/>
      <c r="EN300" s="20"/>
      <c r="EO300" s="20"/>
      <c r="EP300" s="20"/>
      <c r="EQ300" s="20"/>
      <c r="ER300" s="20"/>
      <c r="ES300" s="20"/>
      <c r="ET300" s="20"/>
      <c r="EU300" s="20"/>
      <c r="EV300" s="20"/>
      <c r="EW300" s="20"/>
      <c r="EX300" s="20"/>
      <c r="EY300" s="20"/>
      <c r="EZ300" s="20"/>
      <c r="FA300" s="20"/>
      <c r="FB300" s="20"/>
      <c r="FC300" s="20"/>
      <c r="FD300" s="20"/>
      <c r="FE300" s="20"/>
      <c r="FF300" s="20"/>
      <c r="FG300" s="20"/>
      <c r="FH300" s="20"/>
      <c r="FI300" s="20"/>
    </row>
    <row r="301" customFormat="false" ht="16.5" hidden="false" customHeight="true" outlineLevel="0" collapsed="false">
      <c r="A301" s="90"/>
      <c r="B301" s="90"/>
      <c r="C301" s="90"/>
      <c r="D301" s="92"/>
      <c r="E301" s="133"/>
      <c r="F301" s="134"/>
      <c r="G301" s="134"/>
      <c r="H301" s="134"/>
      <c r="I301" s="134"/>
      <c r="J301" s="134"/>
      <c r="K301" s="94"/>
      <c r="L301" s="94"/>
      <c r="M301" s="94"/>
      <c r="N301" s="94"/>
      <c r="O301" s="94"/>
      <c r="P301" s="94"/>
      <c r="Q301" s="135"/>
      <c r="R301" s="135"/>
      <c r="S301" s="135"/>
      <c r="T301" s="135"/>
      <c r="U301" s="135"/>
      <c r="V301" s="135"/>
      <c r="W301" s="96"/>
      <c r="X301" s="96"/>
      <c r="Y301" s="96"/>
      <c r="Z301" s="96"/>
      <c r="AA301" s="96"/>
      <c r="AB301" s="96"/>
      <c r="AC301" s="97"/>
      <c r="AD301" s="97"/>
      <c r="AE301" s="97"/>
      <c r="AF301" s="97"/>
      <c r="AG301" s="97"/>
      <c r="AH301" s="97"/>
      <c r="AI301" s="98"/>
      <c r="AJ301" s="98"/>
      <c r="AK301" s="98"/>
      <c r="AL301" s="98"/>
      <c r="AM301" s="98"/>
      <c r="AN301" s="98"/>
      <c r="AO301" s="98"/>
      <c r="AP301" s="98"/>
      <c r="AQ301" s="97"/>
      <c r="AR301" s="137"/>
      <c r="AS301" s="97"/>
      <c r="AT301" s="97"/>
      <c r="AU301" s="121"/>
      <c r="AV301" s="136"/>
      <c r="AW301" s="136"/>
      <c r="AX301" s="136"/>
      <c r="AY301" s="136"/>
      <c r="AZ301" s="136"/>
      <c r="BA301" s="136"/>
      <c r="BB301" s="136"/>
      <c r="BC301" s="136"/>
      <c r="BD301" s="136"/>
      <c r="BE301" s="136"/>
      <c r="BF301" s="136"/>
      <c r="BG301" s="136"/>
      <c r="BH301" s="136"/>
      <c r="BI301" s="136"/>
      <c r="BJ301" s="136"/>
      <c r="BK301" s="136"/>
      <c r="BL301" s="136"/>
      <c r="BM301" s="136"/>
      <c r="BN301" s="136"/>
      <c r="BO301" s="136"/>
      <c r="BP301" s="136"/>
      <c r="BQ301" s="121"/>
      <c r="BR301" s="121"/>
      <c r="BS301" s="121"/>
      <c r="BT301" s="121"/>
      <c r="BU301" s="121"/>
      <c r="BV301" s="121"/>
      <c r="BW301" s="121"/>
      <c r="BX301" s="121"/>
      <c r="BY301" s="121"/>
      <c r="BZ301" s="121"/>
      <c r="CA301" s="121"/>
      <c r="CB301" s="121"/>
      <c r="CC301" s="121"/>
      <c r="CD301" s="121"/>
      <c r="CE301" s="121"/>
      <c r="CF301" s="121"/>
      <c r="CG301" s="121"/>
      <c r="CH301" s="121"/>
      <c r="CI301" s="121"/>
      <c r="CJ301" s="121"/>
      <c r="CK301" s="121"/>
      <c r="CL301" s="121"/>
      <c r="CM301" s="121"/>
      <c r="CN301" s="121"/>
      <c r="CO301" s="121"/>
      <c r="CP301" s="121"/>
      <c r="CQ301" s="121"/>
      <c r="CR301" s="121"/>
      <c r="CS301" s="121"/>
      <c r="CT301" s="121"/>
      <c r="CU301" s="121"/>
      <c r="CV301" s="121"/>
      <c r="CW301" s="121"/>
      <c r="CX301" s="121"/>
      <c r="CY301" s="121"/>
      <c r="CZ301" s="121"/>
      <c r="DA301" s="20"/>
      <c r="DB301" s="20"/>
      <c r="DC301" s="20"/>
      <c r="DD301" s="20"/>
      <c r="DE301" s="20"/>
      <c r="DF301" s="20"/>
      <c r="DG301" s="20"/>
      <c r="DH301" s="20"/>
      <c r="DI301" s="20"/>
      <c r="DJ301" s="20"/>
      <c r="DK301" s="20"/>
      <c r="DL301" s="20"/>
      <c r="DM301" s="20"/>
      <c r="DN301" s="20"/>
      <c r="DO301" s="20"/>
      <c r="DP301" s="20"/>
      <c r="DQ301" s="20"/>
      <c r="DR301" s="20"/>
      <c r="DS301" s="20"/>
      <c r="DT301" s="20"/>
      <c r="DU301" s="20"/>
      <c r="DV301" s="20"/>
      <c r="DW301" s="20"/>
      <c r="DX301" s="20"/>
      <c r="DY301" s="20"/>
      <c r="DZ301" s="20"/>
      <c r="EA301" s="20"/>
      <c r="EB301" s="20"/>
      <c r="EC301" s="20"/>
      <c r="ED301" s="20"/>
      <c r="EE301" s="20"/>
      <c r="EF301" s="20"/>
      <c r="EG301" s="20"/>
      <c r="EH301" s="20"/>
      <c r="EI301" s="20"/>
      <c r="EJ301" s="20"/>
      <c r="EK301" s="20"/>
      <c r="EL301" s="20"/>
      <c r="EM301" s="20"/>
      <c r="EN301" s="20"/>
      <c r="EO301" s="20"/>
      <c r="EP301" s="20"/>
      <c r="EQ301" s="20"/>
      <c r="ER301" s="20"/>
      <c r="ES301" s="20"/>
      <c r="ET301" s="20"/>
      <c r="EU301" s="20"/>
      <c r="EV301" s="20"/>
      <c r="EW301" s="20"/>
      <c r="EX301" s="20"/>
      <c r="EY301" s="20"/>
      <c r="EZ301" s="20"/>
      <c r="FA301" s="20"/>
      <c r="FB301" s="20"/>
      <c r="FC301" s="20"/>
      <c r="FD301" s="20"/>
      <c r="FE301" s="20"/>
      <c r="FF301" s="20"/>
      <c r="FG301" s="20"/>
      <c r="FH301" s="20"/>
      <c r="FI301" s="20"/>
    </row>
    <row r="302" customFormat="false" ht="16.5" hidden="false" customHeight="true" outlineLevel="0" collapsed="false">
      <c r="A302" s="90"/>
      <c r="B302" s="90"/>
      <c r="C302" s="90"/>
      <c r="D302" s="92"/>
      <c r="E302" s="133"/>
      <c r="F302" s="134"/>
      <c r="G302" s="134"/>
      <c r="H302" s="134"/>
      <c r="I302" s="134"/>
      <c r="J302" s="134"/>
      <c r="K302" s="94"/>
      <c r="L302" s="94"/>
      <c r="M302" s="94"/>
      <c r="N302" s="94"/>
      <c r="O302" s="94"/>
      <c r="P302" s="94"/>
      <c r="Q302" s="135"/>
      <c r="R302" s="135"/>
      <c r="S302" s="135"/>
      <c r="T302" s="135"/>
      <c r="U302" s="135"/>
      <c r="V302" s="135"/>
      <c r="W302" s="96"/>
      <c r="X302" s="96"/>
      <c r="Y302" s="96"/>
      <c r="Z302" s="96"/>
      <c r="AA302" s="96"/>
      <c r="AB302" s="96"/>
      <c r="AC302" s="97"/>
      <c r="AD302" s="97"/>
      <c r="AE302" s="97"/>
      <c r="AF302" s="97"/>
      <c r="AG302" s="97"/>
      <c r="AH302" s="97"/>
      <c r="AI302" s="98"/>
      <c r="AJ302" s="98"/>
      <c r="AK302" s="98"/>
      <c r="AL302" s="98"/>
      <c r="AM302" s="98"/>
      <c r="AN302" s="98"/>
      <c r="AO302" s="98"/>
      <c r="AP302" s="98"/>
      <c r="AQ302" s="97"/>
      <c r="AR302" s="97"/>
      <c r="AS302" s="97"/>
      <c r="AT302" s="97"/>
      <c r="AU302" s="121"/>
      <c r="AV302" s="136"/>
      <c r="AW302" s="136"/>
      <c r="AX302" s="136"/>
      <c r="AY302" s="136"/>
      <c r="AZ302" s="136"/>
      <c r="BA302" s="136"/>
      <c r="BB302" s="136"/>
      <c r="BC302" s="136"/>
      <c r="BD302" s="136"/>
      <c r="BE302" s="136"/>
      <c r="BF302" s="136"/>
      <c r="BG302" s="136"/>
      <c r="BH302" s="136"/>
      <c r="BI302" s="136"/>
      <c r="BJ302" s="136"/>
      <c r="BK302" s="136"/>
      <c r="BL302" s="136"/>
      <c r="BM302" s="136"/>
      <c r="BN302" s="136"/>
      <c r="BO302" s="136"/>
      <c r="BP302" s="136"/>
      <c r="BQ302" s="121"/>
      <c r="BR302" s="121"/>
      <c r="BS302" s="121"/>
      <c r="BT302" s="121"/>
      <c r="BU302" s="121"/>
      <c r="BV302" s="121"/>
      <c r="BW302" s="121"/>
      <c r="BX302" s="121"/>
      <c r="BY302" s="121"/>
      <c r="BZ302" s="121"/>
      <c r="CA302" s="121"/>
      <c r="CB302" s="121"/>
      <c r="CC302" s="121"/>
      <c r="CD302" s="121"/>
      <c r="CE302" s="121"/>
      <c r="CF302" s="121"/>
      <c r="CG302" s="121"/>
      <c r="CH302" s="121"/>
      <c r="CI302" s="121"/>
      <c r="CJ302" s="121"/>
      <c r="CK302" s="121"/>
      <c r="CL302" s="121"/>
      <c r="CM302" s="121"/>
      <c r="CN302" s="121"/>
      <c r="CO302" s="121"/>
      <c r="CP302" s="121"/>
      <c r="CQ302" s="121"/>
      <c r="CR302" s="121"/>
      <c r="CS302" s="121"/>
      <c r="CT302" s="121"/>
      <c r="CU302" s="121"/>
      <c r="CV302" s="121"/>
      <c r="CW302" s="121"/>
      <c r="CX302" s="121"/>
      <c r="CY302" s="121"/>
      <c r="CZ302" s="121"/>
      <c r="DA302" s="20"/>
      <c r="DB302" s="20"/>
      <c r="DC302" s="20"/>
      <c r="DD302" s="20"/>
      <c r="DE302" s="20"/>
      <c r="DF302" s="20"/>
      <c r="DG302" s="20"/>
      <c r="DH302" s="20"/>
      <c r="DI302" s="20"/>
      <c r="DJ302" s="20"/>
      <c r="DK302" s="20"/>
      <c r="DL302" s="20"/>
      <c r="DM302" s="20"/>
      <c r="DN302" s="20"/>
      <c r="DO302" s="20"/>
      <c r="DP302" s="20"/>
      <c r="DQ302" s="20"/>
      <c r="DR302" s="20"/>
      <c r="DS302" s="20"/>
      <c r="DT302" s="20"/>
      <c r="DU302" s="20"/>
      <c r="DV302" s="20"/>
      <c r="DW302" s="20"/>
      <c r="DX302" s="20"/>
      <c r="DY302" s="20"/>
      <c r="DZ302" s="20"/>
      <c r="EA302" s="20"/>
      <c r="EB302" s="20"/>
      <c r="EC302" s="20"/>
      <c r="ED302" s="20"/>
      <c r="EE302" s="20"/>
      <c r="EF302" s="20"/>
      <c r="EG302" s="20"/>
      <c r="EH302" s="20"/>
      <c r="EI302" s="20"/>
      <c r="EJ302" s="20"/>
      <c r="EK302" s="20"/>
      <c r="EL302" s="20"/>
      <c r="EM302" s="20"/>
      <c r="EN302" s="20"/>
      <c r="EO302" s="20"/>
      <c r="EP302" s="20"/>
      <c r="EQ302" s="20"/>
      <c r="ER302" s="20"/>
      <c r="ES302" s="20"/>
      <c r="ET302" s="20"/>
      <c r="EU302" s="20"/>
      <c r="EV302" s="20"/>
      <c r="EW302" s="20"/>
      <c r="EX302" s="20"/>
      <c r="EY302" s="20"/>
      <c r="EZ302" s="20"/>
      <c r="FA302" s="20"/>
      <c r="FB302" s="20"/>
      <c r="FC302" s="20"/>
      <c r="FD302" s="20"/>
      <c r="FE302" s="20"/>
      <c r="FF302" s="20"/>
      <c r="FG302" s="20"/>
      <c r="FH302" s="20"/>
      <c r="FI302" s="20"/>
    </row>
    <row r="303" customFormat="false" ht="16.5" hidden="false" customHeight="true" outlineLevel="0" collapsed="false">
      <c r="A303" s="90"/>
      <c r="B303" s="90"/>
      <c r="C303" s="90"/>
      <c r="D303" s="92"/>
      <c r="E303" s="133"/>
      <c r="F303" s="134"/>
      <c r="G303" s="134"/>
      <c r="H303" s="134"/>
      <c r="I303" s="134"/>
      <c r="J303" s="134"/>
      <c r="K303" s="94"/>
      <c r="L303" s="94"/>
      <c r="M303" s="94"/>
      <c r="N303" s="94"/>
      <c r="O303" s="94"/>
      <c r="P303" s="94"/>
      <c r="Q303" s="135"/>
      <c r="R303" s="135"/>
      <c r="S303" s="135"/>
      <c r="T303" s="135"/>
      <c r="U303" s="135"/>
      <c r="V303" s="135"/>
      <c r="W303" s="96"/>
      <c r="X303" s="96"/>
      <c r="Y303" s="96"/>
      <c r="Z303" s="96"/>
      <c r="AA303" s="96"/>
      <c r="AB303" s="96"/>
      <c r="AC303" s="97"/>
      <c r="AD303" s="97"/>
      <c r="AE303" s="97"/>
      <c r="AF303" s="97"/>
      <c r="AG303" s="97"/>
      <c r="AH303" s="97"/>
      <c r="AI303" s="98"/>
      <c r="AJ303" s="98"/>
      <c r="AK303" s="98"/>
      <c r="AL303" s="98"/>
      <c r="AM303" s="98"/>
      <c r="AN303" s="98"/>
      <c r="AO303" s="98"/>
      <c r="AP303" s="98"/>
      <c r="AQ303" s="97"/>
      <c r="AR303" s="97"/>
      <c r="AS303" s="97"/>
      <c r="AT303" s="97"/>
      <c r="AU303" s="121"/>
      <c r="AV303" s="136"/>
      <c r="AW303" s="136"/>
      <c r="AX303" s="136"/>
      <c r="AY303" s="136"/>
      <c r="AZ303" s="136"/>
      <c r="BA303" s="136"/>
      <c r="BB303" s="136"/>
      <c r="BC303" s="136"/>
      <c r="BD303" s="136"/>
      <c r="BE303" s="136"/>
      <c r="BF303" s="136"/>
      <c r="BG303" s="136"/>
      <c r="BH303" s="136"/>
      <c r="BI303" s="136"/>
      <c r="BJ303" s="136"/>
      <c r="BK303" s="136"/>
      <c r="BL303" s="136"/>
      <c r="BM303" s="136"/>
      <c r="BN303" s="136"/>
      <c r="BO303" s="136"/>
      <c r="BP303" s="136"/>
      <c r="BQ303" s="121"/>
      <c r="BR303" s="121"/>
      <c r="BS303" s="121"/>
      <c r="BT303" s="121"/>
      <c r="BU303" s="121"/>
      <c r="BV303" s="121"/>
      <c r="BW303" s="121"/>
      <c r="BX303" s="121"/>
      <c r="BY303" s="121"/>
      <c r="BZ303" s="121"/>
      <c r="CA303" s="121"/>
      <c r="CB303" s="121"/>
      <c r="CC303" s="121"/>
      <c r="CD303" s="121"/>
      <c r="CE303" s="121"/>
      <c r="CF303" s="121"/>
      <c r="CG303" s="121"/>
      <c r="CH303" s="121"/>
      <c r="CI303" s="121"/>
      <c r="CJ303" s="121"/>
      <c r="CK303" s="121"/>
      <c r="CL303" s="121"/>
      <c r="CM303" s="121"/>
      <c r="CN303" s="121"/>
      <c r="CO303" s="121"/>
      <c r="CP303" s="121"/>
      <c r="CQ303" s="121"/>
      <c r="CR303" s="121"/>
      <c r="CS303" s="121"/>
      <c r="CT303" s="121"/>
      <c r="CU303" s="121"/>
      <c r="CV303" s="121"/>
      <c r="CW303" s="121"/>
      <c r="CX303" s="121"/>
      <c r="CY303" s="121"/>
      <c r="CZ303" s="121"/>
      <c r="DA303" s="20"/>
      <c r="DB303" s="20"/>
      <c r="DC303" s="20"/>
      <c r="DD303" s="20"/>
      <c r="DE303" s="20"/>
      <c r="DF303" s="20"/>
      <c r="DG303" s="20"/>
      <c r="DH303" s="20"/>
      <c r="DI303" s="20"/>
      <c r="DJ303" s="20"/>
      <c r="DK303" s="20"/>
      <c r="DL303" s="20"/>
      <c r="DM303" s="20"/>
      <c r="DN303" s="20"/>
      <c r="DO303" s="20"/>
      <c r="DP303" s="20"/>
      <c r="DQ303" s="20"/>
      <c r="DR303" s="20"/>
      <c r="DS303" s="20"/>
      <c r="DT303" s="20"/>
      <c r="DU303" s="20"/>
      <c r="DV303" s="20"/>
      <c r="DW303" s="20"/>
      <c r="DX303" s="20"/>
      <c r="DY303" s="20"/>
      <c r="DZ303" s="20"/>
      <c r="EA303" s="20"/>
      <c r="EB303" s="20"/>
      <c r="EC303" s="20"/>
      <c r="ED303" s="20"/>
      <c r="EE303" s="20"/>
      <c r="EF303" s="20"/>
      <c r="EG303" s="20"/>
      <c r="EH303" s="20"/>
      <c r="EI303" s="20"/>
      <c r="EJ303" s="20"/>
      <c r="EK303" s="20"/>
      <c r="EL303" s="20"/>
      <c r="EM303" s="20"/>
      <c r="EN303" s="20"/>
      <c r="EO303" s="20"/>
      <c r="EP303" s="20"/>
      <c r="EQ303" s="20"/>
      <c r="ER303" s="20"/>
      <c r="ES303" s="20"/>
      <c r="ET303" s="20"/>
      <c r="EU303" s="20"/>
      <c r="EV303" s="20"/>
      <c r="EW303" s="20"/>
      <c r="EX303" s="20"/>
      <c r="EY303" s="20"/>
      <c r="EZ303" s="20"/>
      <c r="FA303" s="20"/>
      <c r="FB303" s="20"/>
      <c r="FC303" s="20"/>
      <c r="FD303" s="20"/>
      <c r="FE303" s="20"/>
      <c r="FF303" s="20"/>
      <c r="FG303" s="20"/>
      <c r="FH303" s="20"/>
      <c r="FI303" s="20"/>
    </row>
    <row r="304" customFormat="false" ht="16.5" hidden="false" customHeight="true" outlineLevel="0" collapsed="false">
      <c r="A304" s="90"/>
      <c r="B304" s="90"/>
      <c r="C304" s="90"/>
      <c r="D304" s="92"/>
      <c r="E304" s="133"/>
      <c r="F304" s="134"/>
      <c r="G304" s="134"/>
      <c r="H304" s="134"/>
      <c r="I304" s="134"/>
      <c r="J304" s="134"/>
      <c r="K304" s="94"/>
      <c r="L304" s="94"/>
      <c r="M304" s="94"/>
      <c r="N304" s="94"/>
      <c r="O304" s="94"/>
      <c r="P304" s="94"/>
      <c r="Q304" s="135"/>
      <c r="R304" s="135"/>
      <c r="S304" s="135"/>
      <c r="T304" s="135"/>
      <c r="U304" s="135"/>
      <c r="V304" s="135"/>
      <c r="W304" s="96"/>
      <c r="X304" s="96"/>
      <c r="Y304" s="96"/>
      <c r="Z304" s="96"/>
      <c r="AA304" s="96"/>
      <c r="AB304" s="96"/>
      <c r="AC304" s="97"/>
      <c r="AD304" s="97"/>
      <c r="AE304" s="97"/>
      <c r="AF304" s="97"/>
      <c r="AG304" s="97"/>
      <c r="AH304" s="97"/>
      <c r="AI304" s="98"/>
      <c r="AJ304" s="98"/>
      <c r="AK304" s="98"/>
      <c r="AL304" s="98"/>
      <c r="AM304" s="98"/>
      <c r="AN304" s="98"/>
      <c r="AO304" s="98"/>
      <c r="AP304" s="98"/>
      <c r="AQ304" s="97"/>
      <c r="AR304" s="97"/>
      <c r="AS304" s="97"/>
      <c r="AT304" s="97"/>
      <c r="AU304" s="121"/>
      <c r="AV304" s="136"/>
      <c r="AW304" s="136"/>
      <c r="AX304" s="136"/>
      <c r="AY304" s="136"/>
      <c r="AZ304" s="136"/>
      <c r="BA304" s="136"/>
      <c r="BB304" s="136"/>
      <c r="BC304" s="136"/>
      <c r="BD304" s="136"/>
      <c r="BE304" s="136"/>
      <c r="BF304" s="136"/>
      <c r="BG304" s="136"/>
      <c r="BH304" s="136"/>
      <c r="BI304" s="136"/>
      <c r="BJ304" s="136"/>
      <c r="BK304" s="136"/>
      <c r="BL304" s="136"/>
      <c r="BM304" s="136"/>
      <c r="BN304" s="136"/>
      <c r="BO304" s="136"/>
      <c r="BP304" s="136"/>
      <c r="BQ304" s="121"/>
      <c r="BR304" s="121"/>
      <c r="BS304" s="121"/>
      <c r="BT304" s="121"/>
      <c r="BU304" s="121"/>
      <c r="BV304" s="121"/>
      <c r="BW304" s="121"/>
      <c r="BX304" s="121"/>
      <c r="BY304" s="121"/>
      <c r="BZ304" s="121"/>
      <c r="CA304" s="121"/>
      <c r="CB304" s="121"/>
      <c r="CC304" s="121"/>
      <c r="CD304" s="121"/>
      <c r="CE304" s="121"/>
      <c r="CF304" s="121"/>
      <c r="CG304" s="121"/>
      <c r="CH304" s="121"/>
      <c r="CI304" s="121"/>
      <c r="CJ304" s="121"/>
      <c r="CK304" s="121"/>
      <c r="CL304" s="121"/>
      <c r="CM304" s="121"/>
      <c r="CN304" s="121"/>
      <c r="CO304" s="121"/>
      <c r="CP304" s="121"/>
      <c r="CQ304" s="121"/>
      <c r="CR304" s="121"/>
      <c r="CS304" s="121"/>
      <c r="CT304" s="121"/>
      <c r="CU304" s="121"/>
      <c r="CV304" s="121"/>
      <c r="CW304" s="121"/>
      <c r="CX304" s="121"/>
      <c r="CY304" s="121"/>
      <c r="CZ304" s="121"/>
      <c r="DA304" s="20"/>
      <c r="DB304" s="20"/>
      <c r="DC304" s="20"/>
      <c r="DD304" s="20"/>
      <c r="DE304" s="20"/>
      <c r="DF304" s="20"/>
      <c r="DG304" s="20"/>
      <c r="DH304" s="20"/>
      <c r="DI304" s="20"/>
      <c r="DJ304" s="20"/>
      <c r="DK304" s="20"/>
      <c r="DL304" s="20"/>
      <c r="DM304" s="20"/>
      <c r="DN304" s="20"/>
      <c r="DO304" s="20"/>
      <c r="DP304" s="20"/>
      <c r="DQ304" s="20"/>
      <c r="DR304" s="20"/>
      <c r="DS304" s="20"/>
      <c r="DT304" s="20"/>
      <c r="DU304" s="20"/>
      <c r="DV304" s="20"/>
      <c r="DW304" s="20"/>
      <c r="DX304" s="20"/>
      <c r="DY304" s="20"/>
      <c r="DZ304" s="20"/>
      <c r="EA304" s="20"/>
      <c r="EB304" s="20"/>
      <c r="EC304" s="20"/>
      <c r="ED304" s="20"/>
      <c r="EE304" s="20"/>
      <c r="EF304" s="20"/>
      <c r="EG304" s="20"/>
      <c r="EH304" s="20"/>
      <c r="EI304" s="20"/>
      <c r="EJ304" s="20"/>
      <c r="EK304" s="20"/>
      <c r="EL304" s="20"/>
      <c r="EM304" s="20"/>
      <c r="EN304" s="20"/>
      <c r="EO304" s="20"/>
      <c r="EP304" s="20"/>
      <c r="EQ304" s="20"/>
      <c r="ER304" s="20"/>
      <c r="ES304" s="20"/>
      <c r="ET304" s="20"/>
      <c r="EU304" s="20"/>
      <c r="EV304" s="20"/>
      <c r="EW304" s="20"/>
      <c r="EX304" s="20"/>
      <c r="EY304" s="20"/>
      <c r="EZ304" s="20"/>
      <c r="FA304" s="20"/>
      <c r="FB304" s="20"/>
      <c r="FC304" s="20"/>
      <c r="FD304" s="20"/>
      <c r="FE304" s="20"/>
      <c r="FF304" s="20"/>
      <c r="FG304" s="20"/>
      <c r="FH304" s="20"/>
      <c r="FI304" s="20"/>
    </row>
    <row r="305" customFormat="false" ht="16.5" hidden="false" customHeight="true" outlineLevel="0" collapsed="false">
      <c r="A305" s="90"/>
      <c r="B305" s="90"/>
      <c r="C305" s="90"/>
      <c r="D305" s="92"/>
      <c r="E305" s="133"/>
      <c r="F305" s="134"/>
      <c r="G305" s="134"/>
      <c r="H305" s="134"/>
      <c r="I305" s="134"/>
      <c r="J305" s="134"/>
      <c r="K305" s="94"/>
      <c r="L305" s="94"/>
      <c r="M305" s="94"/>
      <c r="N305" s="94"/>
      <c r="O305" s="94"/>
      <c r="P305" s="94"/>
      <c r="Q305" s="135"/>
      <c r="R305" s="135"/>
      <c r="S305" s="135"/>
      <c r="T305" s="135"/>
      <c r="U305" s="135"/>
      <c r="V305" s="135"/>
      <c r="W305" s="96"/>
      <c r="X305" s="96"/>
      <c r="Y305" s="96"/>
      <c r="Z305" s="96"/>
      <c r="AA305" s="96"/>
      <c r="AB305" s="96"/>
      <c r="AC305" s="97"/>
      <c r="AD305" s="97"/>
      <c r="AE305" s="97"/>
      <c r="AF305" s="97"/>
      <c r="AG305" s="97"/>
      <c r="AH305" s="97"/>
      <c r="AI305" s="98"/>
      <c r="AJ305" s="98"/>
      <c r="AK305" s="98"/>
      <c r="AL305" s="98"/>
      <c r="AM305" s="98"/>
      <c r="AN305" s="98"/>
      <c r="AO305" s="98"/>
      <c r="AP305" s="98"/>
      <c r="AQ305" s="97"/>
      <c r="AR305" s="97"/>
      <c r="AS305" s="97"/>
      <c r="AT305" s="97"/>
      <c r="AU305" s="121"/>
      <c r="AV305" s="136"/>
      <c r="AW305" s="136"/>
      <c r="AX305" s="136"/>
      <c r="AY305" s="136"/>
      <c r="AZ305" s="136"/>
      <c r="BA305" s="136"/>
      <c r="BB305" s="136"/>
      <c r="BC305" s="136"/>
      <c r="BD305" s="136"/>
      <c r="BE305" s="136"/>
      <c r="BF305" s="136"/>
      <c r="BG305" s="136"/>
      <c r="BH305" s="136"/>
      <c r="BI305" s="136"/>
      <c r="BJ305" s="136"/>
      <c r="BK305" s="136"/>
      <c r="BL305" s="136"/>
      <c r="BM305" s="136"/>
      <c r="BN305" s="136"/>
      <c r="BO305" s="136"/>
      <c r="BP305" s="136"/>
      <c r="BQ305" s="121"/>
      <c r="BR305" s="121"/>
      <c r="BS305" s="121"/>
      <c r="BT305" s="121"/>
      <c r="BU305" s="121"/>
      <c r="BV305" s="121"/>
      <c r="BW305" s="121"/>
      <c r="BX305" s="121"/>
      <c r="BY305" s="121"/>
      <c r="BZ305" s="121"/>
      <c r="CA305" s="121"/>
      <c r="CB305" s="121"/>
      <c r="CC305" s="121"/>
      <c r="CD305" s="121"/>
      <c r="CE305" s="121"/>
      <c r="CF305" s="121"/>
      <c r="CG305" s="121"/>
      <c r="CH305" s="121"/>
      <c r="CI305" s="121"/>
      <c r="CJ305" s="121"/>
      <c r="CK305" s="121"/>
      <c r="CL305" s="121"/>
      <c r="CM305" s="121"/>
      <c r="CN305" s="121"/>
      <c r="CO305" s="121"/>
      <c r="CP305" s="121"/>
      <c r="CQ305" s="121"/>
      <c r="CR305" s="121"/>
      <c r="CS305" s="121"/>
      <c r="CT305" s="121"/>
      <c r="CU305" s="121"/>
      <c r="CV305" s="121"/>
      <c r="CW305" s="121"/>
      <c r="CX305" s="121"/>
      <c r="CY305" s="121"/>
      <c r="CZ305" s="121"/>
      <c r="DA305" s="20"/>
      <c r="DB305" s="20"/>
      <c r="DC305" s="20"/>
      <c r="DD305" s="20"/>
      <c r="DE305" s="20"/>
      <c r="DF305" s="20"/>
      <c r="DG305" s="20"/>
      <c r="DH305" s="20"/>
      <c r="DI305" s="20"/>
      <c r="DJ305" s="20"/>
      <c r="DK305" s="20"/>
      <c r="DL305" s="20"/>
      <c r="DM305" s="20"/>
      <c r="DN305" s="20"/>
      <c r="DO305" s="20"/>
      <c r="DP305" s="20"/>
      <c r="DQ305" s="20"/>
      <c r="DR305" s="20"/>
      <c r="DS305" s="20"/>
      <c r="DT305" s="20"/>
      <c r="DU305" s="20"/>
      <c r="DV305" s="20"/>
      <c r="DW305" s="20"/>
      <c r="DX305" s="20"/>
      <c r="DY305" s="20"/>
      <c r="DZ305" s="20"/>
      <c r="EA305" s="20"/>
      <c r="EB305" s="20"/>
      <c r="EC305" s="20"/>
      <c r="ED305" s="20"/>
      <c r="EE305" s="20"/>
      <c r="EF305" s="20"/>
      <c r="EG305" s="20"/>
      <c r="EH305" s="20"/>
      <c r="EI305" s="20"/>
      <c r="EJ305" s="20"/>
      <c r="EK305" s="20"/>
      <c r="EL305" s="20"/>
      <c r="EM305" s="20"/>
      <c r="EN305" s="20"/>
      <c r="EO305" s="20"/>
      <c r="EP305" s="20"/>
      <c r="EQ305" s="20"/>
      <c r="ER305" s="20"/>
      <c r="ES305" s="20"/>
      <c r="ET305" s="20"/>
      <c r="EU305" s="20"/>
      <c r="EV305" s="20"/>
      <c r="EW305" s="20"/>
      <c r="EX305" s="20"/>
      <c r="EY305" s="20"/>
      <c r="EZ305" s="20"/>
      <c r="FA305" s="20"/>
      <c r="FB305" s="20"/>
      <c r="FC305" s="20"/>
      <c r="FD305" s="20"/>
      <c r="FE305" s="20"/>
      <c r="FF305" s="20"/>
      <c r="FG305" s="20"/>
      <c r="FH305" s="20"/>
      <c r="FI305" s="20"/>
    </row>
    <row r="306" customFormat="false" ht="16.5" hidden="false" customHeight="true" outlineLevel="0" collapsed="false">
      <c r="A306" s="90"/>
      <c r="B306" s="90"/>
      <c r="C306" s="90"/>
      <c r="D306" s="92"/>
      <c r="E306" s="133"/>
      <c r="F306" s="134"/>
      <c r="G306" s="134"/>
      <c r="H306" s="134"/>
      <c r="I306" s="134"/>
      <c r="J306" s="134"/>
      <c r="K306" s="94"/>
      <c r="L306" s="94"/>
      <c r="M306" s="94"/>
      <c r="N306" s="94"/>
      <c r="O306" s="94"/>
      <c r="P306" s="94"/>
      <c r="Q306" s="135"/>
      <c r="R306" s="135"/>
      <c r="S306" s="135"/>
      <c r="T306" s="135"/>
      <c r="U306" s="135"/>
      <c r="V306" s="135"/>
      <c r="W306" s="96"/>
      <c r="X306" s="96"/>
      <c r="Y306" s="96"/>
      <c r="Z306" s="96"/>
      <c r="AA306" s="96"/>
      <c r="AB306" s="96"/>
      <c r="AC306" s="97"/>
      <c r="AD306" s="97"/>
      <c r="AE306" s="97"/>
      <c r="AF306" s="97"/>
      <c r="AG306" s="97"/>
      <c r="AH306" s="97"/>
      <c r="AI306" s="98"/>
      <c r="AJ306" s="98"/>
      <c r="AK306" s="98"/>
      <c r="AL306" s="98"/>
      <c r="AM306" s="98"/>
      <c r="AN306" s="98"/>
      <c r="AO306" s="98"/>
      <c r="AP306" s="98"/>
      <c r="AQ306" s="97"/>
      <c r="AR306" s="97"/>
      <c r="AS306" s="97"/>
      <c r="AT306" s="97"/>
      <c r="AU306" s="121"/>
      <c r="AV306" s="136"/>
      <c r="AW306" s="136"/>
      <c r="AX306" s="136"/>
      <c r="AY306" s="136"/>
      <c r="AZ306" s="136"/>
      <c r="BA306" s="136"/>
      <c r="BB306" s="136"/>
      <c r="BC306" s="136"/>
      <c r="BD306" s="136"/>
      <c r="BE306" s="136"/>
      <c r="BF306" s="136"/>
      <c r="BG306" s="136"/>
      <c r="BH306" s="136"/>
      <c r="BI306" s="136"/>
      <c r="BJ306" s="136"/>
      <c r="BK306" s="136"/>
      <c r="BL306" s="136"/>
      <c r="BM306" s="136"/>
      <c r="BN306" s="136"/>
      <c r="BO306" s="136"/>
      <c r="BP306" s="136"/>
      <c r="BQ306" s="121"/>
      <c r="BR306" s="121"/>
      <c r="BS306" s="121"/>
      <c r="BT306" s="121"/>
      <c r="BU306" s="121"/>
      <c r="BV306" s="121"/>
      <c r="BW306" s="121"/>
      <c r="BX306" s="121"/>
      <c r="BY306" s="121"/>
      <c r="BZ306" s="121"/>
      <c r="CA306" s="121"/>
      <c r="CB306" s="121"/>
      <c r="CC306" s="121"/>
      <c r="CD306" s="121"/>
      <c r="CE306" s="121"/>
      <c r="CF306" s="121"/>
      <c r="CG306" s="121"/>
      <c r="CH306" s="121"/>
      <c r="CI306" s="121"/>
      <c r="CJ306" s="121"/>
      <c r="CK306" s="121"/>
      <c r="CL306" s="121"/>
      <c r="CM306" s="121"/>
      <c r="CN306" s="121"/>
      <c r="CO306" s="121"/>
      <c r="CP306" s="121"/>
      <c r="CQ306" s="121"/>
      <c r="CR306" s="121"/>
      <c r="CS306" s="121"/>
      <c r="CT306" s="121"/>
      <c r="CU306" s="121"/>
      <c r="CV306" s="121"/>
      <c r="CW306" s="121"/>
      <c r="CX306" s="121"/>
      <c r="CY306" s="121"/>
      <c r="CZ306" s="121"/>
      <c r="DA306" s="20"/>
      <c r="DB306" s="20"/>
      <c r="DC306" s="20"/>
      <c r="DD306" s="20"/>
      <c r="DE306" s="20"/>
      <c r="DF306" s="20"/>
      <c r="DG306" s="20"/>
      <c r="DH306" s="20"/>
      <c r="DI306" s="20"/>
      <c r="DJ306" s="20"/>
      <c r="DK306" s="20"/>
      <c r="DL306" s="20"/>
      <c r="DM306" s="20"/>
      <c r="DN306" s="20"/>
      <c r="DO306" s="20"/>
      <c r="DP306" s="20"/>
      <c r="DQ306" s="20"/>
      <c r="DR306" s="20"/>
      <c r="DS306" s="20"/>
      <c r="DT306" s="20"/>
      <c r="DU306" s="20"/>
      <c r="DV306" s="20"/>
      <c r="DW306" s="20"/>
      <c r="DX306" s="20"/>
      <c r="DY306" s="20"/>
      <c r="DZ306" s="20"/>
      <c r="EA306" s="20"/>
      <c r="EB306" s="20"/>
      <c r="EC306" s="20"/>
      <c r="ED306" s="20"/>
      <c r="EE306" s="20"/>
      <c r="EF306" s="20"/>
      <c r="EG306" s="20"/>
      <c r="EH306" s="20"/>
      <c r="EI306" s="20"/>
      <c r="EJ306" s="20"/>
      <c r="EK306" s="20"/>
      <c r="EL306" s="20"/>
      <c r="EM306" s="20"/>
      <c r="EN306" s="20"/>
      <c r="EO306" s="20"/>
      <c r="EP306" s="20"/>
      <c r="EQ306" s="20"/>
      <c r="ER306" s="20"/>
      <c r="ES306" s="20"/>
      <c r="ET306" s="20"/>
      <c r="EU306" s="20"/>
      <c r="EV306" s="20"/>
      <c r="EW306" s="20"/>
      <c r="EX306" s="20"/>
      <c r="EY306" s="20"/>
      <c r="EZ306" s="20"/>
      <c r="FA306" s="20"/>
      <c r="FB306" s="20"/>
      <c r="FC306" s="20"/>
      <c r="FD306" s="20"/>
      <c r="FE306" s="20"/>
      <c r="FF306" s="20"/>
      <c r="FG306" s="20"/>
      <c r="FH306" s="20"/>
      <c r="FI306" s="20"/>
    </row>
    <row r="307" customFormat="false" ht="16.5" hidden="false" customHeight="true" outlineLevel="0" collapsed="false">
      <c r="A307" s="90"/>
      <c r="B307" s="90"/>
      <c r="C307" s="90"/>
      <c r="D307" s="92"/>
      <c r="E307" s="133"/>
      <c r="F307" s="134"/>
      <c r="G307" s="134"/>
      <c r="H307" s="134"/>
      <c r="I307" s="134"/>
      <c r="J307" s="134"/>
      <c r="K307" s="94"/>
      <c r="L307" s="94"/>
      <c r="M307" s="94"/>
      <c r="N307" s="94"/>
      <c r="O307" s="94"/>
      <c r="P307" s="94"/>
      <c r="Q307" s="135"/>
      <c r="R307" s="135"/>
      <c r="S307" s="135"/>
      <c r="T307" s="135"/>
      <c r="U307" s="135"/>
      <c r="V307" s="135"/>
      <c r="W307" s="96"/>
      <c r="X307" s="96"/>
      <c r="Y307" s="96"/>
      <c r="Z307" s="96"/>
      <c r="AA307" s="96"/>
      <c r="AB307" s="96"/>
      <c r="AC307" s="97"/>
      <c r="AD307" s="97"/>
      <c r="AE307" s="97"/>
      <c r="AF307" s="97"/>
      <c r="AG307" s="97"/>
      <c r="AH307" s="97"/>
      <c r="AI307" s="98"/>
      <c r="AJ307" s="98"/>
      <c r="AK307" s="98"/>
      <c r="AL307" s="98"/>
      <c r="AM307" s="98"/>
      <c r="AN307" s="98"/>
      <c r="AO307" s="98"/>
      <c r="AP307" s="98"/>
      <c r="AQ307" s="97"/>
      <c r="AR307" s="137"/>
      <c r="AS307" s="97"/>
      <c r="AT307" s="97"/>
      <c r="AU307" s="121"/>
      <c r="AV307" s="136"/>
      <c r="AW307" s="136"/>
      <c r="AX307" s="136"/>
      <c r="AY307" s="136"/>
      <c r="AZ307" s="136"/>
      <c r="BA307" s="136"/>
      <c r="BB307" s="136"/>
      <c r="BC307" s="136"/>
      <c r="BD307" s="136"/>
      <c r="BE307" s="136"/>
      <c r="BF307" s="136"/>
      <c r="BG307" s="136"/>
      <c r="BH307" s="136"/>
      <c r="BI307" s="136"/>
      <c r="BJ307" s="136"/>
      <c r="BK307" s="136"/>
      <c r="BL307" s="136"/>
      <c r="BM307" s="136"/>
      <c r="BN307" s="136"/>
      <c r="BO307" s="136"/>
      <c r="BP307" s="136"/>
      <c r="BQ307" s="121"/>
      <c r="BR307" s="121"/>
      <c r="BS307" s="121"/>
      <c r="BT307" s="121"/>
      <c r="BU307" s="121"/>
      <c r="BV307" s="121"/>
      <c r="BW307" s="121"/>
      <c r="BX307" s="121"/>
      <c r="BY307" s="121"/>
      <c r="BZ307" s="121"/>
      <c r="CA307" s="121"/>
      <c r="CB307" s="121"/>
      <c r="CC307" s="121"/>
      <c r="CD307" s="121"/>
      <c r="CE307" s="121"/>
      <c r="CF307" s="121"/>
      <c r="CG307" s="121"/>
      <c r="CH307" s="121"/>
      <c r="CI307" s="121"/>
      <c r="CJ307" s="121"/>
      <c r="CK307" s="121"/>
      <c r="CL307" s="121"/>
      <c r="CM307" s="121"/>
      <c r="CN307" s="121"/>
      <c r="CO307" s="121"/>
      <c r="CP307" s="121"/>
      <c r="CQ307" s="121"/>
      <c r="CR307" s="121"/>
      <c r="CS307" s="121"/>
      <c r="CT307" s="121"/>
      <c r="CU307" s="121"/>
      <c r="CV307" s="121"/>
      <c r="CW307" s="121"/>
      <c r="CX307" s="121"/>
      <c r="CY307" s="121"/>
      <c r="CZ307" s="121"/>
      <c r="DA307" s="20"/>
      <c r="DB307" s="20"/>
      <c r="DC307" s="20"/>
      <c r="DD307" s="20"/>
      <c r="DE307" s="20"/>
      <c r="DF307" s="20"/>
      <c r="DG307" s="20"/>
      <c r="DH307" s="20"/>
      <c r="DI307" s="20"/>
      <c r="DJ307" s="20"/>
      <c r="DK307" s="20"/>
      <c r="DL307" s="20"/>
      <c r="DM307" s="20"/>
      <c r="DN307" s="20"/>
      <c r="DO307" s="20"/>
      <c r="DP307" s="20"/>
      <c r="DQ307" s="20"/>
      <c r="DR307" s="20"/>
      <c r="DS307" s="20"/>
      <c r="DT307" s="20"/>
      <c r="DU307" s="20"/>
      <c r="DV307" s="20"/>
      <c r="DW307" s="20"/>
      <c r="DX307" s="20"/>
      <c r="DY307" s="20"/>
      <c r="DZ307" s="20"/>
      <c r="EA307" s="20"/>
      <c r="EB307" s="20"/>
      <c r="EC307" s="20"/>
      <c r="ED307" s="20"/>
      <c r="EE307" s="20"/>
      <c r="EF307" s="20"/>
      <c r="EG307" s="20"/>
      <c r="EH307" s="20"/>
      <c r="EI307" s="20"/>
      <c r="EJ307" s="20"/>
      <c r="EK307" s="20"/>
      <c r="EL307" s="20"/>
      <c r="EM307" s="20"/>
      <c r="EN307" s="20"/>
      <c r="EO307" s="20"/>
      <c r="EP307" s="20"/>
      <c r="EQ307" s="20"/>
      <c r="ER307" s="20"/>
      <c r="ES307" s="20"/>
      <c r="ET307" s="20"/>
      <c r="EU307" s="20"/>
      <c r="EV307" s="20"/>
      <c r="EW307" s="20"/>
      <c r="EX307" s="20"/>
      <c r="EY307" s="20"/>
      <c r="EZ307" s="20"/>
      <c r="FA307" s="20"/>
      <c r="FB307" s="20"/>
      <c r="FC307" s="20"/>
      <c r="FD307" s="20"/>
      <c r="FE307" s="20"/>
      <c r="FF307" s="20"/>
      <c r="FG307" s="20"/>
      <c r="FH307" s="20"/>
      <c r="FI307" s="20"/>
    </row>
    <row r="308" customFormat="false" ht="16.5" hidden="false" customHeight="true" outlineLevel="0" collapsed="false">
      <c r="A308" s="90"/>
      <c r="B308" s="90"/>
      <c r="C308" s="90"/>
      <c r="D308" s="92"/>
      <c r="E308" s="133"/>
      <c r="F308" s="134"/>
      <c r="G308" s="134"/>
      <c r="H308" s="134"/>
      <c r="I308" s="134"/>
      <c r="J308" s="134"/>
      <c r="K308" s="94"/>
      <c r="L308" s="94"/>
      <c r="M308" s="94"/>
      <c r="N308" s="94"/>
      <c r="O308" s="94"/>
      <c r="P308" s="94"/>
      <c r="Q308" s="135"/>
      <c r="R308" s="135"/>
      <c r="S308" s="135"/>
      <c r="T308" s="135"/>
      <c r="U308" s="135"/>
      <c r="V308" s="135"/>
      <c r="W308" s="96"/>
      <c r="X308" s="96"/>
      <c r="Y308" s="96"/>
      <c r="Z308" s="96"/>
      <c r="AA308" s="96"/>
      <c r="AB308" s="96"/>
      <c r="AC308" s="97"/>
      <c r="AD308" s="97"/>
      <c r="AE308" s="97"/>
      <c r="AF308" s="97"/>
      <c r="AG308" s="97"/>
      <c r="AH308" s="97"/>
      <c r="AI308" s="98"/>
      <c r="AJ308" s="98"/>
      <c r="AK308" s="98"/>
      <c r="AL308" s="98"/>
      <c r="AM308" s="98"/>
      <c r="AN308" s="98"/>
      <c r="AO308" s="98"/>
      <c r="AP308" s="98"/>
      <c r="AQ308" s="97"/>
      <c r="AR308" s="97"/>
      <c r="AS308" s="97"/>
      <c r="AT308" s="97"/>
      <c r="AU308" s="121"/>
      <c r="AV308" s="136"/>
      <c r="AW308" s="136"/>
      <c r="AX308" s="136"/>
      <c r="AY308" s="136"/>
      <c r="AZ308" s="136"/>
      <c r="BA308" s="136"/>
      <c r="BB308" s="136"/>
      <c r="BC308" s="136"/>
      <c r="BD308" s="136"/>
      <c r="BE308" s="136"/>
      <c r="BF308" s="136"/>
      <c r="BG308" s="136"/>
      <c r="BH308" s="136"/>
      <c r="BI308" s="136"/>
      <c r="BJ308" s="136"/>
      <c r="BK308" s="136"/>
      <c r="BL308" s="136"/>
      <c r="BM308" s="136"/>
      <c r="BN308" s="136"/>
      <c r="BO308" s="136"/>
      <c r="BP308" s="136"/>
      <c r="BQ308" s="121"/>
      <c r="BR308" s="121"/>
      <c r="BS308" s="121"/>
      <c r="BT308" s="121"/>
      <c r="BU308" s="121"/>
      <c r="BV308" s="121"/>
      <c r="BW308" s="121"/>
      <c r="BX308" s="121"/>
      <c r="BY308" s="121"/>
      <c r="BZ308" s="121"/>
      <c r="CA308" s="121"/>
      <c r="CB308" s="121"/>
      <c r="CC308" s="121"/>
      <c r="CD308" s="121"/>
      <c r="CE308" s="121"/>
      <c r="CF308" s="121"/>
      <c r="CG308" s="121"/>
      <c r="CH308" s="121"/>
      <c r="CI308" s="121"/>
      <c r="CJ308" s="121"/>
      <c r="CK308" s="121"/>
      <c r="CL308" s="121"/>
      <c r="CM308" s="121"/>
      <c r="CN308" s="121"/>
      <c r="CO308" s="121"/>
      <c r="CP308" s="121"/>
      <c r="CQ308" s="121"/>
      <c r="CR308" s="121"/>
      <c r="CS308" s="121"/>
      <c r="CT308" s="121"/>
      <c r="CU308" s="121"/>
      <c r="CV308" s="121"/>
      <c r="CW308" s="121"/>
      <c r="CX308" s="121"/>
      <c r="CY308" s="121"/>
      <c r="CZ308" s="121"/>
      <c r="DA308" s="20"/>
      <c r="DB308" s="20"/>
      <c r="DC308" s="20"/>
      <c r="DD308" s="20"/>
      <c r="DE308" s="20"/>
      <c r="DF308" s="20"/>
      <c r="DG308" s="20"/>
      <c r="DH308" s="20"/>
      <c r="DI308" s="20"/>
      <c r="DJ308" s="20"/>
      <c r="DK308" s="20"/>
      <c r="DL308" s="20"/>
      <c r="DM308" s="20"/>
      <c r="DN308" s="20"/>
      <c r="DO308" s="20"/>
      <c r="DP308" s="20"/>
      <c r="DQ308" s="20"/>
      <c r="DR308" s="20"/>
      <c r="DS308" s="20"/>
      <c r="DT308" s="20"/>
      <c r="DU308" s="20"/>
      <c r="DV308" s="20"/>
      <c r="DW308" s="20"/>
      <c r="DX308" s="20"/>
      <c r="DY308" s="20"/>
      <c r="DZ308" s="20"/>
      <c r="EA308" s="20"/>
      <c r="EB308" s="20"/>
      <c r="EC308" s="20"/>
      <c r="ED308" s="20"/>
      <c r="EE308" s="20"/>
      <c r="EF308" s="20"/>
      <c r="EG308" s="20"/>
      <c r="EH308" s="20"/>
      <c r="EI308" s="20"/>
      <c r="EJ308" s="20"/>
      <c r="EK308" s="20"/>
      <c r="EL308" s="20"/>
      <c r="EM308" s="20"/>
      <c r="EN308" s="20"/>
      <c r="EO308" s="20"/>
      <c r="EP308" s="20"/>
      <c r="EQ308" s="20"/>
      <c r="ER308" s="20"/>
      <c r="ES308" s="20"/>
      <c r="ET308" s="20"/>
      <c r="EU308" s="20"/>
      <c r="EV308" s="20"/>
      <c r="EW308" s="20"/>
      <c r="EX308" s="20"/>
      <c r="EY308" s="20"/>
      <c r="EZ308" s="20"/>
      <c r="FA308" s="20"/>
      <c r="FB308" s="20"/>
      <c r="FC308" s="20"/>
      <c r="FD308" s="20"/>
      <c r="FE308" s="20"/>
      <c r="FF308" s="20"/>
      <c r="FG308" s="20"/>
      <c r="FH308" s="20"/>
      <c r="FI308" s="20"/>
    </row>
    <row r="309" customFormat="false" ht="16.5" hidden="false" customHeight="true" outlineLevel="0" collapsed="false">
      <c r="A309" s="90"/>
      <c r="B309" s="90"/>
      <c r="C309" s="90"/>
      <c r="D309" s="92"/>
      <c r="E309" s="133"/>
      <c r="F309" s="134"/>
      <c r="G309" s="134"/>
      <c r="H309" s="134"/>
      <c r="I309" s="134"/>
      <c r="J309" s="134"/>
      <c r="K309" s="94"/>
      <c r="L309" s="94"/>
      <c r="M309" s="94"/>
      <c r="N309" s="94"/>
      <c r="O309" s="94"/>
      <c r="P309" s="94"/>
      <c r="Q309" s="135"/>
      <c r="R309" s="135"/>
      <c r="S309" s="135"/>
      <c r="T309" s="135"/>
      <c r="U309" s="135"/>
      <c r="V309" s="135"/>
      <c r="W309" s="96"/>
      <c r="X309" s="96"/>
      <c r="Y309" s="96"/>
      <c r="Z309" s="96"/>
      <c r="AA309" s="96"/>
      <c r="AB309" s="96"/>
      <c r="AC309" s="97"/>
      <c r="AD309" s="97"/>
      <c r="AE309" s="97"/>
      <c r="AF309" s="97"/>
      <c r="AG309" s="97"/>
      <c r="AH309" s="97"/>
      <c r="AI309" s="98"/>
      <c r="AJ309" s="98"/>
      <c r="AK309" s="98"/>
      <c r="AL309" s="98"/>
      <c r="AM309" s="98"/>
      <c r="AN309" s="98"/>
      <c r="AO309" s="98"/>
      <c r="AP309" s="98"/>
      <c r="AQ309" s="97"/>
      <c r="AR309" s="97"/>
      <c r="AS309" s="97"/>
      <c r="AT309" s="97"/>
      <c r="AU309" s="121"/>
      <c r="AV309" s="136"/>
      <c r="AW309" s="136"/>
      <c r="AX309" s="136"/>
      <c r="AY309" s="136"/>
      <c r="AZ309" s="136"/>
      <c r="BA309" s="136"/>
      <c r="BB309" s="136"/>
      <c r="BC309" s="136"/>
      <c r="BD309" s="136"/>
      <c r="BE309" s="136"/>
      <c r="BF309" s="136"/>
      <c r="BG309" s="136"/>
      <c r="BH309" s="136"/>
      <c r="BI309" s="136"/>
      <c r="BJ309" s="136"/>
      <c r="BK309" s="136"/>
      <c r="BL309" s="136"/>
      <c r="BM309" s="136"/>
      <c r="BN309" s="136"/>
      <c r="BO309" s="136"/>
      <c r="BP309" s="136"/>
      <c r="BQ309" s="121"/>
      <c r="BR309" s="121"/>
      <c r="BS309" s="121"/>
      <c r="BT309" s="121"/>
      <c r="BU309" s="121"/>
      <c r="BV309" s="121"/>
      <c r="BW309" s="121"/>
      <c r="BX309" s="121"/>
      <c r="BY309" s="121"/>
      <c r="BZ309" s="121"/>
      <c r="CA309" s="121"/>
      <c r="CB309" s="121"/>
      <c r="CC309" s="121"/>
      <c r="CD309" s="121"/>
      <c r="CE309" s="121"/>
      <c r="CF309" s="121"/>
      <c r="CG309" s="121"/>
      <c r="CH309" s="121"/>
      <c r="CI309" s="121"/>
      <c r="CJ309" s="121"/>
      <c r="CK309" s="121"/>
      <c r="CL309" s="121"/>
      <c r="CM309" s="121"/>
      <c r="CN309" s="121"/>
      <c r="CO309" s="121"/>
      <c r="CP309" s="121"/>
      <c r="CQ309" s="121"/>
      <c r="CR309" s="121"/>
      <c r="CS309" s="121"/>
      <c r="CT309" s="121"/>
      <c r="CU309" s="121"/>
      <c r="CV309" s="121"/>
      <c r="CW309" s="121"/>
      <c r="CX309" s="121"/>
      <c r="CY309" s="121"/>
      <c r="CZ309" s="121"/>
      <c r="DA309" s="20"/>
      <c r="DB309" s="20"/>
      <c r="DC309" s="20"/>
      <c r="DD309" s="20"/>
      <c r="DE309" s="20"/>
      <c r="DF309" s="20"/>
      <c r="DG309" s="20"/>
      <c r="DH309" s="20"/>
      <c r="DI309" s="20"/>
      <c r="DJ309" s="20"/>
      <c r="DK309" s="20"/>
      <c r="DL309" s="20"/>
      <c r="DM309" s="20"/>
      <c r="DN309" s="20"/>
      <c r="DO309" s="20"/>
      <c r="DP309" s="20"/>
      <c r="DQ309" s="20"/>
      <c r="DR309" s="20"/>
      <c r="DS309" s="20"/>
      <c r="DT309" s="20"/>
      <c r="DU309" s="20"/>
      <c r="DV309" s="20"/>
      <c r="DW309" s="20"/>
      <c r="DX309" s="20"/>
      <c r="DY309" s="20"/>
      <c r="DZ309" s="20"/>
      <c r="EA309" s="20"/>
      <c r="EB309" s="20"/>
      <c r="EC309" s="20"/>
      <c r="ED309" s="20"/>
      <c r="EE309" s="20"/>
      <c r="EF309" s="20"/>
      <c r="EG309" s="20"/>
      <c r="EH309" s="20"/>
      <c r="EI309" s="20"/>
      <c r="EJ309" s="20"/>
      <c r="EK309" s="20"/>
      <c r="EL309" s="20"/>
      <c r="EM309" s="20"/>
      <c r="EN309" s="20"/>
      <c r="EO309" s="20"/>
      <c r="EP309" s="20"/>
      <c r="EQ309" s="20"/>
      <c r="ER309" s="20"/>
      <c r="ES309" s="20"/>
      <c r="ET309" s="20"/>
      <c r="EU309" s="20"/>
      <c r="EV309" s="20"/>
      <c r="EW309" s="20"/>
      <c r="EX309" s="20"/>
      <c r="EY309" s="20"/>
      <c r="EZ309" s="20"/>
      <c r="FA309" s="20"/>
      <c r="FB309" s="20"/>
      <c r="FC309" s="20"/>
      <c r="FD309" s="20"/>
      <c r="FE309" s="20"/>
      <c r="FF309" s="20"/>
      <c r="FG309" s="20"/>
      <c r="FH309" s="20"/>
      <c r="FI309" s="20"/>
    </row>
    <row r="310" customFormat="false" ht="16.5" hidden="false" customHeight="true" outlineLevel="0" collapsed="false">
      <c r="A310" s="90"/>
      <c r="B310" s="90"/>
      <c r="C310" s="90"/>
      <c r="D310" s="92"/>
      <c r="E310" s="133"/>
      <c r="F310" s="134"/>
      <c r="G310" s="134"/>
      <c r="H310" s="134"/>
      <c r="I310" s="134"/>
      <c r="J310" s="134"/>
      <c r="K310" s="94"/>
      <c r="L310" s="94"/>
      <c r="M310" s="94"/>
      <c r="N310" s="94"/>
      <c r="O310" s="94"/>
      <c r="P310" s="94"/>
      <c r="Q310" s="135"/>
      <c r="R310" s="135"/>
      <c r="S310" s="135"/>
      <c r="T310" s="135"/>
      <c r="U310" s="135"/>
      <c r="V310" s="135"/>
      <c r="W310" s="96"/>
      <c r="X310" s="96"/>
      <c r="Y310" s="96"/>
      <c r="Z310" s="96"/>
      <c r="AA310" s="96"/>
      <c r="AB310" s="96"/>
      <c r="AC310" s="97"/>
      <c r="AD310" s="97"/>
      <c r="AE310" s="97"/>
      <c r="AF310" s="97"/>
      <c r="AG310" s="97"/>
      <c r="AH310" s="97"/>
      <c r="AI310" s="98"/>
      <c r="AJ310" s="98"/>
      <c r="AK310" s="98"/>
      <c r="AL310" s="98"/>
      <c r="AM310" s="98"/>
      <c r="AN310" s="98"/>
      <c r="AO310" s="98"/>
      <c r="AP310" s="98"/>
      <c r="AQ310" s="97"/>
      <c r="AR310" s="97"/>
      <c r="AS310" s="97"/>
      <c r="AT310" s="97"/>
      <c r="AU310" s="121"/>
      <c r="AV310" s="136"/>
      <c r="AW310" s="136"/>
      <c r="AX310" s="136"/>
      <c r="AY310" s="136"/>
      <c r="AZ310" s="136"/>
      <c r="BA310" s="136"/>
      <c r="BB310" s="136"/>
      <c r="BC310" s="136"/>
      <c r="BD310" s="136"/>
      <c r="BE310" s="136"/>
      <c r="BF310" s="136"/>
      <c r="BG310" s="136"/>
      <c r="BH310" s="136"/>
      <c r="BI310" s="136"/>
      <c r="BJ310" s="136"/>
      <c r="BK310" s="136"/>
      <c r="BL310" s="136"/>
      <c r="BM310" s="136"/>
      <c r="BN310" s="136"/>
      <c r="BO310" s="136"/>
      <c r="BP310" s="136"/>
      <c r="BQ310" s="121"/>
      <c r="BR310" s="121"/>
      <c r="BS310" s="121"/>
      <c r="BT310" s="121"/>
      <c r="BU310" s="121"/>
      <c r="BV310" s="121"/>
      <c r="BW310" s="121"/>
      <c r="BX310" s="121"/>
      <c r="BY310" s="121"/>
      <c r="BZ310" s="121"/>
      <c r="CA310" s="121"/>
      <c r="CB310" s="121"/>
      <c r="CC310" s="121"/>
      <c r="CD310" s="121"/>
      <c r="CE310" s="121"/>
      <c r="CF310" s="121"/>
      <c r="CG310" s="121"/>
      <c r="CH310" s="121"/>
      <c r="CI310" s="121"/>
      <c r="CJ310" s="121"/>
      <c r="CK310" s="121"/>
      <c r="CL310" s="121"/>
      <c r="CM310" s="121"/>
      <c r="CN310" s="121"/>
      <c r="CO310" s="121"/>
      <c r="CP310" s="121"/>
      <c r="CQ310" s="121"/>
      <c r="CR310" s="121"/>
      <c r="CS310" s="121"/>
      <c r="CT310" s="121"/>
      <c r="CU310" s="121"/>
      <c r="CV310" s="121"/>
      <c r="CW310" s="121"/>
      <c r="CX310" s="121"/>
      <c r="CY310" s="121"/>
      <c r="CZ310" s="121"/>
      <c r="DA310" s="20"/>
      <c r="DB310" s="20"/>
      <c r="DC310" s="20"/>
      <c r="DD310" s="20"/>
      <c r="DE310" s="20"/>
      <c r="DF310" s="20"/>
      <c r="DG310" s="20"/>
      <c r="DH310" s="20"/>
      <c r="DI310" s="20"/>
      <c r="DJ310" s="20"/>
      <c r="DK310" s="20"/>
      <c r="DL310" s="20"/>
      <c r="DM310" s="20"/>
      <c r="DN310" s="20"/>
      <c r="DO310" s="20"/>
      <c r="DP310" s="20"/>
      <c r="DQ310" s="20"/>
      <c r="DR310" s="20"/>
      <c r="DS310" s="20"/>
      <c r="DT310" s="20"/>
      <c r="DU310" s="20"/>
      <c r="DV310" s="20"/>
      <c r="DW310" s="20"/>
      <c r="DX310" s="20"/>
      <c r="DY310" s="20"/>
      <c r="DZ310" s="20"/>
      <c r="EA310" s="20"/>
      <c r="EB310" s="20"/>
      <c r="EC310" s="20"/>
      <c r="ED310" s="20"/>
      <c r="EE310" s="20"/>
      <c r="EF310" s="20"/>
      <c r="EG310" s="20"/>
      <c r="EH310" s="20"/>
      <c r="EI310" s="20"/>
      <c r="EJ310" s="20"/>
      <c r="EK310" s="20"/>
      <c r="EL310" s="20"/>
      <c r="EM310" s="20"/>
      <c r="EN310" s="20"/>
      <c r="EO310" s="20"/>
      <c r="EP310" s="20"/>
      <c r="EQ310" s="20"/>
      <c r="ER310" s="20"/>
      <c r="ES310" s="20"/>
      <c r="ET310" s="20"/>
      <c r="EU310" s="20"/>
      <c r="EV310" s="20"/>
      <c r="EW310" s="20"/>
      <c r="EX310" s="20"/>
      <c r="EY310" s="20"/>
      <c r="EZ310" s="20"/>
      <c r="FA310" s="20"/>
      <c r="FB310" s="20"/>
      <c r="FC310" s="20"/>
      <c r="FD310" s="20"/>
      <c r="FE310" s="20"/>
      <c r="FF310" s="20"/>
      <c r="FG310" s="20"/>
      <c r="FH310" s="20"/>
      <c r="FI310" s="20"/>
    </row>
    <row r="311" customFormat="false" ht="16.5" hidden="false" customHeight="true" outlineLevel="0" collapsed="false">
      <c r="A311" s="90"/>
      <c r="B311" s="90"/>
      <c r="C311" s="90"/>
      <c r="D311" s="92"/>
      <c r="E311" s="133"/>
      <c r="F311" s="134"/>
      <c r="G311" s="134"/>
      <c r="H311" s="134"/>
      <c r="I311" s="134"/>
      <c r="J311" s="134"/>
      <c r="K311" s="94"/>
      <c r="L311" s="94"/>
      <c r="M311" s="94"/>
      <c r="N311" s="94"/>
      <c r="O311" s="94"/>
      <c r="P311" s="94"/>
      <c r="Q311" s="135"/>
      <c r="R311" s="135"/>
      <c r="S311" s="135"/>
      <c r="T311" s="135"/>
      <c r="U311" s="135"/>
      <c r="V311" s="135"/>
      <c r="W311" s="96"/>
      <c r="X311" s="96"/>
      <c r="Y311" s="96"/>
      <c r="Z311" s="96"/>
      <c r="AA311" s="96"/>
      <c r="AB311" s="96"/>
      <c r="AC311" s="97"/>
      <c r="AD311" s="97"/>
      <c r="AE311" s="97"/>
      <c r="AF311" s="97"/>
      <c r="AG311" s="97"/>
      <c r="AH311" s="97"/>
      <c r="AI311" s="98"/>
      <c r="AJ311" s="98"/>
      <c r="AK311" s="98"/>
      <c r="AL311" s="98"/>
      <c r="AM311" s="98"/>
      <c r="AN311" s="98"/>
      <c r="AO311" s="98"/>
      <c r="AP311" s="98"/>
      <c r="AQ311" s="97"/>
      <c r="AR311" s="97"/>
      <c r="AS311" s="97"/>
      <c r="AT311" s="97"/>
      <c r="AU311" s="121"/>
      <c r="AV311" s="136"/>
      <c r="AW311" s="136"/>
      <c r="AX311" s="136"/>
      <c r="AY311" s="136"/>
      <c r="AZ311" s="136"/>
      <c r="BA311" s="136"/>
      <c r="BB311" s="136"/>
      <c r="BC311" s="136"/>
      <c r="BD311" s="136"/>
      <c r="BE311" s="136"/>
      <c r="BF311" s="136"/>
      <c r="BG311" s="136"/>
      <c r="BH311" s="136"/>
      <c r="BI311" s="136"/>
      <c r="BJ311" s="136"/>
      <c r="BK311" s="136"/>
      <c r="BL311" s="136"/>
      <c r="BM311" s="136"/>
      <c r="BN311" s="136"/>
      <c r="BO311" s="136"/>
      <c r="BP311" s="136"/>
      <c r="BQ311" s="121"/>
      <c r="BR311" s="121"/>
      <c r="BS311" s="121"/>
      <c r="BT311" s="121"/>
      <c r="BU311" s="121"/>
      <c r="BV311" s="121"/>
      <c r="BW311" s="121"/>
      <c r="BX311" s="121"/>
      <c r="BY311" s="121"/>
      <c r="BZ311" s="121"/>
      <c r="CA311" s="121"/>
      <c r="CB311" s="121"/>
      <c r="CC311" s="121"/>
      <c r="CD311" s="121"/>
      <c r="CE311" s="121"/>
      <c r="CF311" s="121"/>
      <c r="CG311" s="121"/>
      <c r="CH311" s="121"/>
      <c r="CI311" s="121"/>
      <c r="CJ311" s="121"/>
      <c r="CK311" s="121"/>
      <c r="CL311" s="121"/>
      <c r="CM311" s="121"/>
      <c r="CN311" s="121"/>
      <c r="CO311" s="121"/>
      <c r="CP311" s="121"/>
      <c r="CQ311" s="121"/>
      <c r="CR311" s="121"/>
      <c r="CS311" s="121"/>
      <c r="CT311" s="121"/>
      <c r="CU311" s="121"/>
      <c r="CV311" s="121"/>
      <c r="CW311" s="121"/>
      <c r="CX311" s="121"/>
      <c r="CY311" s="121"/>
      <c r="CZ311" s="121"/>
      <c r="DA311" s="20"/>
      <c r="DB311" s="20"/>
      <c r="DC311" s="20"/>
      <c r="DD311" s="20"/>
      <c r="DE311" s="20"/>
      <c r="DF311" s="20"/>
      <c r="DG311" s="20"/>
      <c r="DH311" s="20"/>
      <c r="DI311" s="20"/>
      <c r="DJ311" s="20"/>
      <c r="DK311" s="20"/>
      <c r="DL311" s="20"/>
      <c r="DM311" s="20"/>
      <c r="DN311" s="20"/>
      <c r="DO311" s="20"/>
      <c r="DP311" s="20"/>
      <c r="DQ311" s="20"/>
      <c r="DR311" s="20"/>
      <c r="DS311" s="20"/>
      <c r="DT311" s="20"/>
      <c r="DU311" s="20"/>
      <c r="DV311" s="20"/>
      <c r="DW311" s="20"/>
      <c r="DX311" s="20"/>
      <c r="DY311" s="20"/>
      <c r="DZ311" s="20"/>
      <c r="EA311" s="20"/>
      <c r="EB311" s="20"/>
      <c r="EC311" s="20"/>
      <c r="ED311" s="20"/>
      <c r="EE311" s="20"/>
      <c r="EF311" s="20"/>
      <c r="EG311" s="20"/>
      <c r="EH311" s="20"/>
      <c r="EI311" s="20"/>
      <c r="EJ311" s="20"/>
      <c r="EK311" s="20"/>
      <c r="EL311" s="20"/>
      <c r="EM311" s="20"/>
      <c r="EN311" s="20"/>
      <c r="EO311" s="20"/>
      <c r="EP311" s="20"/>
      <c r="EQ311" s="20"/>
      <c r="ER311" s="20"/>
      <c r="ES311" s="20"/>
      <c r="ET311" s="20"/>
      <c r="EU311" s="20"/>
      <c r="EV311" s="20"/>
      <c r="EW311" s="20"/>
      <c r="EX311" s="20"/>
      <c r="EY311" s="20"/>
      <c r="EZ311" s="20"/>
      <c r="FA311" s="20"/>
      <c r="FB311" s="20"/>
      <c r="FC311" s="20"/>
      <c r="FD311" s="20"/>
      <c r="FE311" s="20"/>
      <c r="FF311" s="20"/>
      <c r="FG311" s="20"/>
      <c r="FH311" s="20"/>
      <c r="FI311" s="20"/>
    </row>
    <row r="312" customFormat="false" ht="16.5" hidden="false" customHeight="true" outlineLevel="0" collapsed="false">
      <c r="A312" s="90"/>
      <c r="B312" s="90"/>
      <c r="C312" s="90"/>
      <c r="D312" s="92"/>
      <c r="E312" s="133"/>
      <c r="F312" s="134"/>
      <c r="G312" s="134"/>
      <c r="H312" s="134"/>
      <c r="I312" s="134"/>
      <c r="J312" s="134"/>
      <c r="K312" s="94"/>
      <c r="L312" s="94"/>
      <c r="M312" s="94"/>
      <c r="N312" s="94"/>
      <c r="O312" s="94"/>
      <c r="P312" s="94"/>
      <c r="Q312" s="135"/>
      <c r="R312" s="135"/>
      <c r="S312" s="135"/>
      <c r="T312" s="135"/>
      <c r="U312" s="135"/>
      <c r="V312" s="135"/>
      <c r="W312" s="96"/>
      <c r="X312" s="96"/>
      <c r="Y312" s="96"/>
      <c r="Z312" s="96"/>
      <c r="AA312" s="96"/>
      <c r="AB312" s="96"/>
      <c r="AC312" s="97"/>
      <c r="AD312" s="97"/>
      <c r="AE312" s="97"/>
      <c r="AF312" s="97"/>
      <c r="AG312" s="97"/>
      <c r="AH312" s="97"/>
      <c r="AI312" s="98"/>
      <c r="AJ312" s="98"/>
      <c r="AK312" s="98"/>
      <c r="AL312" s="98"/>
      <c r="AM312" s="98"/>
      <c r="AN312" s="98"/>
      <c r="AO312" s="98"/>
      <c r="AP312" s="98"/>
      <c r="AQ312" s="97"/>
      <c r="AR312" s="97"/>
      <c r="AS312" s="97"/>
      <c r="AT312" s="97"/>
      <c r="AU312" s="121"/>
      <c r="AV312" s="136"/>
      <c r="AW312" s="136"/>
      <c r="AX312" s="136"/>
      <c r="AY312" s="136"/>
      <c r="AZ312" s="136"/>
      <c r="BA312" s="136"/>
      <c r="BB312" s="136"/>
      <c r="BC312" s="136"/>
      <c r="BD312" s="136"/>
      <c r="BE312" s="136"/>
      <c r="BF312" s="136"/>
      <c r="BG312" s="136"/>
      <c r="BH312" s="136"/>
      <c r="BI312" s="136"/>
      <c r="BJ312" s="136"/>
      <c r="BK312" s="136"/>
      <c r="BL312" s="136"/>
      <c r="BM312" s="136"/>
      <c r="BN312" s="136"/>
      <c r="BO312" s="136"/>
      <c r="BP312" s="136"/>
      <c r="BQ312" s="121"/>
      <c r="BR312" s="121"/>
      <c r="BS312" s="121"/>
      <c r="BT312" s="121"/>
      <c r="BU312" s="121"/>
      <c r="BV312" s="121"/>
      <c r="BW312" s="121"/>
      <c r="BX312" s="121"/>
      <c r="BY312" s="121"/>
      <c r="BZ312" s="121"/>
      <c r="CA312" s="121"/>
      <c r="CB312" s="121"/>
      <c r="CC312" s="121"/>
      <c r="CD312" s="121"/>
      <c r="CE312" s="121"/>
      <c r="CF312" s="121"/>
      <c r="CG312" s="121"/>
      <c r="CH312" s="121"/>
      <c r="CI312" s="121"/>
      <c r="CJ312" s="121"/>
      <c r="CK312" s="121"/>
      <c r="CL312" s="121"/>
      <c r="CM312" s="121"/>
      <c r="CN312" s="121"/>
      <c r="CO312" s="121"/>
      <c r="CP312" s="121"/>
      <c r="CQ312" s="121"/>
      <c r="CR312" s="121"/>
      <c r="CS312" s="121"/>
      <c r="CT312" s="121"/>
      <c r="CU312" s="121"/>
      <c r="CV312" s="121"/>
      <c r="CW312" s="121"/>
      <c r="CX312" s="121"/>
      <c r="CY312" s="121"/>
      <c r="CZ312" s="121"/>
      <c r="DA312" s="20"/>
      <c r="DB312" s="20"/>
      <c r="DC312" s="20"/>
      <c r="DD312" s="20"/>
      <c r="DE312" s="20"/>
      <c r="DF312" s="20"/>
      <c r="DG312" s="20"/>
      <c r="DH312" s="20"/>
      <c r="DI312" s="20"/>
      <c r="DJ312" s="20"/>
      <c r="DK312" s="20"/>
      <c r="DL312" s="20"/>
      <c r="DM312" s="20"/>
      <c r="DN312" s="20"/>
      <c r="DO312" s="20"/>
      <c r="DP312" s="20"/>
      <c r="DQ312" s="20"/>
      <c r="DR312" s="20"/>
      <c r="DS312" s="20"/>
      <c r="DT312" s="20"/>
      <c r="DU312" s="20"/>
      <c r="DV312" s="20"/>
      <c r="DW312" s="20"/>
      <c r="DX312" s="20"/>
      <c r="DY312" s="20"/>
      <c r="DZ312" s="20"/>
      <c r="EA312" s="20"/>
      <c r="EB312" s="20"/>
      <c r="EC312" s="20"/>
      <c r="ED312" s="20"/>
      <c r="EE312" s="20"/>
      <c r="EF312" s="20"/>
      <c r="EG312" s="20"/>
      <c r="EH312" s="20"/>
      <c r="EI312" s="20"/>
      <c r="EJ312" s="20"/>
      <c r="EK312" s="20"/>
      <c r="EL312" s="20"/>
      <c r="EM312" s="20"/>
      <c r="EN312" s="20"/>
      <c r="EO312" s="20"/>
      <c r="EP312" s="20"/>
      <c r="EQ312" s="20"/>
      <c r="ER312" s="20"/>
      <c r="ES312" s="20"/>
      <c r="ET312" s="20"/>
      <c r="EU312" s="20"/>
      <c r="EV312" s="20"/>
      <c r="EW312" s="20"/>
      <c r="EX312" s="20"/>
      <c r="EY312" s="20"/>
      <c r="EZ312" s="20"/>
      <c r="FA312" s="20"/>
      <c r="FB312" s="20"/>
      <c r="FC312" s="20"/>
      <c r="FD312" s="20"/>
      <c r="FE312" s="20"/>
      <c r="FF312" s="20"/>
      <c r="FG312" s="20"/>
      <c r="FH312" s="20"/>
      <c r="FI312" s="20"/>
    </row>
    <row r="313" customFormat="false" ht="16.5" hidden="false" customHeight="true" outlineLevel="0" collapsed="false">
      <c r="A313" s="90"/>
      <c r="B313" s="90"/>
      <c r="C313" s="90"/>
      <c r="D313" s="92"/>
      <c r="E313" s="133"/>
      <c r="F313" s="134"/>
      <c r="G313" s="134"/>
      <c r="H313" s="134"/>
      <c r="I313" s="134"/>
      <c r="J313" s="134"/>
      <c r="K313" s="94"/>
      <c r="L313" s="94"/>
      <c r="M313" s="94"/>
      <c r="N313" s="94"/>
      <c r="O313" s="94"/>
      <c r="P313" s="94"/>
      <c r="Q313" s="135"/>
      <c r="R313" s="135"/>
      <c r="S313" s="135"/>
      <c r="T313" s="135"/>
      <c r="U313" s="135"/>
      <c r="V313" s="135"/>
      <c r="W313" s="96"/>
      <c r="X313" s="96"/>
      <c r="Y313" s="96"/>
      <c r="Z313" s="96"/>
      <c r="AA313" s="96"/>
      <c r="AB313" s="96"/>
      <c r="AC313" s="97"/>
      <c r="AD313" s="97"/>
      <c r="AE313" s="97"/>
      <c r="AF313" s="97"/>
      <c r="AG313" s="97"/>
      <c r="AH313" s="97"/>
      <c r="AI313" s="98"/>
      <c r="AJ313" s="98"/>
      <c r="AK313" s="98"/>
      <c r="AL313" s="98"/>
      <c r="AM313" s="98"/>
      <c r="AN313" s="98"/>
      <c r="AO313" s="98"/>
      <c r="AP313" s="98"/>
      <c r="AQ313" s="97"/>
      <c r="AR313" s="137"/>
      <c r="AS313" s="97"/>
      <c r="AT313" s="97"/>
      <c r="AU313" s="121"/>
      <c r="AV313" s="136"/>
      <c r="AW313" s="136"/>
      <c r="AX313" s="136"/>
      <c r="AY313" s="136"/>
      <c r="AZ313" s="136"/>
      <c r="BA313" s="136"/>
      <c r="BB313" s="136"/>
      <c r="BC313" s="136"/>
      <c r="BD313" s="136"/>
      <c r="BE313" s="136"/>
      <c r="BF313" s="136"/>
      <c r="BG313" s="136"/>
      <c r="BH313" s="136"/>
      <c r="BI313" s="136"/>
      <c r="BJ313" s="136"/>
      <c r="BK313" s="136"/>
      <c r="BL313" s="136"/>
      <c r="BM313" s="136"/>
      <c r="BN313" s="136"/>
      <c r="BO313" s="136"/>
      <c r="BP313" s="136"/>
      <c r="BQ313" s="121"/>
      <c r="BR313" s="121"/>
      <c r="BS313" s="121"/>
      <c r="BT313" s="121"/>
      <c r="BU313" s="121"/>
      <c r="BV313" s="121"/>
      <c r="BW313" s="121"/>
      <c r="BX313" s="121"/>
      <c r="BY313" s="121"/>
      <c r="BZ313" s="121"/>
      <c r="CA313" s="121"/>
      <c r="CB313" s="121"/>
      <c r="CC313" s="121"/>
      <c r="CD313" s="121"/>
      <c r="CE313" s="121"/>
      <c r="CF313" s="121"/>
      <c r="CG313" s="121"/>
      <c r="CH313" s="121"/>
      <c r="CI313" s="121"/>
      <c r="CJ313" s="121"/>
      <c r="CK313" s="121"/>
      <c r="CL313" s="121"/>
      <c r="CM313" s="121"/>
      <c r="CN313" s="121"/>
      <c r="CO313" s="121"/>
      <c r="CP313" s="121"/>
      <c r="CQ313" s="121"/>
      <c r="CR313" s="121"/>
      <c r="CS313" s="121"/>
      <c r="CT313" s="121"/>
      <c r="CU313" s="121"/>
      <c r="CV313" s="121"/>
      <c r="CW313" s="121"/>
      <c r="CX313" s="121"/>
      <c r="CY313" s="121"/>
      <c r="CZ313" s="121"/>
      <c r="DA313" s="20"/>
      <c r="DB313" s="20"/>
      <c r="DC313" s="20"/>
      <c r="DD313" s="20"/>
      <c r="DE313" s="20"/>
      <c r="DF313" s="20"/>
      <c r="DG313" s="20"/>
      <c r="DH313" s="20"/>
      <c r="DI313" s="20"/>
      <c r="DJ313" s="20"/>
      <c r="DK313" s="20"/>
      <c r="DL313" s="20"/>
      <c r="DM313" s="20"/>
      <c r="DN313" s="20"/>
      <c r="DO313" s="20"/>
      <c r="DP313" s="20"/>
      <c r="DQ313" s="20"/>
      <c r="DR313" s="20"/>
      <c r="DS313" s="20"/>
      <c r="DT313" s="20"/>
      <c r="DU313" s="20"/>
      <c r="DV313" s="20"/>
      <c r="DW313" s="20"/>
      <c r="DX313" s="20"/>
      <c r="DY313" s="20"/>
      <c r="DZ313" s="20"/>
      <c r="EA313" s="20"/>
      <c r="EB313" s="20"/>
      <c r="EC313" s="20"/>
      <c r="ED313" s="20"/>
      <c r="EE313" s="20"/>
      <c r="EF313" s="20"/>
      <c r="EG313" s="20"/>
      <c r="EH313" s="20"/>
      <c r="EI313" s="20"/>
      <c r="EJ313" s="20"/>
      <c r="EK313" s="20"/>
      <c r="EL313" s="20"/>
      <c r="EM313" s="20"/>
      <c r="EN313" s="20"/>
      <c r="EO313" s="20"/>
      <c r="EP313" s="20"/>
      <c r="EQ313" s="20"/>
      <c r="ER313" s="20"/>
      <c r="ES313" s="20"/>
      <c r="ET313" s="20"/>
      <c r="EU313" s="20"/>
      <c r="EV313" s="20"/>
      <c r="EW313" s="20"/>
      <c r="EX313" s="20"/>
      <c r="EY313" s="20"/>
      <c r="EZ313" s="20"/>
      <c r="FA313" s="20"/>
      <c r="FB313" s="20"/>
      <c r="FC313" s="20"/>
      <c r="FD313" s="20"/>
      <c r="FE313" s="20"/>
      <c r="FF313" s="20"/>
      <c r="FG313" s="20"/>
      <c r="FH313" s="20"/>
      <c r="FI313" s="20"/>
    </row>
    <row r="314" customFormat="false" ht="16.5" hidden="false" customHeight="true" outlineLevel="0" collapsed="false">
      <c r="A314" s="90"/>
      <c r="B314" s="90"/>
      <c r="C314" s="90"/>
      <c r="D314" s="92"/>
      <c r="E314" s="133"/>
      <c r="F314" s="134"/>
      <c r="G314" s="134"/>
      <c r="H314" s="134"/>
      <c r="I314" s="134"/>
      <c r="J314" s="134"/>
      <c r="K314" s="94"/>
      <c r="L314" s="94"/>
      <c r="M314" s="94"/>
      <c r="N314" s="94"/>
      <c r="O314" s="94"/>
      <c r="P314" s="94"/>
      <c r="Q314" s="135"/>
      <c r="R314" s="135"/>
      <c r="S314" s="135"/>
      <c r="T314" s="135"/>
      <c r="U314" s="135"/>
      <c r="V314" s="135"/>
      <c r="W314" s="96"/>
      <c r="X314" s="96"/>
      <c r="Y314" s="96"/>
      <c r="Z314" s="96"/>
      <c r="AA314" s="96"/>
      <c r="AB314" s="96"/>
      <c r="AC314" s="97"/>
      <c r="AD314" s="97"/>
      <c r="AE314" s="97"/>
      <c r="AF314" s="97"/>
      <c r="AG314" s="97"/>
      <c r="AH314" s="97"/>
      <c r="AI314" s="98"/>
      <c r="AJ314" s="98"/>
      <c r="AK314" s="98"/>
      <c r="AL314" s="98"/>
      <c r="AM314" s="98"/>
      <c r="AN314" s="98"/>
      <c r="AO314" s="98"/>
      <c r="AP314" s="98"/>
      <c r="AQ314" s="97"/>
      <c r="AR314" s="97"/>
      <c r="AS314" s="97"/>
      <c r="AT314" s="97"/>
      <c r="AU314" s="121"/>
      <c r="AV314" s="136"/>
      <c r="AW314" s="136"/>
      <c r="AX314" s="136"/>
      <c r="AY314" s="136"/>
      <c r="AZ314" s="136"/>
      <c r="BA314" s="136"/>
      <c r="BB314" s="136"/>
      <c r="BC314" s="136"/>
      <c r="BD314" s="136"/>
      <c r="BE314" s="136"/>
      <c r="BF314" s="136"/>
      <c r="BG314" s="136"/>
      <c r="BH314" s="136"/>
      <c r="BI314" s="136"/>
      <c r="BJ314" s="136"/>
      <c r="BK314" s="136"/>
      <c r="BL314" s="136"/>
      <c r="BM314" s="136"/>
      <c r="BN314" s="136"/>
      <c r="BO314" s="136"/>
      <c r="BP314" s="136"/>
      <c r="BQ314" s="121"/>
      <c r="BR314" s="121"/>
      <c r="BS314" s="121"/>
      <c r="BT314" s="121"/>
      <c r="BU314" s="121"/>
      <c r="BV314" s="121"/>
      <c r="BW314" s="121"/>
      <c r="BX314" s="121"/>
      <c r="BY314" s="121"/>
      <c r="BZ314" s="121"/>
      <c r="CA314" s="121"/>
      <c r="CB314" s="121"/>
      <c r="CC314" s="121"/>
      <c r="CD314" s="121"/>
      <c r="CE314" s="121"/>
      <c r="CF314" s="121"/>
      <c r="CG314" s="121"/>
      <c r="CH314" s="121"/>
      <c r="CI314" s="121"/>
      <c r="CJ314" s="121"/>
      <c r="CK314" s="121"/>
      <c r="CL314" s="121"/>
      <c r="CM314" s="121"/>
      <c r="CN314" s="121"/>
      <c r="CO314" s="121"/>
      <c r="CP314" s="121"/>
      <c r="CQ314" s="121"/>
      <c r="CR314" s="121"/>
      <c r="CS314" s="121"/>
      <c r="CT314" s="121"/>
      <c r="CU314" s="121"/>
      <c r="CV314" s="121"/>
      <c r="CW314" s="121"/>
      <c r="CX314" s="121"/>
      <c r="CY314" s="121"/>
      <c r="CZ314" s="121"/>
      <c r="DA314" s="20"/>
      <c r="DB314" s="20"/>
      <c r="DC314" s="20"/>
      <c r="DD314" s="20"/>
      <c r="DE314" s="20"/>
      <c r="DF314" s="20"/>
      <c r="DG314" s="20"/>
      <c r="DH314" s="20"/>
      <c r="DI314" s="20"/>
      <c r="DJ314" s="20"/>
      <c r="DK314" s="20"/>
      <c r="DL314" s="20"/>
      <c r="DM314" s="20"/>
      <c r="DN314" s="20"/>
      <c r="DO314" s="20"/>
      <c r="DP314" s="20"/>
      <c r="DQ314" s="20"/>
      <c r="DR314" s="20"/>
      <c r="DS314" s="20"/>
      <c r="DT314" s="20"/>
      <c r="DU314" s="20"/>
      <c r="DV314" s="20"/>
      <c r="DW314" s="20"/>
      <c r="DX314" s="20"/>
      <c r="DY314" s="20"/>
      <c r="DZ314" s="20"/>
      <c r="EA314" s="20"/>
      <c r="EB314" s="20"/>
      <c r="EC314" s="20"/>
      <c r="ED314" s="20"/>
      <c r="EE314" s="20"/>
      <c r="EF314" s="20"/>
      <c r="EG314" s="20"/>
      <c r="EH314" s="20"/>
      <c r="EI314" s="20"/>
      <c r="EJ314" s="20"/>
      <c r="EK314" s="20"/>
      <c r="EL314" s="20"/>
      <c r="EM314" s="20"/>
      <c r="EN314" s="20"/>
      <c r="EO314" s="20"/>
      <c r="EP314" s="20"/>
      <c r="EQ314" s="20"/>
      <c r="ER314" s="20"/>
      <c r="ES314" s="20"/>
      <c r="ET314" s="20"/>
      <c r="EU314" s="20"/>
      <c r="EV314" s="20"/>
      <c r="EW314" s="20"/>
      <c r="EX314" s="20"/>
      <c r="EY314" s="20"/>
      <c r="EZ314" s="20"/>
      <c r="FA314" s="20"/>
      <c r="FB314" s="20"/>
      <c r="FC314" s="20"/>
      <c r="FD314" s="20"/>
      <c r="FE314" s="20"/>
      <c r="FF314" s="20"/>
      <c r="FG314" s="20"/>
      <c r="FH314" s="20"/>
      <c r="FI314" s="20"/>
    </row>
    <row r="315" customFormat="false" ht="16.5" hidden="false" customHeight="true" outlineLevel="0" collapsed="false">
      <c r="A315" s="90"/>
      <c r="B315" s="90"/>
      <c r="C315" s="90"/>
      <c r="D315" s="92"/>
      <c r="E315" s="133"/>
      <c r="F315" s="134"/>
      <c r="G315" s="134"/>
      <c r="H315" s="134"/>
      <c r="I315" s="134"/>
      <c r="J315" s="134"/>
      <c r="K315" s="94"/>
      <c r="L315" s="94"/>
      <c r="M315" s="94"/>
      <c r="N315" s="94"/>
      <c r="O315" s="94"/>
      <c r="P315" s="94"/>
      <c r="Q315" s="135"/>
      <c r="R315" s="135"/>
      <c r="S315" s="135"/>
      <c r="T315" s="135"/>
      <c r="U315" s="135"/>
      <c r="V315" s="135"/>
      <c r="W315" s="96"/>
      <c r="X315" s="96"/>
      <c r="Y315" s="96"/>
      <c r="Z315" s="96"/>
      <c r="AA315" s="96"/>
      <c r="AB315" s="96"/>
      <c r="AC315" s="97"/>
      <c r="AD315" s="97"/>
      <c r="AE315" s="97"/>
      <c r="AF315" s="97"/>
      <c r="AG315" s="97"/>
      <c r="AH315" s="97"/>
      <c r="AI315" s="98"/>
      <c r="AJ315" s="98"/>
      <c r="AK315" s="98"/>
      <c r="AL315" s="98"/>
      <c r="AM315" s="98"/>
      <c r="AN315" s="98"/>
      <c r="AO315" s="98"/>
      <c r="AP315" s="98"/>
      <c r="AQ315" s="97"/>
      <c r="AR315" s="97"/>
      <c r="AS315" s="97"/>
      <c r="AT315" s="97"/>
      <c r="AU315" s="121"/>
      <c r="AV315" s="136"/>
      <c r="AW315" s="136"/>
      <c r="AX315" s="136"/>
      <c r="AY315" s="136"/>
      <c r="AZ315" s="136"/>
      <c r="BA315" s="136"/>
      <c r="BB315" s="136"/>
      <c r="BC315" s="136"/>
      <c r="BD315" s="136"/>
      <c r="BE315" s="136"/>
      <c r="BF315" s="136"/>
      <c r="BG315" s="136"/>
      <c r="BH315" s="136"/>
      <c r="BI315" s="136"/>
      <c r="BJ315" s="136"/>
      <c r="BK315" s="136"/>
      <c r="BL315" s="136"/>
      <c r="BM315" s="136"/>
      <c r="BN315" s="136"/>
      <c r="BO315" s="136"/>
      <c r="BP315" s="136"/>
      <c r="BQ315" s="121"/>
      <c r="BR315" s="121"/>
      <c r="BS315" s="121"/>
      <c r="BT315" s="121"/>
      <c r="BU315" s="121"/>
      <c r="BV315" s="121"/>
      <c r="BW315" s="121"/>
      <c r="BX315" s="121"/>
      <c r="BY315" s="121"/>
      <c r="BZ315" s="121"/>
      <c r="CA315" s="121"/>
      <c r="CB315" s="121"/>
      <c r="CC315" s="121"/>
      <c r="CD315" s="121"/>
      <c r="CE315" s="121"/>
      <c r="CF315" s="121"/>
      <c r="CG315" s="121"/>
      <c r="CH315" s="121"/>
      <c r="CI315" s="121"/>
      <c r="CJ315" s="121"/>
      <c r="CK315" s="121"/>
      <c r="CL315" s="121"/>
      <c r="CM315" s="121"/>
      <c r="CN315" s="121"/>
      <c r="CO315" s="121"/>
      <c r="CP315" s="121"/>
      <c r="CQ315" s="121"/>
      <c r="CR315" s="121"/>
      <c r="CS315" s="121"/>
      <c r="CT315" s="121"/>
      <c r="CU315" s="121"/>
      <c r="CV315" s="121"/>
      <c r="CW315" s="121"/>
      <c r="CX315" s="121"/>
      <c r="CY315" s="121"/>
      <c r="CZ315" s="121"/>
      <c r="DA315" s="20"/>
      <c r="DB315" s="20"/>
      <c r="DC315" s="20"/>
      <c r="DD315" s="20"/>
      <c r="DE315" s="20"/>
      <c r="DF315" s="20"/>
      <c r="DG315" s="20"/>
      <c r="DH315" s="20"/>
      <c r="DI315" s="20"/>
      <c r="DJ315" s="20"/>
      <c r="DK315" s="20"/>
      <c r="DL315" s="20"/>
      <c r="DM315" s="20"/>
      <c r="DN315" s="20"/>
      <c r="DO315" s="20"/>
      <c r="DP315" s="20"/>
      <c r="DQ315" s="20"/>
      <c r="DR315" s="20"/>
      <c r="DS315" s="20"/>
      <c r="DT315" s="20"/>
      <c r="DU315" s="20"/>
      <c r="DV315" s="20"/>
      <c r="DW315" s="20"/>
      <c r="DX315" s="20"/>
      <c r="DY315" s="20"/>
      <c r="DZ315" s="20"/>
      <c r="EA315" s="20"/>
      <c r="EB315" s="20"/>
      <c r="EC315" s="20"/>
      <c r="ED315" s="20"/>
      <c r="EE315" s="20"/>
      <c r="EF315" s="20"/>
      <c r="EG315" s="20"/>
      <c r="EH315" s="20"/>
      <c r="EI315" s="20"/>
      <c r="EJ315" s="20"/>
      <c r="EK315" s="20"/>
      <c r="EL315" s="20"/>
      <c r="EM315" s="20"/>
      <c r="EN315" s="20"/>
      <c r="EO315" s="20"/>
      <c r="EP315" s="20"/>
      <c r="EQ315" s="20"/>
      <c r="ER315" s="20"/>
      <c r="ES315" s="20"/>
      <c r="ET315" s="20"/>
      <c r="EU315" s="20"/>
      <c r="EV315" s="20"/>
      <c r="EW315" s="20"/>
      <c r="EX315" s="20"/>
      <c r="EY315" s="20"/>
      <c r="EZ315" s="20"/>
      <c r="FA315" s="20"/>
      <c r="FB315" s="20"/>
      <c r="FC315" s="20"/>
      <c r="FD315" s="20"/>
      <c r="FE315" s="20"/>
      <c r="FF315" s="20"/>
      <c r="FG315" s="20"/>
      <c r="FH315" s="20"/>
      <c r="FI315" s="20"/>
    </row>
    <row r="316" customFormat="false" ht="16.5" hidden="false" customHeight="true" outlineLevel="0" collapsed="false">
      <c r="A316" s="90"/>
      <c r="B316" s="90"/>
      <c r="C316" s="90"/>
      <c r="D316" s="92"/>
      <c r="E316" s="133"/>
      <c r="F316" s="134"/>
      <c r="G316" s="134"/>
      <c r="H316" s="134"/>
      <c r="I316" s="134"/>
      <c r="J316" s="134"/>
      <c r="K316" s="94"/>
      <c r="L316" s="94"/>
      <c r="M316" s="94"/>
      <c r="N316" s="94"/>
      <c r="O316" s="94"/>
      <c r="P316" s="94"/>
      <c r="Q316" s="135"/>
      <c r="R316" s="135"/>
      <c r="S316" s="135"/>
      <c r="T316" s="135"/>
      <c r="U316" s="135"/>
      <c r="V316" s="135"/>
      <c r="W316" s="96"/>
      <c r="X316" s="96"/>
      <c r="Y316" s="96"/>
      <c r="Z316" s="96"/>
      <c r="AA316" s="96"/>
      <c r="AB316" s="96"/>
      <c r="AC316" s="97"/>
      <c r="AD316" s="97"/>
      <c r="AE316" s="97"/>
      <c r="AF316" s="97"/>
      <c r="AG316" s="97"/>
      <c r="AH316" s="97"/>
      <c r="AI316" s="98"/>
      <c r="AJ316" s="98"/>
      <c r="AK316" s="98"/>
      <c r="AL316" s="98"/>
      <c r="AM316" s="98"/>
      <c r="AN316" s="98"/>
      <c r="AO316" s="98"/>
      <c r="AP316" s="98"/>
      <c r="AQ316" s="97"/>
      <c r="AR316" s="97"/>
      <c r="AS316" s="97"/>
      <c r="AT316" s="97"/>
      <c r="AU316" s="121"/>
      <c r="AV316" s="136"/>
      <c r="AW316" s="136"/>
      <c r="AX316" s="136"/>
      <c r="AY316" s="136"/>
      <c r="AZ316" s="136"/>
      <c r="BA316" s="136"/>
      <c r="BB316" s="136"/>
      <c r="BC316" s="136"/>
      <c r="BD316" s="136"/>
      <c r="BE316" s="136"/>
      <c r="BF316" s="136"/>
      <c r="BG316" s="136"/>
      <c r="BH316" s="136"/>
      <c r="BI316" s="136"/>
      <c r="BJ316" s="136"/>
      <c r="BK316" s="136"/>
      <c r="BL316" s="136"/>
      <c r="BM316" s="136"/>
      <c r="BN316" s="136"/>
      <c r="BO316" s="136"/>
      <c r="BP316" s="136"/>
      <c r="BQ316" s="121"/>
      <c r="BR316" s="121"/>
      <c r="BS316" s="121"/>
      <c r="BT316" s="121"/>
      <c r="BU316" s="121"/>
      <c r="BV316" s="121"/>
      <c r="BW316" s="121"/>
      <c r="BX316" s="121"/>
      <c r="BY316" s="121"/>
      <c r="BZ316" s="121"/>
      <c r="CA316" s="121"/>
      <c r="CB316" s="121"/>
      <c r="CC316" s="121"/>
      <c r="CD316" s="121"/>
      <c r="CE316" s="121"/>
      <c r="CF316" s="121"/>
      <c r="CG316" s="121"/>
      <c r="CH316" s="121"/>
      <c r="CI316" s="121"/>
      <c r="CJ316" s="121"/>
      <c r="CK316" s="121"/>
      <c r="CL316" s="121"/>
      <c r="CM316" s="121"/>
      <c r="CN316" s="121"/>
      <c r="CO316" s="121"/>
      <c r="CP316" s="121"/>
      <c r="CQ316" s="121"/>
      <c r="CR316" s="121"/>
      <c r="CS316" s="121"/>
      <c r="CT316" s="121"/>
      <c r="CU316" s="121"/>
      <c r="CV316" s="121"/>
      <c r="CW316" s="121"/>
      <c r="CX316" s="121"/>
      <c r="CY316" s="121"/>
      <c r="CZ316" s="121"/>
      <c r="DA316" s="20"/>
      <c r="DB316" s="20"/>
      <c r="DC316" s="20"/>
      <c r="DD316" s="20"/>
      <c r="DE316" s="20"/>
      <c r="DF316" s="20"/>
      <c r="DG316" s="20"/>
      <c r="DH316" s="20"/>
      <c r="DI316" s="20"/>
      <c r="DJ316" s="20"/>
      <c r="DK316" s="20"/>
      <c r="DL316" s="20"/>
      <c r="DM316" s="20"/>
      <c r="DN316" s="20"/>
      <c r="DO316" s="20"/>
      <c r="DP316" s="20"/>
      <c r="DQ316" s="20"/>
      <c r="DR316" s="20"/>
      <c r="DS316" s="20"/>
      <c r="DT316" s="20"/>
      <c r="DU316" s="20"/>
      <c r="DV316" s="20"/>
      <c r="DW316" s="20"/>
      <c r="DX316" s="20"/>
      <c r="DY316" s="20"/>
      <c r="DZ316" s="20"/>
      <c r="EA316" s="20"/>
      <c r="EB316" s="20"/>
      <c r="EC316" s="20"/>
      <c r="ED316" s="20"/>
      <c r="EE316" s="20"/>
      <c r="EF316" s="20"/>
      <c r="EG316" s="20"/>
      <c r="EH316" s="20"/>
      <c r="EI316" s="20"/>
      <c r="EJ316" s="20"/>
      <c r="EK316" s="20"/>
      <c r="EL316" s="20"/>
      <c r="EM316" s="20"/>
      <c r="EN316" s="20"/>
      <c r="EO316" s="20"/>
      <c r="EP316" s="20"/>
      <c r="EQ316" s="20"/>
      <c r="ER316" s="20"/>
      <c r="ES316" s="20"/>
      <c r="ET316" s="20"/>
      <c r="EU316" s="20"/>
      <c r="EV316" s="20"/>
      <c r="EW316" s="20"/>
      <c r="EX316" s="20"/>
      <c r="EY316" s="20"/>
      <c r="EZ316" s="20"/>
      <c r="FA316" s="20"/>
      <c r="FB316" s="20"/>
      <c r="FC316" s="20"/>
      <c r="FD316" s="20"/>
      <c r="FE316" s="20"/>
      <c r="FF316" s="20"/>
      <c r="FG316" s="20"/>
      <c r="FH316" s="20"/>
      <c r="FI316" s="20"/>
    </row>
    <row r="317" customFormat="false" ht="16.5" hidden="false" customHeight="true" outlineLevel="0" collapsed="false">
      <c r="A317" s="90"/>
      <c r="B317" s="90"/>
      <c r="C317" s="90"/>
      <c r="D317" s="92"/>
      <c r="E317" s="133"/>
      <c r="F317" s="134"/>
      <c r="G317" s="134"/>
      <c r="H317" s="134"/>
      <c r="I317" s="134"/>
      <c r="J317" s="134"/>
      <c r="K317" s="94"/>
      <c r="L317" s="94"/>
      <c r="M317" s="94"/>
      <c r="N317" s="94"/>
      <c r="O317" s="94"/>
      <c r="P317" s="94"/>
      <c r="Q317" s="135"/>
      <c r="R317" s="135"/>
      <c r="S317" s="135"/>
      <c r="T317" s="135"/>
      <c r="U317" s="135"/>
      <c r="V317" s="135"/>
      <c r="W317" s="96"/>
      <c r="X317" s="96"/>
      <c r="Y317" s="96"/>
      <c r="Z317" s="96"/>
      <c r="AA317" s="96"/>
      <c r="AB317" s="96"/>
      <c r="AC317" s="97"/>
      <c r="AD317" s="97"/>
      <c r="AE317" s="97"/>
      <c r="AF317" s="97"/>
      <c r="AG317" s="97"/>
      <c r="AH317" s="97"/>
      <c r="AI317" s="98"/>
      <c r="AJ317" s="98"/>
      <c r="AK317" s="98"/>
      <c r="AL317" s="98"/>
      <c r="AM317" s="98"/>
      <c r="AN317" s="98"/>
      <c r="AO317" s="98"/>
      <c r="AP317" s="98"/>
      <c r="AQ317" s="97"/>
      <c r="AR317" s="97"/>
      <c r="AS317" s="97"/>
      <c r="AT317" s="97"/>
      <c r="AU317" s="121"/>
      <c r="AV317" s="136"/>
      <c r="AW317" s="136"/>
      <c r="AX317" s="136"/>
      <c r="AY317" s="136"/>
      <c r="AZ317" s="136"/>
      <c r="BA317" s="136"/>
      <c r="BB317" s="136"/>
      <c r="BC317" s="136"/>
      <c r="BD317" s="136"/>
      <c r="BE317" s="136"/>
      <c r="BF317" s="136"/>
      <c r="BG317" s="136"/>
      <c r="BH317" s="136"/>
      <c r="BI317" s="136"/>
      <c r="BJ317" s="136"/>
      <c r="BK317" s="136"/>
      <c r="BL317" s="136"/>
      <c r="BM317" s="136"/>
      <c r="BN317" s="136"/>
      <c r="BO317" s="136"/>
      <c r="BP317" s="136"/>
      <c r="BQ317" s="121"/>
      <c r="BR317" s="121"/>
      <c r="BS317" s="121"/>
      <c r="BT317" s="121"/>
      <c r="BU317" s="121"/>
      <c r="BV317" s="121"/>
      <c r="BW317" s="121"/>
      <c r="BX317" s="121"/>
      <c r="BY317" s="121"/>
      <c r="BZ317" s="121"/>
      <c r="CA317" s="121"/>
      <c r="CB317" s="121"/>
      <c r="CC317" s="121"/>
      <c r="CD317" s="121"/>
      <c r="CE317" s="121"/>
      <c r="CF317" s="121"/>
      <c r="CG317" s="121"/>
      <c r="CH317" s="121"/>
      <c r="CI317" s="121"/>
      <c r="CJ317" s="121"/>
      <c r="CK317" s="121"/>
      <c r="CL317" s="121"/>
      <c r="CM317" s="121"/>
      <c r="CN317" s="121"/>
      <c r="CO317" s="121"/>
      <c r="CP317" s="121"/>
      <c r="CQ317" s="121"/>
      <c r="CR317" s="121"/>
      <c r="CS317" s="121"/>
      <c r="CT317" s="121"/>
      <c r="CU317" s="121"/>
      <c r="CV317" s="121"/>
      <c r="CW317" s="121"/>
      <c r="CX317" s="121"/>
      <c r="CY317" s="121"/>
      <c r="CZ317" s="121"/>
      <c r="DA317" s="20"/>
      <c r="DB317" s="20"/>
      <c r="DC317" s="20"/>
      <c r="DD317" s="20"/>
      <c r="DE317" s="20"/>
      <c r="DF317" s="20"/>
      <c r="DG317" s="20"/>
      <c r="DH317" s="20"/>
      <c r="DI317" s="20"/>
      <c r="DJ317" s="20"/>
      <c r="DK317" s="20"/>
      <c r="DL317" s="20"/>
      <c r="DM317" s="20"/>
      <c r="DN317" s="20"/>
      <c r="DO317" s="20"/>
      <c r="DP317" s="20"/>
      <c r="DQ317" s="20"/>
      <c r="DR317" s="20"/>
      <c r="DS317" s="20"/>
      <c r="DT317" s="20"/>
      <c r="DU317" s="20"/>
      <c r="DV317" s="20"/>
      <c r="DW317" s="20"/>
      <c r="DX317" s="20"/>
      <c r="DY317" s="20"/>
      <c r="DZ317" s="20"/>
      <c r="EA317" s="20"/>
      <c r="EB317" s="20"/>
      <c r="EC317" s="20"/>
      <c r="ED317" s="20"/>
      <c r="EE317" s="20"/>
      <c r="EF317" s="20"/>
      <c r="EG317" s="20"/>
      <c r="EH317" s="20"/>
      <c r="EI317" s="20"/>
      <c r="EJ317" s="20"/>
      <c r="EK317" s="20"/>
      <c r="EL317" s="20"/>
      <c r="EM317" s="20"/>
      <c r="EN317" s="20"/>
      <c r="EO317" s="20"/>
      <c r="EP317" s="20"/>
      <c r="EQ317" s="20"/>
      <c r="ER317" s="20"/>
      <c r="ES317" s="20"/>
      <c r="ET317" s="20"/>
      <c r="EU317" s="20"/>
      <c r="EV317" s="20"/>
      <c r="EW317" s="20"/>
      <c r="EX317" s="20"/>
      <c r="EY317" s="20"/>
      <c r="EZ317" s="20"/>
      <c r="FA317" s="20"/>
      <c r="FB317" s="20"/>
      <c r="FC317" s="20"/>
      <c r="FD317" s="20"/>
      <c r="FE317" s="20"/>
      <c r="FF317" s="20"/>
      <c r="FG317" s="20"/>
      <c r="FH317" s="20"/>
      <c r="FI317" s="20"/>
    </row>
    <row r="318" customFormat="false" ht="16.5" hidden="false" customHeight="true" outlineLevel="0" collapsed="false">
      <c r="A318" s="90"/>
      <c r="B318" s="90"/>
      <c r="C318" s="90"/>
      <c r="D318" s="92"/>
      <c r="E318" s="133"/>
      <c r="F318" s="134"/>
      <c r="G318" s="134"/>
      <c r="H318" s="134"/>
      <c r="I318" s="134"/>
      <c r="J318" s="134"/>
      <c r="K318" s="94"/>
      <c r="L318" s="94"/>
      <c r="M318" s="94"/>
      <c r="N318" s="94"/>
      <c r="O318" s="94"/>
      <c r="P318" s="94"/>
      <c r="Q318" s="135"/>
      <c r="R318" s="135"/>
      <c r="S318" s="135"/>
      <c r="T318" s="135"/>
      <c r="U318" s="135"/>
      <c r="V318" s="135"/>
      <c r="W318" s="96"/>
      <c r="X318" s="96"/>
      <c r="Y318" s="96"/>
      <c r="Z318" s="96"/>
      <c r="AA318" s="96"/>
      <c r="AB318" s="96"/>
      <c r="AC318" s="97"/>
      <c r="AD318" s="97"/>
      <c r="AE318" s="97"/>
      <c r="AF318" s="97"/>
      <c r="AG318" s="97"/>
      <c r="AH318" s="97"/>
      <c r="AI318" s="98"/>
      <c r="AJ318" s="98"/>
      <c r="AK318" s="98"/>
      <c r="AL318" s="98"/>
      <c r="AM318" s="98"/>
      <c r="AN318" s="98"/>
      <c r="AO318" s="98"/>
      <c r="AP318" s="98"/>
      <c r="AQ318" s="97"/>
      <c r="AR318" s="97"/>
      <c r="AS318" s="97"/>
      <c r="AT318" s="97"/>
      <c r="AU318" s="121"/>
      <c r="AV318" s="136"/>
      <c r="AW318" s="136"/>
      <c r="AX318" s="136"/>
      <c r="AY318" s="136"/>
      <c r="AZ318" s="136"/>
      <c r="BA318" s="136"/>
      <c r="BB318" s="136"/>
      <c r="BC318" s="136"/>
      <c r="BD318" s="136"/>
      <c r="BE318" s="136"/>
      <c r="BF318" s="136"/>
      <c r="BG318" s="136"/>
      <c r="BH318" s="136"/>
      <c r="BI318" s="136"/>
      <c r="BJ318" s="136"/>
      <c r="BK318" s="136"/>
      <c r="BL318" s="136"/>
      <c r="BM318" s="136"/>
      <c r="BN318" s="136"/>
      <c r="BO318" s="136"/>
      <c r="BP318" s="136"/>
      <c r="BQ318" s="121"/>
      <c r="BR318" s="121"/>
      <c r="BS318" s="121"/>
      <c r="BT318" s="121"/>
      <c r="BU318" s="121"/>
      <c r="BV318" s="121"/>
      <c r="BW318" s="121"/>
      <c r="BX318" s="121"/>
      <c r="BY318" s="121"/>
      <c r="BZ318" s="121"/>
      <c r="CA318" s="121"/>
      <c r="CB318" s="121"/>
      <c r="CC318" s="121"/>
      <c r="CD318" s="121"/>
      <c r="CE318" s="121"/>
      <c r="CF318" s="121"/>
      <c r="CG318" s="121"/>
      <c r="CH318" s="121"/>
      <c r="CI318" s="121"/>
      <c r="CJ318" s="121"/>
      <c r="CK318" s="121"/>
      <c r="CL318" s="121"/>
      <c r="CM318" s="121"/>
      <c r="CN318" s="121"/>
      <c r="CO318" s="121"/>
      <c r="CP318" s="121"/>
      <c r="CQ318" s="121"/>
      <c r="CR318" s="121"/>
      <c r="CS318" s="121"/>
      <c r="CT318" s="121"/>
      <c r="CU318" s="121"/>
      <c r="CV318" s="121"/>
      <c r="CW318" s="121"/>
      <c r="CX318" s="121"/>
      <c r="CY318" s="121"/>
      <c r="CZ318" s="121"/>
      <c r="DA318" s="20"/>
      <c r="DB318" s="20"/>
      <c r="DC318" s="20"/>
      <c r="DD318" s="20"/>
      <c r="DE318" s="20"/>
      <c r="DF318" s="20"/>
      <c r="DG318" s="20"/>
      <c r="DH318" s="20"/>
      <c r="DI318" s="20"/>
      <c r="DJ318" s="20"/>
      <c r="DK318" s="20"/>
      <c r="DL318" s="20"/>
      <c r="DM318" s="20"/>
      <c r="DN318" s="20"/>
      <c r="DO318" s="20"/>
      <c r="DP318" s="20"/>
      <c r="DQ318" s="20"/>
      <c r="DR318" s="20"/>
      <c r="DS318" s="20"/>
      <c r="DT318" s="20"/>
      <c r="DU318" s="20"/>
      <c r="DV318" s="20"/>
      <c r="DW318" s="20"/>
      <c r="DX318" s="20"/>
      <c r="DY318" s="20"/>
      <c r="DZ318" s="20"/>
      <c r="EA318" s="20"/>
      <c r="EB318" s="20"/>
      <c r="EC318" s="20"/>
      <c r="ED318" s="20"/>
      <c r="EE318" s="20"/>
      <c r="EF318" s="20"/>
      <c r="EG318" s="20"/>
      <c r="EH318" s="20"/>
      <c r="EI318" s="20"/>
      <c r="EJ318" s="20"/>
      <c r="EK318" s="20"/>
      <c r="EL318" s="20"/>
      <c r="EM318" s="20"/>
      <c r="EN318" s="20"/>
      <c r="EO318" s="20"/>
      <c r="EP318" s="20"/>
      <c r="EQ318" s="20"/>
      <c r="ER318" s="20"/>
      <c r="ES318" s="20"/>
      <c r="ET318" s="20"/>
      <c r="EU318" s="20"/>
      <c r="EV318" s="20"/>
      <c r="EW318" s="20"/>
      <c r="EX318" s="20"/>
      <c r="EY318" s="20"/>
      <c r="EZ318" s="20"/>
      <c r="FA318" s="20"/>
      <c r="FB318" s="20"/>
      <c r="FC318" s="20"/>
      <c r="FD318" s="20"/>
      <c r="FE318" s="20"/>
      <c r="FF318" s="20"/>
      <c r="FG318" s="20"/>
      <c r="FH318" s="20"/>
      <c r="FI318" s="20"/>
    </row>
    <row r="319" customFormat="false" ht="16.5" hidden="false" customHeight="true" outlineLevel="0" collapsed="false">
      <c r="A319" s="90"/>
      <c r="B319" s="90"/>
      <c r="C319" s="90"/>
      <c r="D319" s="92"/>
      <c r="E319" s="133"/>
      <c r="F319" s="134"/>
      <c r="G319" s="134"/>
      <c r="H319" s="134"/>
      <c r="I319" s="134"/>
      <c r="J319" s="134"/>
      <c r="K319" s="94"/>
      <c r="L319" s="94"/>
      <c r="M319" s="94"/>
      <c r="N319" s="94"/>
      <c r="O319" s="94"/>
      <c r="P319" s="94"/>
      <c r="Q319" s="135"/>
      <c r="R319" s="135"/>
      <c r="S319" s="135"/>
      <c r="T319" s="135"/>
      <c r="U319" s="135"/>
      <c r="V319" s="135"/>
      <c r="W319" s="96"/>
      <c r="X319" s="96"/>
      <c r="Y319" s="96"/>
      <c r="Z319" s="96"/>
      <c r="AA319" s="96"/>
      <c r="AB319" s="96"/>
      <c r="AC319" s="97"/>
      <c r="AD319" s="97"/>
      <c r="AE319" s="97"/>
      <c r="AF319" s="97"/>
      <c r="AG319" s="97"/>
      <c r="AH319" s="97"/>
      <c r="AI319" s="98"/>
      <c r="AJ319" s="98"/>
      <c r="AK319" s="98"/>
      <c r="AL319" s="98"/>
      <c r="AM319" s="98"/>
      <c r="AN319" s="98"/>
      <c r="AO319" s="98"/>
      <c r="AP319" s="98"/>
      <c r="AQ319" s="97"/>
      <c r="AR319" s="137"/>
      <c r="AS319" s="97"/>
      <c r="AT319" s="97"/>
      <c r="AU319" s="121"/>
      <c r="AV319" s="136"/>
      <c r="AW319" s="136"/>
      <c r="AX319" s="136"/>
      <c r="AY319" s="136"/>
      <c r="AZ319" s="136"/>
      <c r="BA319" s="136"/>
      <c r="BB319" s="136"/>
      <c r="BC319" s="136"/>
      <c r="BD319" s="136"/>
      <c r="BE319" s="136"/>
      <c r="BF319" s="136"/>
      <c r="BG319" s="136"/>
      <c r="BH319" s="136"/>
      <c r="BI319" s="136"/>
      <c r="BJ319" s="136"/>
      <c r="BK319" s="136"/>
      <c r="BL319" s="136"/>
      <c r="BM319" s="136"/>
      <c r="BN319" s="136"/>
      <c r="BO319" s="136"/>
      <c r="BP319" s="136"/>
      <c r="BQ319" s="121"/>
      <c r="BR319" s="121"/>
      <c r="BS319" s="121"/>
      <c r="BT319" s="121"/>
      <c r="BU319" s="121"/>
      <c r="BV319" s="121"/>
      <c r="BW319" s="121"/>
      <c r="BX319" s="121"/>
      <c r="BY319" s="121"/>
      <c r="BZ319" s="121"/>
      <c r="CA319" s="121"/>
      <c r="CB319" s="121"/>
      <c r="CC319" s="121"/>
      <c r="CD319" s="121"/>
      <c r="CE319" s="121"/>
      <c r="CF319" s="121"/>
      <c r="CG319" s="121"/>
      <c r="CH319" s="121"/>
      <c r="CI319" s="121"/>
      <c r="CJ319" s="121"/>
      <c r="CK319" s="121"/>
      <c r="CL319" s="121"/>
      <c r="CM319" s="121"/>
      <c r="CN319" s="121"/>
      <c r="CO319" s="121"/>
      <c r="CP319" s="121"/>
      <c r="CQ319" s="121"/>
      <c r="CR319" s="121"/>
      <c r="CS319" s="121"/>
      <c r="CT319" s="121"/>
      <c r="CU319" s="121"/>
      <c r="CV319" s="121"/>
      <c r="CW319" s="121"/>
      <c r="CX319" s="121"/>
      <c r="CY319" s="121"/>
      <c r="CZ319" s="121"/>
      <c r="DA319" s="20"/>
      <c r="DB319" s="20"/>
      <c r="DC319" s="20"/>
      <c r="DD319" s="20"/>
      <c r="DE319" s="20"/>
      <c r="DF319" s="20"/>
      <c r="DG319" s="20"/>
      <c r="DH319" s="20"/>
      <c r="DI319" s="20"/>
      <c r="DJ319" s="20"/>
      <c r="DK319" s="20"/>
      <c r="DL319" s="20"/>
      <c r="DM319" s="20"/>
      <c r="DN319" s="20"/>
      <c r="DO319" s="20"/>
      <c r="DP319" s="20"/>
      <c r="DQ319" s="20"/>
      <c r="DR319" s="20"/>
      <c r="DS319" s="20"/>
      <c r="DT319" s="20"/>
      <c r="DU319" s="20"/>
      <c r="DV319" s="20"/>
      <c r="DW319" s="20"/>
      <c r="DX319" s="20"/>
      <c r="DY319" s="20"/>
      <c r="DZ319" s="20"/>
      <c r="EA319" s="20"/>
      <c r="EB319" s="20"/>
      <c r="EC319" s="20"/>
      <c r="ED319" s="20"/>
      <c r="EE319" s="20"/>
      <c r="EF319" s="20"/>
      <c r="EG319" s="20"/>
      <c r="EH319" s="20"/>
      <c r="EI319" s="20"/>
      <c r="EJ319" s="20"/>
      <c r="EK319" s="20"/>
      <c r="EL319" s="20"/>
      <c r="EM319" s="20"/>
      <c r="EN319" s="20"/>
      <c r="EO319" s="20"/>
      <c r="EP319" s="20"/>
      <c r="EQ319" s="20"/>
      <c r="ER319" s="20"/>
      <c r="ES319" s="20"/>
      <c r="ET319" s="20"/>
      <c r="EU319" s="20"/>
      <c r="EV319" s="20"/>
      <c r="EW319" s="20"/>
      <c r="EX319" s="20"/>
      <c r="EY319" s="20"/>
      <c r="EZ319" s="20"/>
      <c r="FA319" s="20"/>
      <c r="FB319" s="20"/>
      <c r="FC319" s="20"/>
      <c r="FD319" s="20"/>
      <c r="FE319" s="20"/>
      <c r="FF319" s="20"/>
      <c r="FG319" s="20"/>
      <c r="FH319" s="20"/>
      <c r="FI319" s="20"/>
    </row>
    <row r="320" customFormat="false" ht="16.5" hidden="false" customHeight="true" outlineLevel="0" collapsed="false">
      <c r="A320" s="90"/>
      <c r="B320" s="90"/>
      <c r="C320" s="90"/>
      <c r="D320" s="92"/>
      <c r="E320" s="133"/>
      <c r="F320" s="134"/>
      <c r="G320" s="134"/>
      <c r="H320" s="134"/>
      <c r="I320" s="134"/>
      <c r="J320" s="134"/>
      <c r="K320" s="94"/>
      <c r="L320" s="94"/>
      <c r="M320" s="94"/>
      <c r="N320" s="94"/>
      <c r="O320" s="94"/>
      <c r="P320" s="94"/>
      <c r="Q320" s="135"/>
      <c r="R320" s="135"/>
      <c r="S320" s="135"/>
      <c r="T320" s="135"/>
      <c r="U320" s="135"/>
      <c r="V320" s="135"/>
      <c r="W320" s="96"/>
      <c r="X320" s="96"/>
      <c r="Y320" s="96"/>
      <c r="Z320" s="96"/>
      <c r="AA320" s="96"/>
      <c r="AB320" s="96"/>
      <c r="AC320" s="97"/>
      <c r="AD320" s="97"/>
      <c r="AE320" s="97"/>
      <c r="AF320" s="97"/>
      <c r="AG320" s="97"/>
      <c r="AH320" s="97"/>
      <c r="AI320" s="98"/>
      <c r="AJ320" s="98"/>
      <c r="AK320" s="98"/>
      <c r="AL320" s="98"/>
      <c r="AM320" s="98"/>
      <c r="AN320" s="98"/>
      <c r="AO320" s="98"/>
      <c r="AP320" s="98"/>
      <c r="AQ320" s="97"/>
      <c r="AR320" s="97"/>
      <c r="AS320" s="97"/>
      <c r="AT320" s="97"/>
      <c r="AU320" s="121"/>
      <c r="AV320" s="136"/>
      <c r="AW320" s="136"/>
      <c r="AX320" s="136"/>
      <c r="AY320" s="136"/>
      <c r="AZ320" s="136"/>
      <c r="BA320" s="136"/>
      <c r="BB320" s="136"/>
      <c r="BC320" s="136"/>
      <c r="BD320" s="136"/>
      <c r="BE320" s="136"/>
      <c r="BF320" s="136"/>
      <c r="BG320" s="136"/>
      <c r="BH320" s="136"/>
      <c r="BI320" s="136"/>
      <c r="BJ320" s="136"/>
      <c r="BK320" s="136"/>
      <c r="BL320" s="136"/>
      <c r="BM320" s="136"/>
      <c r="BN320" s="136"/>
      <c r="BO320" s="136"/>
      <c r="BP320" s="136"/>
      <c r="BQ320" s="121"/>
      <c r="BR320" s="121"/>
      <c r="BS320" s="121"/>
      <c r="BT320" s="121"/>
      <c r="BU320" s="121"/>
      <c r="BV320" s="121"/>
      <c r="BW320" s="121"/>
      <c r="BX320" s="121"/>
      <c r="BY320" s="121"/>
      <c r="BZ320" s="121"/>
      <c r="CA320" s="121"/>
      <c r="CB320" s="121"/>
      <c r="CC320" s="121"/>
      <c r="CD320" s="121"/>
      <c r="CE320" s="121"/>
      <c r="CF320" s="121"/>
      <c r="CG320" s="121"/>
      <c r="CH320" s="121"/>
      <c r="CI320" s="121"/>
      <c r="CJ320" s="121"/>
      <c r="CK320" s="121"/>
      <c r="CL320" s="121"/>
      <c r="CM320" s="121"/>
      <c r="CN320" s="121"/>
      <c r="CO320" s="121"/>
      <c r="CP320" s="121"/>
      <c r="CQ320" s="121"/>
      <c r="CR320" s="121"/>
      <c r="CS320" s="121"/>
      <c r="CT320" s="121"/>
      <c r="CU320" s="121"/>
      <c r="CV320" s="121"/>
      <c r="CW320" s="121"/>
      <c r="CX320" s="121"/>
      <c r="CY320" s="121"/>
      <c r="CZ320" s="121"/>
      <c r="DA320" s="20"/>
      <c r="DB320" s="20"/>
      <c r="DC320" s="20"/>
      <c r="DD320" s="20"/>
      <c r="DE320" s="20"/>
      <c r="DF320" s="20"/>
      <c r="DG320" s="20"/>
      <c r="DH320" s="20"/>
      <c r="DI320" s="20"/>
      <c r="DJ320" s="20"/>
      <c r="DK320" s="20"/>
      <c r="DL320" s="20"/>
      <c r="DM320" s="20"/>
      <c r="DN320" s="20"/>
      <c r="DO320" s="20"/>
      <c r="DP320" s="20"/>
      <c r="DQ320" s="20"/>
      <c r="DR320" s="20"/>
      <c r="DS320" s="20"/>
      <c r="DT320" s="20"/>
      <c r="DU320" s="20"/>
      <c r="DV320" s="20"/>
      <c r="DW320" s="20"/>
      <c r="DX320" s="20"/>
      <c r="DY320" s="20"/>
      <c r="DZ320" s="20"/>
      <c r="EA320" s="20"/>
      <c r="EB320" s="20"/>
      <c r="EC320" s="20"/>
      <c r="ED320" s="20"/>
      <c r="EE320" s="20"/>
      <c r="EF320" s="20"/>
      <c r="EG320" s="20"/>
      <c r="EH320" s="20"/>
      <c r="EI320" s="20"/>
      <c r="EJ320" s="20"/>
      <c r="EK320" s="20"/>
      <c r="EL320" s="20"/>
      <c r="EM320" s="20"/>
      <c r="EN320" s="20"/>
      <c r="EO320" s="20"/>
      <c r="EP320" s="20"/>
      <c r="EQ320" s="20"/>
      <c r="ER320" s="20"/>
      <c r="ES320" s="20"/>
      <c r="ET320" s="20"/>
      <c r="EU320" s="20"/>
      <c r="EV320" s="20"/>
      <c r="EW320" s="20"/>
      <c r="EX320" s="20"/>
      <c r="EY320" s="20"/>
      <c r="EZ320" s="20"/>
      <c r="FA320" s="20"/>
      <c r="FB320" s="20"/>
      <c r="FC320" s="20"/>
      <c r="FD320" s="20"/>
      <c r="FE320" s="20"/>
      <c r="FF320" s="20"/>
      <c r="FG320" s="20"/>
      <c r="FH320" s="20"/>
      <c r="FI320" s="20"/>
    </row>
    <row r="321" customFormat="false" ht="16.5" hidden="false" customHeight="true" outlineLevel="0" collapsed="false">
      <c r="A321" s="90"/>
      <c r="B321" s="90"/>
      <c r="C321" s="90"/>
      <c r="D321" s="92"/>
      <c r="E321" s="133"/>
      <c r="F321" s="134"/>
      <c r="G321" s="134"/>
      <c r="H321" s="134"/>
      <c r="I321" s="134"/>
      <c r="J321" s="134"/>
      <c r="K321" s="94"/>
      <c r="L321" s="94"/>
      <c r="M321" s="94"/>
      <c r="N321" s="94"/>
      <c r="O321" s="94"/>
      <c r="P321" s="94"/>
      <c r="Q321" s="135"/>
      <c r="R321" s="135"/>
      <c r="S321" s="135"/>
      <c r="T321" s="135"/>
      <c r="U321" s="135"/>
      <c r="V321" s="135"/>
      <c r="W321" s="96"/>
      <c r="X321" s="96"/>
      <c r="Y321" s="96"/>
      <c r="Z321" s="96"/>
      <c r="AA321" s="96"/>
      <c r="AB321" s="96"/>
      <c r="AC321" s="97"/>
      <c r="AD321" s="97"/>
      <c r="AE321" s="97"/>
      <c r="AF321" s="97"/>
      <c r="AG321" s="97"/>
      <c r="AH321" s="97"/>
      <c r="AI321" s="98"/>
      <c r="AJ321" s="98"/>
      <c r="AK321" s="98"/>
      <c r="AL321" s="98"/>
      <c r="AM321" s="98"/>
      <c r="AN321" s="98"/>
      <c r="AO321" s="98"/>
      <c r="AP321" s="98"/>
      <c r="AQ321" s="97"/>
      <c r="AR321" s="97"/>
      <c r="AS321" s="97"/>
      <c r="AT321" s="97"/>
      <c r="AU321" s="121"/>
      <c r="AV321" s="136"/>
      <c r="AW321" s="136"/>
      <c r="AX321" s="136"/>
      <c r="AY321" s="136"/>
      <c r="AZ321" s="136"/>
      <c r="BA321" s="136"/>
      <c r="BB321" s="136"/>
      <c r="BC321" s="136"/>
      <c r="BD321" s="136"/>
      <c r="BE321" s="136"/>
      <c r="BF321" s="136"/>
      <c r="BG321" s="136"/>
      <c r="BH321" s="136"/>
      <c r="BI321" s="136"/>
      <c r="BJ321" s="136"/>
      <c r="BK321" s="136"/>
      <c r="BL321" s="136"/>
      <c r="BM321" s="136"/>
      <c r="BN321" s="136"/>
      <c r="BO321" s="136"/>
      <c r="BP321" s="136"/>
      <c r="BQ321" s="121"/>
      <c r="BR321" s="121"/>
      <c r="BS321" s="121"/>
      <c r="BT321" s="121"/>
      <c r="BU321" s="121"/>
      <c r="BV321" s="121"/>
      <c r="BW321" s="121"/>
      <c r="BX321" s="121"/>
      <c r="BY321" s="121"/>
      <c r="BZ321" s="121"/>
      <c r="CA321" s="121"/>
      <c r="CB321" s="121"/>
      <c r="CC321" s="121"/>
      <c r="CD321" s="121"/>
      <c r="CE321" s="121"/>
      <c r="CF321" s="121"/>
      <c r="CG321" s="121"/>
      <c r="CH321" s="121"/>
      <c r="CI321" s="121"/>
      <c r="CJ321" s="121"/>
      <c r="CK321" s="121"/>
      <c r="CL321" s="121"/>
      <c r="CM321" s="121"/>
      <c r="CN321" s="121"/>
      <c r="CO321" s="121"/>
      <c r="CP321" s="121"/>
      <c r="CQ321" s="121"/>
      <c r="CR321" s="121"/>
      <c r="CS321" s="121"/>
      <c r="CT321" s="121"/>
      <c r="CU321" s="121"/>
      <c r="CV321" s="121"/>
      <c r="CW321" s="121"/>
      <c r="CX321" s="121"/>
      <c r="CY321" s="121"/>
      <c r="CZ321" s="121"/>
      <c r="DA321" s="20"/>
      <c r="DB321" s="20"/>
      <c r="DC321" s="20"/>
      <c r="DD321" s="20"/>
      <c r="DE321" s="20"/>
      <c r="DF321" s="20"/>
      <c r="DG321" s="20"/>
      <c r="DH321" s="20"/>
      <c r="DI321" s="20"/>
      <c r="DJ321" s="20"/>
      <c r="DK321" s="20"/>
      <c r="DL321" s="20"/>
      <c r="DM321" s="20"/>
      <c r="DN321" s="20"/>
      <c r="DO321" s="20"/>
      <c r="DP321" s="20"/>
      <c r="DQ321" s="20"/>
      <c r="DR321" s="20"/>
      <c r="DS321" s="20"/>
      <c r="DT321" s="20"/>
      <c r="DU321" s="20"/>
      <c r="DV321" s="20"/>
      <c r="DW321" s="20"/>
      <c r="DX321" s="20"/>
      <c r="DY321" s="20"/>
      <c r="DZ321" s="20"/>
      <c r="EA321" s="20"/>
      <c r="EB321" s="20"/>
      <c r="EC321" s="20"/>
      <c r="ED321" s="20"/>
      <c r="EE321" s="20"/>
      <c r="EF321" s="20"/>
      <c r="EG321" s="20"/>
      <c r="EH321" s="20"/>
      <c r="EI321" s="20"/>
      <c r="EJ321" s="20"/>
      <c r="EK321" s="20"/>
      <c r="EL321" s="20"/>
      <c r="EM321" s="20"/>
      <c r="EN321" s="20"/>
      <c r="EO321" s="20"/>
      <c r="EP321" s="20"/>
      <c r="EQ321" s="20"/>
      <c r="ER321" s="20"/>
      <c r="ES321" s="20"/>
      <c r="ET321" s="20"/>
      <c r="EU321" s="20"/>
      <c r="EV321" s="20"/>
      <c r="EW321" s="20"/>
      <c r="EX321" s="20"/>
      <c r="EY321" s="20"/>
      <c r="EZ321" s="20"/>
      <c r="FA321" s="20"/>
      <c r="FB321" s="20"/>
      <c r="FC321" s="20"/>
      <c r="FD321" s="20"/>
      <c r="FE321" s="20"/>
      <c r="FF321" s="20"/>
      <c r="FG321" s="20"/>
      <c r="FH321" s="20"/>
      <c r="FI321" s="20"/>
    </row>
    <row r="322" customFormat="false" ht="16.5" hidden="false" customHeight="true" outlineLevel="0" collapsed="false">
      <c r="A322" s="90"/>
      <c r="B322" s="90"/>
      <c r="C322" s="90"/>
      <c r="D322" s="92"/>
      <c r="E322" s="133"/>
      <c r="F322" s="134"/>
      <c r="G322" s="134"/>
      <c r="H322" s="134"/>
      <c r="I322" s="134"/>
      <c r="J322" s="134"/>
      <c r="K322" s="94"/>
      <c r="L322" s="94"/>
      <c r="M322" s="94"/>
      <c r="N322" s="94"/>
      <c r="O322" s="94"/>
      <c r="P322" s="94"/>
      <c r="Q322" s="135"/>
      <c r="R322" s="135"/>
      <c r="S322" s="135"/>
      <c r="T322" s="135"/>
      <c r="U322" s="135"/>
      <c r="V322" s="135"/>
      <c r="W322" s="96"/>
      <c r="X322" s="96"/>
      <c r="Y322" s="96"/>
      <c r="Z322" s="96"/>
      <c r="AA322" s="96"/>
      <c r="AB322" s="96"/>
      <c r="AC322" s="97"/>
      <c r="AD322" s="97"/>
      <c r="AE322" s="97"/>
      <c r="AF322" s="97"/>
      <c r="AG322" s="97"/>
      <c r="AH322" s="97"/>
      <c r="AI322" s="98"/>
      <c r="AJ322" s="98"/>
      <c r="AK322" s="98"/>
      <c r="AL322" s="98"/>
      <c r="AM322" s="98"/>
      <c r="AN322" s="98"/>
      <c r="AO322" s="98"/>
      <c r="AP322" s="98"/>
      <c r="AQ322" s="97"/>
      <c r="AR322" s="97"/>
      <c r="AS322" s="97"/>
      <c r="AT322" s="97"/>
      <c r="AU322" s="121"/>
      <c r="AV322" s="136"/>
      <c r="AW322" s="136"/>
      <c r="AX322" s="136"/>
      <c r="AY322" s="136"/>
      <c r="AZ322" s="136"/>
      <c r="BA322" s="136"/>
      <c r="BB322" s="136"/>
      <c r="BC322" s="136"/>
      <c r="BD322" s="136"/>
      <c r="BE322" s="136"/>
      <c r="BF322" s="136"/>
      <c r="BG322" s="136"/>
      <c r="BH322" s="136"/>
      <c r="BI322" s="136"/>
      <c r="BJ322" s="136"/>
      <c r="BK322" s="136"/>
      <c r="BL322" s="136"/>
      <c r="BM322" s="136"/>
      <c r="BN322" s="136"/>
      <c r="BO322" s="136"/>
      <c r="BP322" s="136"/>
      <c r="BQ322" s="121"/>
      <c r="BR322" s="121"/>
      <c r="BS322" s="121"/>
      <c r="BT322" s="121"/>
      <c r="BU322" s="121"/>
      <c r="BV322" s="121"/>
      <c r="BW322" s="121"/>
      <c r="BX322" s="121"/>
      <c r="BY322" s="121"/>
      <c r="BZ322" s="121"/>
      <c r="CA322" s="121"/>
      <c r="CB322" s="121"/>
      <c r="CC322" s="121"/>
      <c r="CD322" s="121"/>
      <c r="CE322" s="121"/>
      <c r="CF322" s="121"/>
      <c r="CG322" s="121"/>
      <c r="CH322" s="121"/>
      <c r="CI322" s="121"/>
      <c r="CJ322" s="121"/>
      <c r="CK322" s="121"/>
      <c r="CL322" s="121"/>
      <c r="CM322" s="121"/>
      <c r="CN322" s="121"/>
      <c r="CO322" s="121"/>
      <c r="CP322" s="121"/>
      <c r="CQ322" s="121"/>
      <c r="CR322" s="121"/>
      <c r="CS322" s="121"/>
      <c r="CT322" s="121"/>
      <c r="CU322" s="121"/>
      <c r="CV322" s="121"/>
      <c r="CW322" s="121"/>
      <c r="CX322" s="121"/>
      <c r="CY322" s="121"/>
      <c r="CZ322" s="121"/>
      <c r="DA322" s="20"/>
      <c r="DB322" s="20"/>
      <c r="DC322" s="20"/>
      <c r="DD322" s="20"/>
      <c r="DE322" s="20"/>
      <c r="DF322" s="20"/>
      <c r="DG322" s="20"/>
      <c r="DH322" s="20"/>
      <c r="DI322" s="20"/>
      <c r="DJ322" s="20"/>
      <c r="DK322" s="20"/>
      <c r="DL322" s="20"/>
      <c r="DM322" s="20"/>
      <c r="DN322" s="20"/>
      <c r="DO322" s="20"/>
      <c r="DP322" s="20"/>
      <c r="DQ322" s="20"/>
      <c r="DR322" s="20"/>
      <c r="DS322" s="20"/>
      <c r="DT322" s="20"/>
      <c r="DU322" s="20"/>
      <c r="DV322" s="20"/>
      <c r="DW322" s="20"/>
      <c r="DX322" s="20"/>
      <c r="DY322" s="20"/>
      <c r="DZ322" s="20"/>
      <c r="EA322" s="20"/>
      <c r="EB322" s="20"/>
      <c r="EC322" s="20"/>
      <c r="ED322" s="20"/>
      <c r="EE322" s="20"/>
      <c r="EF322" s="20"/>
      <c r="EG322" s="20"/>
      <c r="EH322" s="20"/>
      <c r="EI322" s="20"/>
      <c r="EJ322" s="20"/>
      <c r="EK322" s="20"/>
      <c r="EL322" s="20"/>
      <c r="EM322" s="20"/>
      <c r="EN322" s="20"/>
      <c r="EO322" s="20"/>
      <c r="EP322" s="20"/>
      <c r="EQ322" s="20"/>
      <c r="ER322" s="20"/>
      <c r="ES322" s="20"/>
      <c r="ET322" s="20"/>
      <c r="EU322" s="20"/>
      <c r="EV322" s="20"/>
      <c r="EW322" s="20"/>
      <c r="EX322" s="20"/>
      <c r="EY322" s="20"/>
      <c r="EZ322" s="20"/>
      <c r="FA322" s="20"/>
      <c r="FB322" s="20"/>
      <c r="FC322" s="20"/>
      <c r="FD322" s="20"/>
      <c r="FE322" s="20"/>
      <c r="FF322" s="20"/>
      <c r="FG322" s="20"/>
      <c r="FH322" s="20"/>
      <c r="FI322" s="20"/>
    </row>
    <row r="323" customFormat="false" ht="16.5" hidden="false" customHeight="true" outlineLevel="0" collapsed="false">
      <c r="A323" s="90"/>
      <c r="B323" s="90"/>
      <c r="C323" s="90"/>
      <c r="D323" s="92"/>
      <c r="E323" s="133"/>
      <c r="F323" s="134"/>
      <c r="G323" s="134"/>
      <c r="H323" s="134"/>
      <c r="I323" s="134"/>
      <c r="J323" s="134"/>
      <c r="K323" s="94"/>
      <c r="L323" s="94"/>
      <c r="M323" s="94"/>
      <c r="N323" s="94"/>
      <c r="O323" s="94"/>
      <c r="P323" s="94"/>
      <c r="Q323" s="135"/>
      <c r="R323" s="135"/>
      <c r="S323" s="135"/>
      <c r="T323" s="135"/>
      <c r="U323" s="135"/>
      <c r="V323" s="135"/>
      <c r="W323" s="96"/>
      <c r="X323" s="96"/>
      <c r="Y323" s="96"/>
      <c r="Z323" s="96"/>
      <c r="AA323" s="96"/>
      <c r="AB323" s="96"/>
      <c r="AC323" s="97"/>
      <c r="AD323" s="97"/>
      <c r="AE323" s="97"/>
      <c r="AF323" s="97"/>
      <c r="AG323" s="97"/>
      <c r="AH323" s="97"/>
      <c r="AI323" s="98"/>
      <c r="AJ323" s="98"/>
      <c r="AK323" s="98"/>
      <c r="AL323" s="98"/>
      <c r="AM323" s="98"/>
      <c r="AN323" s="98"/>
      <c r="AO323" s="98"/>
      <c r="AP323" s="98"/>
      <c r="AQ323" s="97"/>
      <c r="AR323" s="97"/>
      <c r="AS323" s="97"/>
      <c r="AT323" s="97"/>
      <c r="AU323" s="121"/>
      <c r="AV323" s="136"/>
      <c r="AW323" s="136"/>
      <c r="AX323" s="136"/>
      <c r="AY323" s="136"/>
      <c r="AZ323" s="136"/>
      <c r="BA323" s="136"/>
      <c r="BB323" s="136"/>
      <c r="BC323" s="136"/>
      <c r="BD323" s="136"/>
      <c r="BE323" s="136"/>
      <c r="BF323" s="136"/>
      <c r="BG323" s="136"/>
      <c r="BH323" s="136"/>
      <c r="BI323" s="136"/>
      <c r="BJ323" s="136"/>
      <c r="BK323" s="136"/>
      <c r="BL323" s="136"/>
      <c r="BM323" s="136"/>
      <c r="BN323" s="136"/>
      <c r="BO323" s="136"/>
      <c r="BP323" s="136"/>
      <c r="BQ323" s="121"/>
      <c r="BR323" s="121"/>
      <c r="BS323" s="121"/>
      <c r="BT323" s="121"/>
      <c r="BU323" s="121"/>
      <c r="BV323" s="121"/>
      <c r="BW323" s="121"/>
      <c r="BX323" s="121"/>
      <c r="BY323" s="121"/>
      <c r="BZ323" s="121"/>
      <c r="CA323" s="121"/>
      <c r="CB323" s="121"/>
      <c r="CC323" s="121"/>
      <c r="CD323" s="121"/>
      <c r="CE323" s="121"/>
      <c r="CF323" s="121"/>
      <c r="CG323" s="121"/>
      <c r="CH323" s="121"/>
      <c r="CI323" s="121"/>
      <c r="CJ323" s="121"/>
      <c r="CK323" s="121"/>
      <c r="CL323" s="121"/>
      <c r="CM323" s="121"/>
      <c r="CN323" s="121"/>
      <c r="CO323" s="121"/>
      <c r="CP323" s="121"/>
      <c r="CQ323" s="121"/>
      <c r="CR323" s="121"/>
      <c r="CS323" s="121"/>
      <c r="CT323" s="121"/>
      <c r="CU323" s="121"/>
      <c r="CV323" s="121"/>
      <c r="CW323" s="121"/>
      <c r="CX323" s="121"/>
      <c r="CY323" s="121"/>
      <c r="CZ323" s="121"/>
      <c r="DA323" s="20"/>
      <c r="DB323" s="20"/>
      <c r="DC323" s="20"/>
      <c r="DD323" s="20"/>
      <c r="DE323" s="20"/>
      <c r="DF323" s="20"/>
      <c r="DG323" s="20"/>
      <c r="DH323" s="20"/>
      <c r="DI323" s="20"/>
      <c r="DJ323" s="20"/>
      <c r="DK323" s="20"/>
      <c r="DL323" s="20"/>
      <c r="DM323" s="20"/>
      <c r="DN323" s="20"/>
      <c r="DO323" s="20"/>
      <c r="DP323" s="20"/>
      <c r="DQ323" s="20"/>
      <c r="DR323" s="20"/>
      <c r="DS323" s="20"/>
      <c r="DT323" s="20"/>
      <c r="DU323" s="20"/>
      <c r="DV323" s="20"/>
      <c r="DW323" s="20"/>
      <c r="DX323" s="20"/>
      <c r="DY323" s="20"/>
      <c r="DZ323" s="20"/>
      <c r="EA323" s="20"/>
      <c r="EB323" s="20"/>
      <c r="EC323" s="20"/>
      <c r="ED323" s="20"/>
      <c r="EE323" s="20"/>
      <c r="EF323" s="20"/>
      <c r="EG323" s="20"/>
      <c r="EH323" s="20"/>
      <c r="EI323" s="20"/>
      <c r="EJ323" s="20"/>
      <c r="EK323" s="20"/>
      <c r="EL323" s="20"/>
      <c r="EM323" s="20"/>
      <c r="EN323" s="20"/>
      <c r="EO323" s="20"/>
      <c r="EP323" s="20"/>
      <c r="EQ323" s="20"/>
      <c r="ER323" s="20"/>
      <c r="ES323" s="20"/>
      <c r="ET323" s="20"/>
      <c r="EU323" s="20"/>
      <c r="EV323" s="20"/>
      <c r="EW323" s="20"/>
      <c r="EX323" s="20"/>
      <c r="EY323" s="20"/>
      <c r="EZ323" s="20"/>
      <c r="FA323" s="20"/>
      <c r="FB323" s="20"/>
      <c r="FC323" s="20"/>
      <c r="FD323" s="20"/>
      <c r="FE323" s="20"/>
      <c r="FF323" s="20"/>
      <c r="FG323" s="20"/>
      <c r="FH323" s="20"/>
      <c r="FI323" s="20"/>
    </row>
    <row r="324" customFormat="false" ht="16.5" hidden="false" customHeight="true" outlineLevel="0" collapsed="false">
      <c r="A324" s="90"/>
      <c r="B324" s="90"/>
      <c r="C324" s="90"/>
      <c r="D324" s="92"/>
      <c r="E324" s="133"/>
      <c r="F324" s="134"/>
      <c r="G324" s="134"/>
      <c r="H324" s="134"/>
      <c r="I324" s="134"/>
      <c r="J324" s="134"/>
      <c r="K324" s="94"/>
      <c r="L324" s="94"/>
      <c r="M324" s="94"/>
      <c r="N324" s="94"/>
      <c r="O324" s="94"/>
      <c r="P324" s="94"/>
      <c r="Q324" s="135"/>
      <c r="R324" s="135"/>
      <c r="S324" s="135"/>
      <c r="T324" s="135"/>
      <c r="U324" s="135"/>
      <c r="V324" s="135"/>
      <c r="W324" s="96"/>
      <c r="X324" s="96"/>
      <c r="Y324" s="96"/>
      <c r="Z324" s="96"/>
      <c r="AA324" s="96"/>
      <c r="AB324" s="96"/>
      <c r="AC324" s="97"/>
      <c r="AD324" s="97"/>
      <c r="AE324" s="97"/>
      <c r="AF324" s="97"/>
      <c r="AG324" s="97"/>
      <c r="AH324" s="97"/>
      <c r="AI324" s="98"/>
      <c r="AJ324" s="98"/>
      <c r="AK324" s="98"/>
      <c r="AL324" s="98"/>
      <c r="AM324" s="98"/>
      <c r="AN324" s="98"/>
      <c r="AO324" s="98"/>
      <c r="AP324" s="98"/>
      <c r="AQ324" s="97"/>
      <c r="AR324" s="97"/>
      <c r="AS324" s="97"/>
      <c r="AT324" s="97"/>
      <c r="AU324" s="121"/>
      <c r="AV324" s="136"/>
      <c r="AW324" s="136"/>
      <c r="AX324" s="136"/>
      <c r="AY324" s="136"/>
      <c r="AZ324" s="136"/>
      <c r="BA324" s="136"/>
      <c r="BB324" s="136"/>
      <c r="BC324" s="136"/>
      <c r="BD324" s="136"/>
      <c r="BE324" s="136"/>
      <c r="BF324" s="136"/>
      <c r="BG324" s="136"/>
      <c r="BH324" s="136"/>
      <c r="BI324" s="136"/>
      <c r="BJ324" s="136"/>
      <c r="BK324" s="136"/>
      <c r="BL324" s="136"/>
      <c r="BM324" s="136"/>
      <c r="BN324" s="136"/>
      <c r="BO324" s="136"/>
      <c r="BP324" s="136"/>
      <c r="BQ324" s="121"/>
      <c r="BR324" s="121"/>
      <c r="BS324" s="121"/>
      <c r="BT324" s="121"/>
      <c r="BU324" s="121"/>
      <c r="BV324" s="121"/>
      <c r="BW324" s="121"/>
      <c r="BX324" s="121"/>
      <c r="BY324" s="121"/>
      <c r="BZ324" s="121"/>
      <c r="CA324" s="121"/>
      <c r="CB324" s="121"/>
      <c r="CC324" s="121"/>
      <c r="CD324" s="121"/>
      <c r="CE324" s="121"/>
      <c r="CF324" s="121"/>
      <c r="CG324" s="121"/>
      <c r="CH324" s="121"/>
      <c r="CI324" s="121"/>
      <c r="CJ324" s="121"/>
      <c r="CK324" s="121"/>
      <c r="CL324" s="121"/>
      <c r="CM324" s="121"/>
      <c r="CN324" s="121"/>
      <c r="CO324" s="121"/>
      <c r="CP324" s="121"/>
      <c r="CQ324" s="121"/>
      <c r="CR324" s="121"/>
      <c r="CS324" s="121"/>
      <c r="CT324" s="121"/>
      <c r="CU324" s="121"/>
      <c r="CV324" s="121"/>
      <c r="CW324" s="121"/>
      <c r="CX324" s="121"/>
      <c r="CY324" s="121"/>
      <c r="CZ324" s="121"/>
      <c r="DA324" s="20"/>
      <c r="DB324" s="20"/>
      <c r="DC324" s="20"/>
      <c r="DD324" s="20"/>
      <c r="DE324" s="20"/>
      <c r="DF324" s="20"/>
      <c r="DG324" s="20"/>
      <c r="DH324" s="20"/>
      <c r="DI324" s="20"/>
      <c r="DJ324" s="20"/>
      <c r="DK324" s="20"/>
      <c r="DL324" s="20"/>
      <c r="DM324" s="20"/>
      <c r="DN324" s="20"/>
      <c r="DO324" s="20"/>
      <c r="DP324" s="20"/>
      <c r="DQ324" s="20"/>
      <c r="DR324" s="20"/>
      <c r="DS324" s="20"/>
      <c r="DT324" s="20"/>
      <c r="DU324" s="20"/>
      <c r="DV324" s="20"/>
      <c r="DW324" s="20"/>
      <c r="DX324" s="20"/>
      <c r="DY324" s="20"/>
      <c r="DZ324" s="20"/>
      <c r="EA324" s="20"/>
      <c r="EB324" s="20"/>
      <c r="EC324" s="20"/>
      <c r="ED324" s="20"/>
      <c r="EE324" s="20"/>
      <c r="EF324" s="20"/>
      <c r="EG324" s="20"/>
      <c r="EH324" s="20"/>
      <c r="EI324" s="20"/>
      <c r="EJ324" s="20"/>
      <c r="EK324" s="20"/>
      <c r="EL324" s="20"/>
      <c r="EM324" s="20"/>
      <c r="EN324" s="20"/>
      <c r="EO324" s="20"/>
      <c r="EP324" s="20"/>
      <c r="EQ324" s="20"/>
      <c r="ER324" s="20"/>
      <c r="ES324" s="20"/>
      <c r="ET324" s="20"/>
      <c r="EU324" s="20"/>
      <c r="EV324" s="20"/>
      <c r="EW324" s="20"/>
      <c r="EX324" s="20"/>
      <c r="EY324" s="20"/>
      <c r="EZ324" s="20"/>
      <c r="FA324" s="20"/>
      <c r="FB324" s="20"/>
      <c r="FC324" s="20"/>
      <c r="FD324" s="20"/>
      <c r="FE324" s="20"/>
      <c r="FF324" s="20"/>
      <c r="FG324" s="20"/>
      <c r="FH324" s="20"/>
      <c r="FI324" s="20"/>
    </row>
    <row r="325" customFormat="false" ht="16.5" hidden="false" customHeight="true" outlineLevel="0" collapsed="false">
      <c r="A325" s="90"/>
      <c r="B325" s="90"/>
      <c r="C325" s="90"/>
      <c r="D325" s="92"/>
      <c r="E325" s="133"/>
      <c r="F325" s="134"/>
      <c r="G325" s="134"/>
      <c r="H325" s="134"/>
      <c r="I325" s="134"/>
      <c r="J325" s="134"/>
      <c r="K325" s="94"/>
      <c r="L325" s="94"/>
      <c r="M325" s="94"/>
      <c r="N325" s="94"/>
      <c r="O325" s="94"/>
      <c r="P325" s="94"/>
      <c r="Q325" s="135"/>
      <c r="R325" s="135"/>
      <c r="S325" s="135"/>
      <c r="T325" s="135"/>
      <c r="U325" s="135"/>
      <c r="V325" s="135"/>
      <c r="W325" s="96"/>
      <c r="X325" s="96"/>
      <c r="Y325" s="96"/>
      <c r="Z325" s="96"/>
      <c r="AA325" s="96"/>
      <c r="AB325" s="96"/>
      <c r="AC325" s="97"/>
      <c r="AD325" s="97"/>
      <c r="AE325" s="97"/>
      <c r="AF325" s="97"/>
      <c r="AG325" s="97"/>
      <c r="AH325" s="97"/>
      <c r="AI325" s="98"/>
      <c r="AJ325" s="98"/>
      <c r="AK325" s="98"/>
      <c r="AL325" s="98"/>
      <c r="AM325" s="98"/>
      <c r="AN325" s="98"/>
      <c r="AO325" s="98"/>
      <c r="AP325" s="98"/>
      <c r="AQ325" s="97"/>
      <c r="AR325" s="137"/>
      <c r="AS325" s="97"/>
      <c r="AT325" s="97"/>
      <c r="AU325" s="121"/>
      <c r="AV325" s="136"/>
      <c r="AW325" s="136"/>
      <c r="AX325" s="136"/>
      <c r="AY325" s="136"/>
      <c r="AZ325" s="136"/>
      <c r="BA325" s="136"/>
      <c r="BB325" s="136"/>
      <c r="BC325" s="136"/>
      <c r="BD325" s="136"/>
      <c r="BE325" s="136"/>
      <c r="BF325" s="136"/>
      <c r="BG325" s="136"/>
      <c r="BH325" s="136"/>
      <c r="BI325" s="136"/>
      <c r="BJ325" s="136"/>
      <c r="BK325" s="136"/>
      <c r="BL325" s="136"/>
      <c r="BM325" s="136"/>
      <c r="BN325" s="136"/>
      <c r="BO325" s="136"/>
      <c r="BP325" s="136"/>
      <c r="BQ325" s="121"/>
      <c r="BR325" s="121"/>
      <c r="BS325" s="121"/>
      <c r="BT325" s="121"/>
      <c r="BU325" s="121"/>
      <c r="BV325" s="121"/>
      <c r="BW325" s="121"/>
      <c r="BX325" s="121"/>
      <c r="BY325" s="121"/>
      <c r="BZ325" s="121"/>
      <c r="CA325" s="121"/>
      <c r="CB325" s="121"/>
      <c r="CC325" s="121"/>
      <c r="CD325" s="121"/>
      <c r="CE325" s="121"/>
      <c r="CF325" s="121"/>
      <c r="CG325" s="121"/>
      <c r="CH325" s="121"/>
      <c r="CI325" s="121"/>
      <c r="CJ325" s="121"/>
      <c r="CK325" s="121"/>
      <c r="CL325" s="121"/>
      <c r="CM325" s="121"/>
      <c r="CN325" s="121"/>
      <c r="CO325" s="121"/>
      <c r="CP325" s="121"/>
      <c r="CQ325" s="121"/>
      <c r="CR325" s="121"/>
      <c r="CS325" s="121"/>
      <c r="CT325" s="121"/>
      <c r="CU325" s="121"/>
      <c r="CV325" s="121"/>
      <c r="CW325" s="121"/>
      <c r="CX325" s="121"/>
      <c r="CY325" s="121"/>
      <c r="CZ325" s="121"/>
      <c r="DA325" s="20"/>
      <c r="DB325" s="20"/>
      <c r="DC325" s="20"/>
      <c r="DD325" s="20"/>
      <c r="DE325" s="20"/>
      <c r="DF325" s="20"/>
      <c r="DG325" s="20"/>
      <c r="DH325" s="20"/>
      <c r="DI325" s="20"/>
      <c r="DJ325" s="20"/>
      <c r="DK325" s="20"/>
      <c r="DL325" s="20"/>
      <c r="DM325" s="20"/>
      <c r="DN325" s="20"/>
      <c r="DO325" s="20"/>
      <c r="DP325" s="20"/>
      <c r="DQ325" s="20"/>
      <c r="DR325" s="20"/>
      <c r="DS325" s="20"/>
      <c r="DT325" s="20"/>
      <c r="DU325" s="20"/>
      <c r="DV325" s="20"/>
      <c r="DW325" s="20"/>
      <c r="DX325" s="20"/>
      <c r="DY325" s="20"/>
      <c r="DZ325" s="20"/>
      <c r="EA325" s="20"/>
      <c r="EB325" s="20"/>
      <c r="EC325" s="20"/>
      <c r="ED325" s="20"/>
      <c r="EE325" s="20"/>
      <c r="EF325" s="20"/>
      <c r="EG325" s="20"/>
      <c r="EH325" s="20"/>
      <c r="EI325" s="20"/>
      <c r="EJ325" s="20"/>
      <c r="EK325" s="20"/>
      <c r="EL325" s="20"/>
      <c r="EM325" s="20"/>
      <c r="EN325" s="20"/>
      <c r="EO325" s="20"/>
      <c r="EP325" s="20"/>
      <c r="EQ325" s="20"/>
      <c r="ER325" s="20"/>
      <c r="ES325" s="20"/>
      <c r="ET325" s="20"/>
      <c r="EU325" s="20"/>
      <c r="EV325" s="20"/>
      <c r="EW325" s="20"/>
      <c r="EX325" s="20"/>
      <c r="EY325" s="20"/>
      <c r="EZ325" s="20"/>
      <c r="FA325" s="20"/>
      <c r="FB325" s="20"/>
      <c r="FC325" s="20"/>
      <c r="FD325" s="20"/>
      <c r="FE325" s="20"/>
      <c r="FF325" s="20"/>
      <c r="FG325" s="20"/>
      <c r="FH325" s="20"/>
      <c r="FI325" s="20"/>
    </row>
    <row r="326" customFormat="false" ht="16.5" hidden="false" customHeight="true" outlineLevel="0" collapsed="false">
      <c r="A326" s="90"/>
      <c r="B326" s="90"/>
      <c r="C326" s="90"/>
      <c r="D326" s="92"/>
      <c r="E326" s="133"/>
      <c r="F326" s="134"/>
      <c r="G326" s="134"/>
      <c r="H326" s="134"/>
      <c r="I326" s="134"/>
      <c r="J326" s="134"/>
      <c r="K326" s="94"/>
      <c r="L326" s="94"/>
      <c r="M326" s="94"/>
      <c r="N326" s="94"/>
      <c r="O326" s="94"/>
      <c r="P326" s="94"/>
      <c r="Q326" s="135"/>
      <c r="R326" s="135"/>
      <c r="S326" s="135"/>
      <c r="T326" s="135"/>
      <c r="U326" s="135"/>
      <c r="V326" s="135"/>
      <c r="W326" s="96"/>
      <c r="X326" s="96"/>
      <c r="Y326" s="96"/>
      <c r="Z326" s="96"/>
      <c r="AA326" s="96"/>
      <c r="AB326" s="96"/>
      <c r="AC326" s="97"/>
      <c r="AD326" s="97"/>
      <c r="AE326" s="97"/>
      <c r="AF326" s="97"/>
      <c r="AG326" s="97"/>
      <c r="AH326" s="97"/>
      <c r="AI326" s="98"/>
      <c r="AJ326" s="98"/>
      <c r="AK326" s="98"/>
      <c r="AL326" s="98"/>
      <c r="AM326" s="98"/>
      <c r="AN326" s="98"/>
      <c r="AO326" s="98"/>
      <c r="AP326" s="98"/>
      <c r="AQ326" s="97"/>
      <c r="AR326" s="97"/>
      <c r="AS326" s="97"/>
      <c r="AT326" s="97"/>
      <c r="AU326" s="121"/>
      <c r="AV326" s="136"/>
      <c r="AW326" s="136"/>
      <c r="AX326" s="136"/>
      <c r="AY326" s="136"/>
      <c r="AZ326" s="136"/>
      <c r="BA326" s="136"/>
      <c r="BB326" s="136"/>
      <c r="BC326" s="136"/>
      <c r="BD326" s="136"/>
      <c r="BE326" s="136"/>
      <c r="BF326" s="136"/>
      <c r="BG326" s="136"/>
      <c r="BH326" s="136"/>
      <c r="BI326" s="136"/>
      <c r="BJ326" s="136"/>
      <c r="BK326" s="136"/>
      <c r="BL326" s="136"/>
      <c r="BM326" s="136"/>
      <c r="BN326" s="136"/>
      <c r="BO326" s="136"/>
      <c r="BP326" s="136"/>
      <c r="BQ326" s="121"/>
      <c r="BR326" s="121"/>
      <c r="BS326" s="121"/>
      <c r="BT326" s="121"/>
      <c r="BU326" s="121"/>
      <c r="BV326" s="121"/>
      <c r="BW326" s="121"/>
      <c r="BX326" s="121"/>
      <c r="BY326" s="121"/>
      <c r="BZ326" s="121"/>
      <c r="CA326" s="121"/>
      <c r="CB326" s="121"/>
      <c r="CC326" s="121"/>
      <c r="CD326" s="121"/>
      <c r="CE326" s="121"/>
      <c r="CF326" s="121"/>
      <c r="CG326" s="121"/>
      <c r="CH326" s="121"/>
      <c r="CI326" s="121"/>
      <c r="CJ326" s="121"/>
      <c r="CK326" s="121"/>
      <c r="CL326" s="121"/>
      <c r="CM326" s="121"/>
      <c r="CN326" s="121"/>
      <c r="CO326" s="121"/>
      <c r="CP326" s="121"/>
      <c r="CQ326" s="121"/>
      <c r="CR326" s="121"/>
      <c r="CS326" s="121"/>
      <c r="CT326" s="121"/>
      <c r="CU326" s="121"/>
      <c r="CV326" s="121"/>
      <c r="CW326" s="121"/>
      <c r="CX326" s="121"/>
      <c r="CY326" s="121"/>
      <c r="CZ326" s="121"/>
      <c r="DA326" s="20"/>
      <c r="DB326" s="20"/>
      <c r="DC326" s="20"/>
      <c r="DD326" s="20"/>
      <c r="DE326" s="20"/>
      <c r="DF326" s="20"/>
      <c r="DG326" s="20"/>
      <c r="DH326" s="20"/>
      <c r="DI326" s="20"/>
      <c r="DJ326" s="20"/>
      <c r="DK326" s="20"/>
      <c r="DL326" s="20"/>
      <c r="DM326" s="20"/>
      <c r="DN326" s="20"/>
      <c r="DO326" s="20"/>
      <c r="DP326" s="20"/>
      <c r="DQ326" s="20"/>
      <c r="DR326" s="20"/>
      <c r="DS326" s="20"/>
      <c r="DT326" s="20"/>
      <c r="DU326" s="20"/>
      <c r="DV326" s="20"/>
      <c r="DW326" s="20"/>
      <c r="DX326" s="20"/>
      <c r="DY326" s="20"/>
      <c r="DZ326" s="20"/>
      <c r="EA326" s="20"/>
      <c r="EB326" s="20"/>
      <c r="EC326" s="20"/>
      <c r="ED326" s="20"/>
      <c r="EE326" s="20"/>
      <c r="EF326" s="20"/>
      <c r="EG326" s="20"/>
      <c r="EH326" s="20"/>
      <c r="EI326" s="20"/>
      <c r="EJ326" s="20"/>
      <c r="EK326" s="20"/>
      <c r="EL326" s="20"/>
      <c r="EM326" s="20"/>
      <c r="EN326" s="20"/>
      <c r="EO326" s="20"/>
      <c r="EP326" s="20"/>
      <c r="EQ326" s="20"/>
      <c r="ER326" s="20"/>
      <c r="ES326" s="20"/>
      <c r="ET326" s="20"/>
      <c r="EU326" s="20"/>
      <c r="EV326" s="20"/>
      <c r="EW326" s="20"/>
      <c r="EX326" s="20"/>
      <c r="EY326" s="20"/>
      <c r="EZ326" s="20"/>
      <c r="FA326" s="20"/>
      <c r="FB326" s="20"/>
      <c r="FC326" s="20"/>
      <c r="FD326" s="20"/>
      <c r="FE326" s="20"/>
      <c r="FF326" s="20"/>
      <c r="FG326" s="20"/>
      <c r="FH326" s="20"/>
      <c r="FI326" s="20"/>
    </row>
    <row r="327" customFormat="false" ht="16.5" hidden="false" customHeight="true" outlineLevel="0" collapsed="false">
      <c r="A327" s="90"/>
      <c r="B327" s="90"/>
      <c r="C327" s="90"/>
      <c r="D327" s="92"/>
      <c r="E327" s="133"/>
      <c r="F327" s="134"/>
      <c r="G327" s="134"/>
      <c r="H327" s="134"/>
      <c r="I327" s="134"/>
      <c r="J327" s="134"/>
      <c r="K327" s="94"/>
      <c r="L327" s="94"/>
      <c r="M327" s="94"/>
      <c r="N327" s="94"/>
      <c r="O327" s="94"/>
      <c r="P327" s="94"/>
      <c r="Q327" s="135"/>
      <c r="R327" s="135"/>
      <c r="S327" s="135"/>
      <c r="T327" s="135"/>
      <c r="U327" s="135"/>
      <c r="V327" s="135"/>
      <c r="W327" s="96"/>
      <c r="X327" s="96"/>
      <c r="Y327" s="96"/>
      <c r="Z327" s="96"/>
      <c r="AA327" s="96"/>
      <c r="AB327" s="96"/>
      <c r="AC327" s="97"/>
      <c r="AD327" s="97"/>
      <c r="AE327" s="97"/>
      <c r="AF327" s="97"/>
      <c r="AG327" s="97"/>
      <c r="AH327" s="97"/>
      <c r="AI327" s="98"/>
      <c r="AJ327" s="98"/>
      <c r="AK327" s="98"/>
      <c r="AL327" s="98"/>
      <c r="AM327" s="98"/>
      <c r="AN327" s="98"/>
      <c r="AO327" s="98"/>
      <c r="AP327" s="98"/>
      <c r="AQ327" s="97"/>
      <c r="AR327" s="97"/>
      <c r="AS327" s="97"/>
      <c r="AT327" s="97"/>
      <c r="AU327" s="121"/>
      <c r="AV327" s="136"/>
      <c r="AW327" s="136"/>
      <c r="AX327" s="136"/>
      <c r="AY327" s="136"/>
      <c r="AZ327" s="136"/>
      <c r="BA327" s="136"/>
      <c r="BB327" s="136"/>
      <c r="BC327" s="136"/>
      <c r="BD327" s="136"/>
      <c r="BE327" s="136"/>
      <c r="BF327" s="136"/>
      <c r="BG327" s="136"/>
      <c r="BH327" s="136"/>
      <c r="BI327" s="136"/>
      <c r="BJ327" s="136"/>
      <c r="BK327" s="136"/>
      <c r="BL327" s="136"/>
      <c r="BM327" s="136"/>
      <c r="BN327" s="136"/>
      <c r="BO327" s="136"/>
      <c r="BP327" s="136"/>
      <c r="BQ327" s="121"/>
      <c r="BR327" s="121"/>
      <c r="BS327" s="121"/>
      <c r="BT327" s="121"/>
      <c r="BU327" s="121"/>
      <c r="BV327" s="121"/>
      <c r="BW327" s="121"/>
      <c r="BX327" s="121"/>
      <c r="BY327" s="121"/>
      <c r="BZ327" s="121"/>
      <c r="CA327" s="121"/>
      <c r="CB327" s="121"/>
      <c r="CC327" s="121"/>
      <c r="CD327" s="121"/>
      <c r="CE327" s="121"/>
      <c r="CF327" s="121"/>
      <c r="CG327" s="121"/>
      <c r="CH327" s="121"/>
      <c r="CI327" s="121"/>
      <c r="CJ327" s="121"/>
      <c r="CK327" s="121"/>
      <c r="CL327" s="121"/>
      <c r="CM327" s="121"/>
      <c r="CN327" s="121"/>
      <c r="CO327" s="121"/>
      <c r="CP327" s="121"/>
      <c r="CQ327" s="121"/>
      <c r="CR327" s="121"/>
      <c r="CS327" s="121"/>
      <c r="CT327" s="121"/>
      <c r="CU327" s="121"/>
      <c r="CV327" s="121"/>
      <c r="CW327" s="121"/>
      <c r="CX327" s="121"/>
      <c r="CY327" s="121"/>
      <c r="CZ327" s="121"/>
      <c r="DA327" s="20"/>
      <c r="DB327" s="20"/>
      <c r="DC327" s="20"/>
      <c r="DD327" s="20"/>
      <c r="DE327" s="20"/>
      <c r="DF327" s="20"/>
      <c r="DG327" s="20"/>
      <c r="DH327" s="20"/>
      <c r="DI327" s="20"/>
      <c r="DJ327" s="20"/>
      <c r="DK327" s="20"/>
      <c r="DL327" s="20"/>
      <c r="DM327" s="20"/>
      <c r="DN327" s="20"/>
      <c r="DO327" s="20"/>
      <c r="DP327" s="20"/>
      <c r="DQ327" s="20"/>
      <c r="DR327" s="20"/>
      <c r="DS327" s="20"/>
      <c r="DT327" s="20"/>
      <c r="DU327" s="20"/>
      <c r="DV327" s="20"/>
      <c r="DW327" s="20"/>
      <c r="DX327" s="20"/>
      <c r="DY327" s="20"/>
      <c r="DZ327" s="20"/>
      <c r="EA327" s="20"/>
      <c r="EB327" s="20"/>
      <c r="EC327" s="20"/>
      <c r="ED327" s="20"/>
      <c r="EE327" s="20"/>
      <c r="EF327" s="20"/>
      <c r="EG327" s="20"/>
      <c r="EH327" s="20"/>
      <c r="EI327" s="20"/>
      <c r="EJ327" s="20"/>
      <c r="EK327" s="20"/>
      <c r="EL327" s="20"/>
      <c r="EM327" s="20"/>
      <c r="EN327" s="20"/>
      <c r="EO327" s="20"/>
      <c r="EP327" s="20"/>
      <c r="EQ327" s="20"/>
      <c r="ER327" s="20"/>
      <c r="ES327" s="20"/>
      <c r="ET327" s="20"/>
      <c r="EU327" s="20"/>
      <c r="EV327" s="20"/>
      <c r="EW327" s="20"/>
      <c r="EX327" s="20"/>
      <c r="EY327" s="20"/>
      <c r="EZ327" s="20"/>
      <c r="FA327" s="20"/>
      <c r="FB327" s="20"/>
      <c r="FC327" s="20"/>
      <c r="FD327" s="20"/>
      <c r="FE327" s="20"/>
      <c r="FF327" s="20"/>
      <c r="FG327" s="20"/>
      <c r="FH327" s="20"/>
      <c r="FI327" s="20"/>
    </row>
    <row r="328" customFormat="false" ht="16.5" hidden="false" customHeight="true" outlineLevel="0" collapsed="false">
      <c r="A328" s="90"/>
      <c r="B328" s="90"/>
      <c r="C328" s="90"/>
      <c r="D328" s="92"/>
      <c r="E328" s="133"/>
      <c r="F328" s="134"/>
      <c r="G328" s="134"/>
      <c r="H328" s="134"/>
      <c r="I328" s="134"/>
      <c r="J328" s="134"/>
      <c r="K328" s="94"/>
      <c r="L328" s="94"/>
      <c r="M328" s="94"/>
      <c r="N328" s="94"/>
      <c r="O328" s="94"/>
      <c r="P328" s="94"/>
      <c r="Q328" s="135"/>
      <c r="R328" s="135"/>
      <c r="S328" s="135"/>
      <c r="T328" s="135"/>
      <c r="U328" s="135"/>
      <c r="V328" s="135"/>
      <c r="W328" s="96"/>
      <c r="X328" s="96"/>
      <c r="Y328" s="96"/>
      <c r="Z328" s="96"/>
      <c r="AA328" s="96"/>
      <c r="AB328" s="96"/>
      <c r="AC328" s="97"/>
      <c r="AD328" s="97"/>
      <c r="AE328" s="97"/>
      <c r="AF328" s="97"/>
      <c r="AG328" s="97"/>
      <c r="AH328" s="97"/>
      <c r="AI328" s="98"/>
      <c r="AJ328" s="98"/>
      <c r="AK328" s="98"/>
      <c r="AL328" s="98"/>
      <c r="AM328" s="98"/>
      <c r="AN328" s="98"/>
      <c r="AO328" s="98"/>
      <c r="AP328" s="98"/>
      <c r="AQ328" s="97"/>
      <c r="AR328" s="97"/>
      <c r="AS328" s="97"/>
      <c r="AT328" s="97"/>
      <c r="AU328" s="121"/>
      <c r="AV328" s="136"/>
      <c r="AW328" s="136"/>
      <c r="AX328" s="136"/>
      <c r="AY328" s="136"/>
      <c r="AZ328" s="136"/>
      <c r="BA328" s="136"/>
      <c r="BB328" s="136"/>
      <c r="BC328" s="136"/>
      <c r="BD328" s="136"/>
      <c r="BE328" s="136"/>
      <c r="BF328" s="136"/>
      <c r="BG328" s="136"/>
      <c r="BH328" s="136"/>
      <c r="BI328" s="136"/>
      <c r="BJ328" s="136"/>
      <c r="BK328" s="136"/>
      <c r="BL328" s="136"/>
      <c r="BM328" s="136"/>
      <c r="BN328" s="136"/>
      <c r="BO328" s="136"/>
      <c r="BP328" s="136"/>
      <c r="BQ328" s="121"/>
      <c r="BR328" s="121"/>
      <c r="BS328" s="121"/>
      <c r="BT328" s="121"/>
      <c r="BU328" s="121"/>
      <c r="BV328" s="121"/>
      <c r="BW328" s="121"/>
      <c r="BX328" s="121"/>
      <c r="BY328" s="121"/>
      <c r="BZ328" s="121"/>
      <c r="CA328" s="121"/>
      <c r="CB328" s="121"/>
      <c r="CC328" s="121"/>
      <c r="CD328" s="121"/>
      <c r="CE328" s="121"/>
      <c r="CF328" s="121"/>
      <c r="CG328" s="121"/>
      <c r="CH328" s="121"/>
      <c r="CI328" s="121"/>
      <c r="CJ328" s="121"/>
      <c r="CK328" s="121"/>
      <c r="CL328" s="121"/>
      <c r="CM328" s="121"/>
      <c r="CN328" s="121"/>
      <c r="CO328" s="121"/>
      <c r="CP328" s="121"/>
      <c r="CQ328" s="121"/>
      <c r="CR328" s="121"/>
      <c r="CS328" s="121"/>
      <c r="CT328" s="121"/>
      <c r="CU328" s="121"/>
      <c r="CV328" s="121"/>
      <c r="CW328" s="121"/>
      <c r="CX328" s="121"/>
      <c r="CY328" s="121"/>
      <c r="CZ328" s="121"/>
      <c r="DA328" s="20"/>
      <c r="DB328" s="20"/>
      <c r="DC328" s="20"/>
      <c r="DD328" s="20"/>
      <c r="DE328" s="20"/>
      <c r="DF328" s="20"/>
      <c r="DG328" s="20"/>
      <c r="DH328" s="20"/>
      <c r="DI328" s="20"/>
      <c r="DJ328" s="20"/>
      <c r="DK328" s="20"/>
      <c r="DL328" s="20"/>
      <c r="DM328" s="20"/>
      <c r="DN328" s="20"/>
      <c r="DO328" s="20"/>
      <c r="DP328" s="20"/>
      <c r="DQ328" s="20"/>
      <c r="DR328" s="20"/>
      <c r="DS328" s="20"/>
      <c r="DT328" s="20"/>
      <c r="DU328" s="20"/>
      <c r="DV328" s="20"/>
      <c r="DW328" s="20"/>
      <c r="DX328" s="20"/>
      <c r="DY328" s="20"/>
      <c r="DZ328" s="20"/>
      <c r="EA328" s="20"/>
      <c r="EB328" s="20"/>
      <c r="EC328" s="20"/>
      <c r="ED328" s="20"/>
      <c r="EE328" s="20"/>
      <c r="EF328" s="20"/>
      <c r="EG328" s="20"/>
      <c r="EH328" s="20"/>
      <c r="EI328" s="20"/>
      <c r="EJ328" s="20"/>
      <c r="EK328" s="20"/>
      <c r="EL328" s="20"/>
      <c r="EM328" s="20"/>
      <c r="EN328" s="20"/>
      <c r="EO328" s="20"/>
      <c r="EP328" s="20"/>
      <c r="EQ328" s="20"/>
      <c r="ER328" s="20"/>
      <c r="ES328" s="20"/>
      <c r="ET328" s="20"/>
      <c r="EU328" s="20"/>
      <c r="EV328" s="20"/>
      <c r="EW328" s="20"/>
      <c r="EX328" s="20"/>
      <c r="EY328" s="20"/>
      <c r="EZ328" s="20"/>
      <c r="FA328" s="20"/>
      <c r="FB328" s="20"/>
      <c r="FC328" s="20"/>
      <c r="FD328" s="20"/>
      <c r="FE328" s="20"/>
      <c r="FF328" s="20"/>
      <c r="FG328" s="20"/>
      <c r="FH328" s="20"/>
      <c r="FI328" s="20"/>
    </row>
    <row r="329" customFormat="false" ht="16.5" hidden="false" customHeight="true" outlineLevel="0" collapsed="false">
      <c r="A329" s="90"/>
      <c r="B329" s="90"/>
      <c r="C329" s="90"/>
      <c r="D329" s="92"/>
      <c r="E329" s="133"/>
      <c r="F329" s="134"/>
      <c r="G329" s="134"/>
      <c r="H329" s="134"/>
      <c r="I329" s="134"/>
      <c r="J329" s="134"/>
      <c r="K329" s="94"/>
      <c r="L329" s="94"/>
      <c r="M329" s="94"/>
      <c r="N329" s="94"/>
      <c r="O329" s="94"/>
      <c r="P329" s="94"/>
      <c r="Q329" s="135"/>
      <c r="R329" s="135"/>
      <c r="S329" s="135"/>
      <c r="T329" s="135"/>
      <c r="U329" s="135"/>
      <c r="V329" s="135"/>
      <c r="W329" s="96"/>
      <c r="X329" s="96"/>
      <c r="Y329" s="96"/>
      <c r="Z329" s="96"/>
      <c r="AA329" s="96"/>
      <c r="AB329" s="96"/>
      <c r="AC329" s="97"/>
      <c r="AD329" s="97"/>
      <c r="AE329" s="97"/>
      <c r="AF329" s="97"/>
      <c r="AG329" s="97"/>
      <c r="AH329" s="97"/>
      <c r="AI329" s="98"/>
      <c r="AJ329" s="98"/>
      <c r="AK329" s="98"/>
      <c r="AL329" s="98"/>
      <c r="AM329" s="98"/>
      <c r="AN329" s="98"/>
      <c r="AO329" s="98"/>
      <c r="AP329" s="98"/>
      <c r="AQ329" s="97"/>
      <c r="AR329" s="97"/>
      <c r="AS329" s="97"/>
      <c r="AT329" s="97"/>
      <c r="AU329" s="121"/>
      <c r="AV329" s="136"/>
      <c r="AW329" s="136"/>
      <c r="AX329" s="136"/>
      <c r="AY329" s="136"/>
      <c r="AZ329" s="136"/>
      <c r="BA329" s="136"/>
      <c r="BB329" s="136"/>
      <c r="BC329" s="136"/>
      <c r="BD329" s="136"/>
      <c r="BE329" s="136"/>
      <c r="BF329" s="136"/>
      <c r="BG329" s="136"/>
      <c r="BH329" s="136"/>
      <c r="BI329" s="136"/>
      <c r="BJ329" s="136"/>
      <c r="BK329" s="136"/>
      <c r="BL329" s="136"/>
      <c r="BM329" s="136"/>
      <c r="BN329" s="136"/>
      <c r="BO329" s="136"/>
      <c r="BP329" s="136"/>
      <c r="BQ329" s="121"/>
      <c r="BR329" s="121"/>
      <c r="BS329" s="121"/>
      <c r="BT329" s="121"/>
      <c r="BU329" s="121"/>
      <c r="BV329" s="121"/>
      <c r="BW329" s="121"/>
      <c r="BX329" s="121"/>
      <c r="BY329" s="121"/>
      <c r="BZ329" s="121"/>
      <c r="CA329" s="121"/>
      <c r="CB329" s="121"/>
      <c r="CC329" s="121"/>
      <c r="CD329" s="121"/>
      <c r="CE329" s="121"/>
      <c r="CF329" s="121"/>
      <c r="CG329" s="121"/>
      <c r="CH329" s="121"/>
      <c r="CI329" s="121"/>
      <c r="CJ329" s="121"/>
      <c r="CK329" s="121"/>
      <c r="CL329" s="121"/>
      <c r="CM329" s="121"/>
      <c r="CN329" s="121"/>
      <c r="CO329" s="121"/>
      <c r="CP329" s="121"/>
      <c r="CQ329" s="121"/>
      <c r="CR329" s="121"/>
      <c r="CS329" s="121"/>
      <c r="CT329" s="121"/>
      <c r="CU329" s="121"/>
      <c r="CV329" s="121"/>
      <c r="CW329" s="121"/>
      <c r="CX329" s="121"/>
      <c r="CY329" s="121"/>
      <c r="CZ329" s="121"/>
      <c r="DA329" s="20"/>
      <c r="DB329" s="20"/>
      <c r="DC329" s="20"/>
      <c r="DD329" s="20"/>
      <c r="DE329" s="20"/>
      <c r="DF329" s="20"/>
      <c r="DG329" s="20"/>
      <c r="DH329" s="20"/>
      <c r="DI329" s="20"/>
      <c r="DJ329" s="20"/>
      <c r="DK329" s="20"/>
      <c r="DL329" s="20"/>
      <c r="DM329" s="20"/>
      <c r="DN329" s="20"/>
      <c r="DO329" s="20"/>
      <c r="DP329" s="20"/>
      <c r="DQ329" s="20"/>
      <c r="DR329" s="20"/>
      <c r="DS329" s="20"/>
      <c r="DT329" s="20"/>
      <c r="DU329" s="20"/>
      <c r="DV329" s="20"/>
      <c r="DW329" s="20"/>
      <c r="DX329" s="20"/>
      <c r="DY329" s="20"/>
      <c r="DZ329" s="20"/>
      <c r="EA329" s="20"/>
      <c r="EB329" s="20"/>
      <c r="EC329" s="20"/>
      <c r="ED329" s="20"/>
      <c r="EE329" s="20"/>
      <c r="EF329" s="20"/>
      <c r="EG329" s="20"/>
      <c r="EH329" s="20"/>
      <c r="EI329" s="20"/>
      <c r="EJ329" s="20"/>
      <c r="EK329" s="20"/>
      <c r="EL329" s="20"/>
      <c r="EM329" s="20"/>
      <c r="EN329" s="20"/>
      <c r="EO329" s="20"/>
      <c r="EP329" s="20"/>
      <c r="EQ329" s="20"/>
      <c r="ER329" s="20"/>
      <c r="ES329" s="20"/>
      <c r="ET329" s="20"/>
      <c r="EU329" s="20"/>
      <c r="EV329" s="20"/>
      <c r="EW329" s="20"/>
      <c r="EX329" s="20"/>
      <c r="EY329" s="20"/>
      <c r="EZ329" s="20"/>
      <c r="FA329" s="20"/>
      <c r="FB329" s="20"/>
      <c r="FC329" s="20"/>
      <c r="FD329" s="20"/>
      <c r="FE329" s="20"/>
      <c r="FF329" s="20"/>
      <c r="FG329" s="20"/>
      <c r="FH329" s="20"/>
      <c r="FI329" s="20"/>
    </row>
    <row r="330" customFormat="false" ht="16.5" hidden="false" customHeight="true" outlineLevel="0" collapsed="false">
      <c r="A330" s="90"/>
      <c r="B330" s="90"/>
      <c r="C330" s="90"/>
      <c r="D330" s="92"/>
      <c r="E330" s="133"/>
      <c r="F330" s="134"/>
      <c r="G330" s="134"/>
      <c r="H330" s="134"/>
      <c r="I330" s="134"/>
      <c r="J330" s="134"/>
      <c r="K330" s="94"/>
      <c r="L330" s="94"/>
      <c r="M330" s="94"/>
      <c r="N330" s="94"/>
      <c r="O330" s="94"/>
      <c r="P330" s="94"/>
      <c r="Q330" s="135"/>
      <c r="R330" s="135"/>
      <c r="S330" s="135"/>
      <c r="T330" s="135"/>
      <c r="U330" s="135"/>
      <c r="V330" s="135"/>
      <c r="W330" s="96"/>
      <c r="X330" s="96"/>
      <c r="Y330" s="96"/>
      <c r="Z330" s="96"/>
      <c r="AA330" s="96"/>
      <c r="AB330" s="96"/>
      <c r="AC330" s="97"/>
      <c r="AD330" s="97"/>
      <c r="AE330" s="97"/>
      <c r="AF330" s="97"/>
      <c r="AG330" s="97"/>
      <c r="AH330" s="97"/>
      <c r="AI330" s="98"/>
      <c r="AJ330" s="98"/>
      <c r="AK330" s="98"/>
      <c r="AL330" s="98"/>
      <c r="AM330" s="98"/>
      <c r="AN330" s="98"/>
      <c r="AO330" s="98"/>
      <c r="AP330" s="98"/>
      <c r="AQ330" s="97"/>
      <c r="AR330" s="97"/>
      <c r="AS330" s="97"/>
      <c r="AT330" s="97"/>
      <c r="AU330" s="121"/>
      <c r="AV330" s="136"/>
      <c r="AW330" s="136"/>
      <c r="AX330" s="136"/>
      <c r="AY330" s="136"/>
      <c r="AZ330" s="136"/>
      <c r="BA330" s="136"/>
      <c r="BB330" s="136"/>
      <c r="BC330" s="136"/>
      <c r="BD330" s="136"/>
      <c r="BE330" s="136"/>
      <c r="BF330" s="136"/>
      <c r="BG330" s="136"/>
      <c r="BH330" s="136"/>
      <c r="BI330" s="136"/>
      <c r="BJ330" s="136"/>
      <c r="BK330" s="136"/>
      <c r="BL330" s="136"/>
      <c r="BM330" s="136"/>
      <c r="BN330" s="136"/>
      <c r="BO330" s="136"/>
      <c r="BP330" s="136"/>
      <c r="BQ330" s="121"/>
      <c r="BR330" s="121"/>
      <c r="BS330" s="121"/>
      <c r="BT330" s="121"/>
      <c r="BU330" s="121"/>
      <c r="BV330" s="121"/>
      <c r="BW330" s="121"/>
      <c r="BX330" s="121"/>
      <c r="BY330" s="121"/>
      <c r="BZ330" s="121"/>
      <c r="CA330" s="121"/>
      <c r="CB330" s="121"/>
      <c r="CC330" s="121"/>
      <c r="CD330" s="121"/>
      <c r="CE330" s="121"/>
      <c r="CF330" s="121"/>
      <c r="CG330" s="121"/>
      <c r="CH330" s="121"/>
      <c r="CI330" s="121"/>
      <c r="CJ330" s="121"/>
      <c r="CK330" s="121"/>
      <c r="CL330" s="121"/>
      <c r="CM330" s="121"/>
      <c r="CN330" s="121"/>
      <c r="CO330" s="121"/>
      <c r="CP330" s="121"/>
      <c r="CQ330" s="121"/>
      <c r="CR330" s="121"/>
      <c r="CS330" s="121"/>
      <c r="CT330" s="121"/>
      <c r="CU330" s="121"/>
      <c r="CV330" s="121"/>
      <c r="CW330" s="121"/>
      <c r="CX330" s="121"/>
      <c r="CY330" s="121"/>
      <c r="CZ330" s="121"/>
      <c r="DA330" s="20"/>
      <c r="DB330" s="20"/>
      <c r="DC330" s="20"/>
      <c r="DD330" s="20"/>
      <c r="DE330" s="20"/>
      <c r="DF330" s="20"/>
      <c r="DG330" s="20"/>
      <c r="DH330" s="20"/>
      <c r="DI330" s="20"/>
      <c r="DJ330" s="20"/>
      <c r="DK330" s="20"/>
      <c r="DL330" s="20"/>
      <c r="DM330" s="20"/>
      <c r="DN330" s="20"/>
      <c r="DO330" s="20"/>
      <c r="DP330" s="20"/>
      <c r="DQ330" s="20"/>
      <c r="DR330" s="20"/>
      <c r="DS330" s="20"/>
      <c r="DT330" s="20"/>
      <c r="DU330" s="20"/>
      <c r="DV330" s="20"/>
      <c r="DW330" s="20"/>
      <c r="DX330" s="20"/>
      <c r="DY330" s="20"/>
      <c r="DZ330" s="20"/>
      <c r="EA330" s="20"/>
      <c r="EB330" s="20"/>
      <c r="EC330" s="20"/>
      <c r="ED330" s="20"/>
      <c r="EE330" s="20"/>
      <c r="EF330" s="20"/>
      <c r="EG330" s="20"/>
      <c r="EH330" s="20"/>
      <c r="EI330" s="20"/>
      <c r="EJ330" s="20"/>
      <c r="EK330" s="20"/>
      <c r="EL330" s="20"/>
      <c r="EM330" s="20"/>
      <c r="EN330" s="20"/>
      <c r="EO330" s="20"/>
      <c r="EP330" s="20"/>
      <c r="EQ330" s="20"/>
      <c r="ER330" s="20"/>
      <c r="ES330" s="20"/>
      <c r="ET330" s="20"/>
      <c r="EU330" s="20"/>
      <c r="EV330" s="20"/>
      <c r="EW330" s="20"/>
      <c r="EX330" s="20"/>
      <c r="EY330" s="20"/>
      <c r="EZ330" s="20"/>
      <c r="FA330" s="20"/>
      <c r="FB330" s="20"/>
      <c r="FC330" s="20"/>
      <c r="FD330" s="20"/>
      <c r="FE330" s="20"/>
      <c r="FF330" s="20"/>
      <c r="FG330" s="20"/>
      <c r="FH330" s="20"/>
      <c r="FI330" s="20"/>
    </row>
    <row r="331" customFormat="false" ht="16.5" hidden="false" customHeight="true" outlineLevel="0" collapsed="false">
      <c r="A331" s="90"/>
      <c r="B331" s="90"/>
      <c r="C331" s="90"/>
      <c r="D331" s="92"/>
      <c r="E331" s="133"/>
      <c r="F331" s="134"/>
      <c r="G331" s="134"/>
      <c r="H331" s="134"/>
      <c r="I331" s="134"/>
      <c r="J331" s="134"/>
      <c r="K331" s="94"/>
      <c r="L331" s="94"/>
      <c r="M331" s="94"/>
      <c r="N331" s="94"/>
      <c r="O331" s="94"/>
      <c r="P331" s="94"/>
      <c r="Q331" s="135"/>
      <c r="R331" s="135"/>
      <c r="S331" s="135"/>
      <c r="T331" s="135"/>
      <c r="U331" s="135"/>
      <c r="V331" s="135"/>
      <c r="W331" s="96"/>
      <c r="X331" s="96"/>
      <c r="Y331" s="96"/>
      <c r="Z331" s="96"/>
      <c r="AA331" s="96"/>
      <c r="AB331" s="96"/>
      <c r="AC331" s="97"/>
      <c r="AD331" s="97"/>
      <c r="AE331" s="97"/>
      <c r="AF331" s="97"/>
      <c r="AG331" s="97"/>
      <c r="AH331" s="97"/>
      <c r="AI331" s="98"/>
      <c r="AJ331" s="98"/>
      <c r="AK331" s="98"/>
      <c r="AL331" s="98"/>
      <c r="AM331" s="98"/>
      <c r="AN331" s="98"/>
      <c r="AO331" s="98"/>
      <c r="AP331" s="98"/>
      <c r="AQ331" s="97"/>
      <c r="AR331" s="137"/>
      <c r="AS331" s="97"/>
      <c r="AT331" s="97"/>
      <c r="AU331" s="121"/>
      <c r="AV331" s="136"/>
      <c r="AW331" s="136"/>
      <c r="AX331" s="136"/>
      <c r="AY331" s="136"/>
      <c r="AZ331" s="136"/>
      <c r="BA331" s="136"/>
      <c r="BB331" s="136"/>
      <c r="BC331" s="136"/>
      <c r="BD331" s="136"/>
      <c r="BE331" s="136"/>
      <c r="BF331" s="136"/>
      <c r="BG331" s="136"/>
      <c r="BH331" s="136"/>
      <c r="BI331" s="136"/>
      <c r="BJ331" s="136"/>
      <c r="BK331" s="136"/>
      <c r="BL331" s="136"/>
      <c r="BM331" s="136"/>
      <c r="BN331" s="136"/>
      <c r="BO331" s="136"/>
      <c r="BP331" s="136"/>
      <c r="BQ331" s="121"/>
      <c r="BR331" s="121"/>
      <c r="BS331" s="121"/>
      <c r="BT331" s="121"/>
      <c r="BU331" s="121"/>
      <c r="BV331" s="121"/>
      <c r="BW331" s="121"/>
      <c r="BX331" s="121"/>
      <c r="BY331" s="121"/>
      <c r="BZ331" s="121"/>
      <c r="CA331" s="121"/>
      <c r="CB331" s="121"/>
      <c r="CC331" s="121"/>
      <c r="CD331" s="121"/>
      <c r="CE331" s="121"/>
      <c r="CF331" s="121"/>
      <c r="CG331" s="121"/>
      <c r="CH331" s="121"/>
      <c r="CI331" s="121"/>
      <c r="CJ331" s="121"/>
      <c r="CK331" s="121"/>
      <c r="CL331" s="121"/>
      <c r="CM331" s="121"/>
      <c r="CN331" s="121"/>
      <c r="CO331" s="121"/>
      <c r="CP331" s="121"/>
      <c r="CQ331" s="121"/>
      <c r="CR331" s="121"/>
      <c r="CS331" s="121"/>
      <c r="CT331" s="121"/>
      <c r="CU331" s="121"/>
      <c r="CV331" s="121"/>
      <c r="CW331" s="121"/>
      <c r="CX331" s="121"/>
      <c r="CY331" s="121"/>
      <c r="CZ331" s="121"/>
      <c r="DA331" s="20"/>
      <c r="DB331" s="20"/>
      <c r="DC331" s="20"/>
      <c r="DD331" s="20"/>
      <c r="DE331" s="20"/>
      <c r="DF331" s="20"/>
      <c r="DG331" s="20"/>
      <c r="DH331" s="20"/>
      <c r="DI331" s="20"/>
      <c r="DJ331" s="20"/>
      <c r="DK331" s="20"/>
      <c r="DL331" s="20"/>
      <c r="DM331" s="20"/>
      <c r="DN331" s="20"/>
      <c r="DO331" s="20"/>
      <c r="DP331" s="20"/>
      <c r="DQ331" s="20"/>
      <c r="DR331" s="20"/>
      <c r="DS331" s="20"/>
      <c r="DT331" s="20"/>
      <c r="DU331" s="20"/>
      <c r="DV331" s="20"/>
      <c r="DW331" s="20"/>
      <c r="DX331" s="20"/>
      <c r="DY331" s="20"/>
      <c r="DZ331" s="20"/>
      <c r="EA331" s="20"/>
      <c r="EB331" s="20"/>
      <c r="EC331" s="20"/>
      <c r="ED331" s="20"/>
      <c r="EE331" s="20"/>
      <c r="EF331" s="20"/>
      <c r="EG331" s="20"/>
      <c r="EH331" s="20"/>
      <c r="EI331" s="20"/>
      <c r="EJ331" s="20"/>
      <c r="EK331" s="20"/>
      <c r="EL331" s="20"/>
      <c r="EM331" s="20"/>
      <c r="EN331" s="20"/>
      <c r="EO331" s="20"/>
      <c r="EP331" s="20"/>
      <c r="EQ331" s="20"/>
      <c r="ER331" s="20"/>
      <c r="ES331" s="20"/>
      <c r="ET331" s="20"/>
      <c r="EU331" s="20"/>
      <c r="EV331" s="20"/>
      <c r="EW331" s="20"/>
      <c r="EX331" s="20"/>
      <c r="EY331" s="20"/>
      <c r="EZ331" s="20"/>
      <c r="FA331" s="20"/>
      <c r="FB331" s="20"/>
      <c r="FC331" s="20"/>
      <c r="FD331" s="20"/>
      <c r="FE331" s="20"/>
      <c r="FF331" s="20"/>
      <c r="FG331" s="20"/>
      <c r="FH331" s="20"/>
      <c r="FI331" s="20"/>
    </row>
    <row r="332" customFormat="false" ht="16.5" hidden="false" customHeight="true" outlineLevel="0" collapsed="false">
      <c r="A332" s="90"/>
      <c r="B332" s="90"/>
      <c r="C332" s="90"/>
      <c r="D332" s="92"/>
      <c r="E332" s="133"/>
      <c r="F332" s="134"/>
      <c r="G332" s="134"/>
      <c r="H332" s="134"/>
      <c r="I332" s="134"/>
      <c r="J332" s="134"/>
      <c r="K332" s="94"/>
      <c r="L332" s="94"/>
      <c r="M332" s="94"/>
      <c r="N332" s="94"/>
      <c r="O332" s="94"/>
      <c r="P332" s="94"/>
      <c r="Q332" s="135"/>
      <c r="R332" s="135"/>
      <c r="S332" s="135"/>
      <c r="T332" s="135"/>
      <c r="U332" s="135"/>
      <c r="V332" s="135"/>
      <c r="W332" s="96"/>
      <c r="X332" s="96"/>
      <c r="Y332" s="96"/>
      <c r="Z332" s="96"/>
      <c r="AA332" s="96"/>
      <c r="AB332" s="96"/>
      <c r="AC332" s="97"/>
      <c r="AD332" s="97"/>
      <c r="AE332" s="97"/>
      <c r="AF332" s="97"/>
      <c r="AG332" s="97"/>
      <c r="AH332" s="97"/>
      <c r="AI332" s="98"/>
      <c r="AJ332" s="98"/>
      <c r="AK332" s="98"/>
      <c r="AL332" s="98"/>
      <c r="AM332" s="98"/>
      <c r="AN332" s="98"/>
      <c r="AO332" s="98"/>
      <c r="AP332" s="98"/>
      <c r="AQ332" s="97"/>
      <c r="AR332" s="97"/>
      <c r="AS332" s="97"/>
      <c r="AT332" s="97"/>
      <c r="AU332" s="121"/>
      <c r="AV332" s="136"/>
      <c r="AW332" s="136"/>
      <c r="AX332" s="136"/>
      <c r="AY332" s="136"/>
      <c r="AZ332" s="136"/>
      <c r="BA332" s="136"/>
      <c r="BB332" s="136"/>
      <c r="BC332" s="136"/>
      <c r="BD332" s="136"/>
      <c r="BE332" s="136"/>
      <c r="BF332" s="136"/>
      <c r="BG332" s="136"/>
      <c r="BH332" s="136"/>
      <c r="BI332" s="136"/>
      <c r="BJ332" s="136"/>
      <c r="BK332" s="136"/>
      <c r="BL332" s="136"/>
      <c r="BM332" s="136"/>
      <c r="BN332" s="136"/>
      <c r="BO332" s="136"/>
      <c r="BP332" s="136"/>
      <c r="BQ332" s="121"/>
      <c r="BR332" s="121"/>
      <c r="BS332" s="121"/>
      <c r="BT332" s="121"/>
      <c r="BU332" s="121"/>
      <c r="BV332" s="121"/>
      <c r="BW332" s="121"/>
      <c r="BX332" s="121"/>
      <c r="BY332" s="121"/>
      <c r="BZ332" s="121"/>
      <c r="CA332" s="121"/>
      <c r="CB332" s="121"/>
      <c r="CC332" s="121"/>
      <c r="CD332" s="121"/>
      <c r="CE332" s="121"/>
      <c r="CF332" s="121"/>
      <c r="CG332" s="121"/>
      <c r="CH332" s="121"/>
      <c r="CI332" s="121"/>
      <c r="CJ332" s="121"/>
      <c r="CK332" s="121"/>
      <c r="CL332" s="121"/>
      <c r="CM332" s="121"/>
      <c r="CN332" s="121"/>
      <c r="CO332" s="121"/>
      <c r="CP332" s="121"/>
      <c r="CQ332" s="121"/>
      <c r="CR332" s="121"/>
      <c r="CS332" s="121"/>
      <c r="CT332" s="121"/>
      <c r="CU332" s="121"/>
      <c r="CV332" s="121"/>
      <c r="CW332" s="121"/>
      <c r="CX332" s="121"/>
      <c r="CY332" s="121"/>
      <c r="CZ332" s="121"/>
      <c r="DA332" s="20"/>
      <c r="DB332" s="20"/>
      <c r="DC332" s="20"/>
      <c r="DD332" s="20"/>
      <c r="DE332" s="20"/>
      <c r="DF332" s="20"/>
      <c r="DG332" s="20"/>
      <c r="DH332" s="20"/>
      <c r="DI332" s="20"/>
      <c r="DJ332" s="20"/>
      <c r="DK332" s="20"/>
      <c r="DL332" s="20"/>
      <c r="DM332" s="20"/>
      <c r="DN332" s="20"/>
      <c r="DO332" s="20"/>
      <c r="DP332" s="20"/>
      <c r="DQ332" s="20"/>
      <c r="DR332" s="20"/>
      <c r="DS332" s="20"/>
      <c r="DT332" s="20"/>
      <c r="DU332" s="20"/>
      <c r="DV332" s="20"/>
      <c r="DW332" s="20"/>
      <c r="DX332" s="20"/>
      <c r="DY332" s="20"/>
      <c r="DZ332" s="20"/>
      <c r="EA332" s="20"/>
      <c r="EB332" s="20"/>
      <c r="EC332" s="20"/>
      <c r="ED332" s="20"/>
      <c r="EE332" s="20"/>
      <c r="EF332" s="20"/>
      <c r="EG332" s="20"/>
      <c r="EH332" s="20"/>
      <c r="EI332" s="20"/>
      <c r="EJ332" s="20"/>
      <c r="EK332" s="20"/>
      <c r="EL332" s="20"/>
      <c r="EM332" s="20"/>
      <c r="EN332" s="20"/>
      <c r="EO332" s="20"/>
      <c r="EP332" s="20"/>
      <c r="EQ332" s="20"/>
      <c r="ER332" s="20"/>
      <c r="ES332" s="20"/>
      <c r="ET332" s="20"/>
      <c r="EU332" s="20"/>
      <c r="EV332" s="20"/>
      <c r="EW332" s="20"/>
      <c r="EX332" s="20"/>
      <c r="EY332" s="20"/>
      <c r="EZ332" s="20"/>
      <c r="FA332" s="20"/>
      <c r="FB332" s="20"/>
      <c r="FC332" s="20"/>
      <c r="FD332" s="20"/>
      <c r="FE332" s="20"/>
      <c r="FF332" s="20"/>
      <c r="FG332" s="20"/>
      <c r="FH332" s="20"/>
      <c r="FI332" s="20"/>
    </row>
    <row r="333" customFormat="false" ht="16.5" hidden="false" customHeight="true" outlineLevel="0" collapsed="false">
      <c r="A333" s="90"/>
      <c r="B333" s="90"/>
      <c r="C333" s="90"/>
      <c r="D333" s="92"/>
      <c r="E333" s="133"/>
      <c r="F333" s="134"/>
      <c r="G333" s="134"/>
      <c r="H333" s="134"/>
      <c r="I333" s="134"/>
      <c r="J333" s="134"/>
      <c r="K333" s="94"/>
      <c r="L333" s="94"/>
      <c r="M333" s="94"/>
      <c r="N333" s="94"/>
      <c r="O333" s="94"/>
      <c r="P333" s="94"/>
      <c r="Q333" s="135"/>
      <c r="R333" s="135"/>
      <c r="S333" s="135"/>
      <c r="T333" s="135"/>
      <c r="U333" s="135"/>
      <c r="V333" s="135"/>
      <c r="W333" s="96"/>
      <c r="X333" s="96"/>
      <c r="Y333" s="96"/>
      <c r="Z333" s="96"/>
      <c r="AA333" s="96"/>
      <c r="AB333" s="96"/>
      <c r="AC333" s="97"/>
      <c r="AD333" s="97"/>
      <c r="AE333" s="97"/>
      <c r="AF333" s="97"/>
      <c r="AG333" s="97"/>
      <c r="AH333" s="97"/>
      <c r="AI333" s="98"/>
      <c r="AJ333" s="98"/>
      <c r="AK333" s="98"/>
      <c r="AL333" s="98"/>
      <c r="AM333" s="98"/>
      <c r="AN333" s="98"/>
      <c r="AO333" s="98"/>
      <c r="AP333" s="98"/>
      <c r="AQ333" s="97"/>
      <c r="AR333" s="97"/>
      <c r="AS333" s="97"/>
      <c r="AT333" s="97"/>
      <c r="AU333" s="121"/>
      <c r="AV333" s="136"/>
      <c r="AW333" s="136"/>
      <c r="AX333" s="136"/>
      <c r="AY333" s="136"/>
      <c r="AZ333" s="136"/>
      <c r="BA333" s="136"/>
      <c r="BB333" s="136"/>
      <c r="BC333" s="136"/>
      <c r="BD333" s="136"/>
      <c r="BE333" s="136"/>
      <c r="BF333" s="136"/>
      <c r="BG333" s="136"/>
      <c r="BH333" s="136"/>
      <c r="BI333" s="136"/>
      <c r="BJ333" s="136"/>
      <c r="BK333" s="136"/>
      <c r="BL333" s="136"/>
      <c r="BM333" s="136"/>
      <c r="BN333" s="136"/>
      <c r="BO333" s="136"/>
      <c r="BP333" s="136"/>
      <c r="BQ333" s="121"/>
      <c r="BR333" s="121"/>
      <c r="BS333" s="121"/>
      <c r="BT333" s="121"/>
      <c r="BU333" s="121"/>
      <c r="BV333" s="121"/>
      <c r="BW333" s="121"/>
      <c r="BX333" s="121"/>
      <c r="BY333" s="121"/>
      <c r="BZ333" s="121"/>
      <c r="CA333" s="121"/>
      <c r="CB333" s="121"/>
      <c r="CC333" s="121"/>
      <c r="CD333" s="121"/>
      <c r="CE333" s="121"/>
      <c r="CF333" s="121"/>
      <c r="CG333" s="121"/>
      <c r="CH333" s="121"/>
      <c r="CI333" s="121"/>
      <c r="CJ333" s="121"/>
      <c r="CK333" s="121"/>
      <c r="CL333" s="121"/>
      <c r="CM333" s="121"/>
      <c r="CN333" s="121"/>
      <c r="CO333" s="121"/>
      <c r="CP333" s="121"/>
      <c r="CQ333" s="121"/>
      <c r="CR333" s="121"/>
      <c r="CS333" s="121"/>
      <c r="CT333" s="121"/>
      <c r="CU333" s="121"/>
      <c r="CV333" s="121"/>
      <c r="CW333" s="121"/>
      <c r="CX333" s="121"/>
      <c r="CY333" s="121"/>
      <c r="CZ333" s="121"/>
      <c r="DA333" s="20"/>
      <c r="DB333" s="20"/>
      <c r="DC333" s="20"/>
      <c r="DD333" s="20"/>
      <c r="DE333" s="20"/>
      <c r="DF333" s="20"/>
      <c r="DG333" s="20"/>
      <c r="DH333" s="20"/>
      <c r="DI333" s="20"/>
      <c r="DJ333" s="20"/>
      <c r="DK333" s="20"/>
      <c r="DL333" s="20"/>
      <c r="DM333" s="20"/>
      <c r="DN333" s="20"/>
      <c r="DO333" s="20"/>
      <c r="DP333" s="20"/>
      <c r="DQ333" s="20"/>
      <c r="DR333" s="20"/>
      <c r="DS333" s="20"/>
      <c r="DT333" s="20"/>
      <c r="DU333" s="20"/>
      <c r="DV333" s="20"/>
      <c r="DW333" s="20"/>
      <c r="DX333" s="20"/>
      <c r="DY333" s="20"/>
      <c r="DZ333" s="20"/>
      <c r="EA333" s="20"/>
      <c r="EB333" s="20"/>
      <c r="EC333" s="20"/>
      <c r="ED333" s="20"/>
      <c r="EE333" s="20"/>
      <c r="EF333" s="20"/>
      <c r="EG333" s="20"/>
      <c r="EH333" s="20"/>
      <c r="EI333" s="20"/>
      <c r="EJ333" s="20"/>
      <c r="EK333" s="20"/>
      <c r="EL333" s="20"/>
      <c r="EM333" s="20"/>
      <c r="EN333" s="20"/>
      <c r="EO333" s="20"/>
      <c r="EP333" s="20"/>
      <c r="EQ333" s="20"/>
      <c r="ER333" s="20"/>
      <c r="ES333" s="20"/>
      <c r="ET333" s="20"/>
      <c r="EU333" s="20"/>
      <c r="EV333" s="20"/>
      <c r="EW333" s="20"/>
      <c r="EX333" s="20"/>
      <c r="EY333" s="20"/>
      <c r="EZ333" s="20"/>
      <c r="FA333" s="20"/>
      <c r="FB333" s="20"/>
      <c r="FC333" s="20"/>
      <c r="FD333" s="20"/>
      <c r="FE333" s="20"/>
      <c r="FF333" s="20"/>
      <c r="FG333" s="20"/>
      <c r="FH333" s="20"/>
      <c r="FI333" s="20"/>
    </row>
    <row r="334" customFormat="false" ht="16.5" hidden="false" customHeight="true" outlineLevel="0" collapsed="false">
      <c r="A334" s="90"/>
      <c r="B334" s="90"/>
      <c r="C334" s="90"/>
      <c r="D334" s="92"/>
      <c r="E334" s="133"/>
      <c r="F334" s="134"/>
      <c r="G334" s="134"/>
      <c r="H334" s="134"/>
      <c r="I334" s="134"/>
      <c r="J334" s="134"/>
      <c r="K334" s="94"/>
      <c r="L334" s="94"/>
      <c r="M334" s="94"/>
      <c r="N334" s="94"/>
      <c r="O334" s="94"/>
      <c r="P334" s="94"/>
      <c r="Q334" s="135"/>
      <c r="R334" s="135"/>
      <c r="S334" s="135"/>
      <c r="T334" s="135"/>
      <c r="U334" s="135"/>
      <c r="V334" s="135"/>
      <c r="W334" s="96"/>
      <c r="X334" s="96"/>
      <c r="Y334" s="96"/>
      <c r="Z334" s="96"/>
      <c r="AA334" s="96"/>
      <c r="AB334" s="96"/>
      <c r="AC334" s="97"/>
      <c r="AD334" s="97"/>
      <c r="AE334" s="97"/>
      <c r="AF334" s="97"/>
      <c r="AG334" s="97"/>
      <c r="AH334" s="97"/>
      <c r="AI334" s="98"/>
      <c r="AJ334" s="98"/>
      <c r="AK334" s="98"/>
      <c r="AL334" s="98"/>
      <c r="AM334" s="98"/>
      <c r="AN334" s="98"/>
      <c r="AO334" s="98"/>
      <c r="AP334" s="98"/>
      <c r="AQ334" s="97"/>
      <c r="AR334" s="97"/>
      <c r="AS334" s="97"/>
      <c r="AT334" s="97"/>
      <c r="AU334" s="121"/>
      <c r="AV334" s="136"/>
      <c r="AW334" s="136"/>
      <c r="AX334" s="136"/>
      <c r="AY334" s="136"/>
      <c r="AZ334" s="136"/>
      <c r="BA334" s="136"/>
      <c r="BB334" s="136"/>
      <c r="BC334" s="136"/>
      <c r="BD334" s="136"/>
      <c r="BE334" s="136"/>
      <c r="BF334" s="136"/>
      <c r="BG334" s="136"/>
      <c r="BH334" s="136"/>
      <c r="BI334" s="136"/>
      <c r="BJ334" s="136"/>
      <c r="BK334" s="136"/>
      <c r="BL334" s="136"/>
      <c r="BM334" s="136"/>
      <c r="BN334" s="136"/>
      <c r="BO334" s="136"/>
      <c r="BP334" s="136"/>
      <c r="BQ334" s="121"/>
      <c r="BR334" s="121"/>
      <c r="BS334" s="121"/>
      <c r="BT334" s="121"/>
      <c r="BU334" s="121"/>
      <c r="BV334" s="121"/>
      <c r="BW334" s="121"/>
      <c r="BX334" s="121"/>
      <c r="BY334" s="121"/>
      <c r="BZ334" s="121"/>
      <c r="CA334" s="121"/>
      <c r="CB334" s="121"/>
      <c r="CC334" s="121"/>
      <c r="CD334" s="121"/>
      <c r="CE334" s="121"/>
      <c r="CF334" s="121"/>
      <c r="CG334" s="121"/>
      <c r="CH334" s="121"/>
      <c r="CI334" s="121"/>
      <c r="CJ334" s="121"/>
      <c r="CK334" s="121"/>
      <c r="CL334" s="121"/>
      <c r="CM334" s="121"/>
      <c r="CN334" s="121"/>
      <c r="CO334" s="121"/>
      <c r="CP334" s="121"/>
      <c r="CQ334" s="121"/>
      <c r="CR334" s="121"/>
      <c r="CS334" s="121"/>
      <c r="CT334" s="121"/>
      <c r="CU334" s="121"/>
      <c r="CV334" s="121"/>
      <c r="CW334" s="121"/>
      <c r="CX334" s="121"/>
      <c r="CY334" s="121"/>
      <c r="CZ334" s="121"/>
      <c r="DA334" s="20"/>
      <c r="DB334" s="20"/>
      <c r="DC334" s="20"/>
      <c r="DD334" s="20"/>
      <c r="DE334" s="20"/>
      <c r="DF334" s="20"/>
      <c r="DG334" s="20"/>
      <c r="DH334" s="20"/>
      <c r="DI334" s="20"/>
      <c r="DJ334" s="20"/>
      <c r="DK334" s="20"/>
      <c r="DL334" s="20"/>
      <c r="DM334" s="20"/>
      <c r="DN334" s="20"/>
      <c r="DO334" s="20"/>
      <c r="DP334" s="20"/>
      <c r="DQ334" s="20"/>
      <c r="DR334" s="20"/>
      <c r="DS334" s="20"/>
      <c r="DT334" s="20"/>
      <c r="DU334" s="20"/>
      <c r="DV334" s="20"/>
      <c r="DW334" s="20"/>
      <c r="DX334" s="20"/>
      <c r="DY334" s="20"/>
      <c r="DZ334" s="20"/>
      <c r="EA334" s="20"/>
      <c r="EB334" s="20"/>
      <c r="EC334" s="20"/>
      <c r="ED334" s="20"/>
      <c r="EE334" s="20"/>
      <c r="EF334" s="20"/>
      <c r="EG334" s="20"/>
      <c r="EH334" s="20"/>
      <c r="EI334" s="20"/>
      <c r="EJ334" s="20"/>
      <c r="EK334" s="20"/>
      <c r="EL334" s="20"/>
      <c r="EM334" s="20"/>
      <c r="EN334" s="20"/>
      <c r="EO334" s="20"/>
      <c r="EP334" s="20"/>
      <c r="EQ334" s="20"/>
      <c r="ER334" s="20"/>
      <c r="ES334" s="20"/>
      <c r="ET334" s="20"/>
      <c r="EU334" s="20"/>
      <c r="EV334" s="20"/>
      <c r="EW334" s="20"/>
      <c r="EX334" s="20"/>
      <c r="EY334" s="20"/>
      <c r="EZ334" s="20"/>
      <c r="FA334" s="20"/>
      <c r="FB334" s="20"/>
      <c r="FC334" s="20"/>
      <c r="FD334" s="20"/>
      <c r="FE334" s="20"/>
      <c r="FF334" s="20"/>
      <c r="FG334" s="20"/>
      <c r="FH334" s="20"/>
      <c r="FI334" s="20"/>
    </row>
    <row r="335" customFormat="false" ht="16.5" hidden="false" customHeight="true" outlineLevel="0" collapsed="false">
      <c r="A335" s="90"/>
      <c r="B335" s="90"/>
      <c r="C335" s="90"/>
      <c r="D335" s="92"/>
      <c r="E335" s="133"/>
      <c r="F335" s="134"/>
      <c r="G335" s="134"/>
      <c r="H335" s="134"/>
      <c r="I335" s="134"/>
      <c r="J335" s="134"/>
      <c r="K335" s="94"/>
      <c r="L335" s="94"/>
      <c r="M335" s="94"/>
      <c r="N335" s="94"/>
      <c r="O335" s="94"/>
      <c r="P335" s="94"/>
      <c r="Q335" s="135"/>
      <c r="R335" s="135"/>
      <c r="S335" s="135"/>
      <c r="T335" s="135"/>
      <c r="U335" s="135"/>
      <c r="V335" s="135"/>
      <c r="W335" s="96"/>
      <c r="X335" s="96"/>
      <c r="Y335" s="96"/>
      <c r="Z335" s="96"/>
      <c r="AA335" s="96"/>
      <c r="AB335" s="96"/>
      <c r="AC335" s="97"/>
      <c r="AD335" s="97"/>
      <c r="AE335" s="97"/>
      <c r="AF335" s="97"/>
      <c r="AG335" s="97"/>
      <c r="AH335" s="97"/>
      <c r="AI335" s="98"/>
      <c r="AJ335" s="98"/>
      <c r="AK335" s="98"/>
      <c r="AL335" s="98"/>
      <c r="AM335" s="98"/>
      <c r="AN335" s="98"/>
      <c r="AO335" s="98"/>
      <c r="AP335" s="98"/>
      <c r="AQ335" s="97"/>
      <c r="AR335" s="97"/>
      <c r="AS335" s="97"/>
      <c r="AT335" s="97"/>
      <c r="AU335" s="121"/>
      <c r="AV335" s="136"/>
      <c r="AW335" s="136"/>
      <c r="AX335" s="136"/>
      <c r="AY335" s="136"/>
      <c r="AZ335" s="136"/>
      <c r="BA335" s="136"/>
      <c r="BB335" s="136"/>
      <c r="BC335" s="136"/>
      <c r="BD335" s="136"/>
      <c r="BE335" s="136"/>
      <c r="BF335" s="136"/>
      <c r="BG335" s="136"/>
      <c r="BH335" s="136"/>
      <c r="BI335" s="136"/>
      <c r="BJ335" s="136"/>
      <c r="BK335" s="136"/>
      <c r="BL335" s="136"/>
      <c r="BM335" s="136"/>
      <c r="BN335" s="136"/>
      <c r="BO335" s="136"/>
      <c r="BP335" s="136"/>
      <c r="BQ335" s="121"/>
      <c r="BR335" s="121"/>
      <c r="BS335" s="121"/>
      <c r="BT335" s="121"/>
      <c r="BU335" s="121"/>
      <c r="BV335" s="121"/>
      <c r="BW335" s="121"/>
      <c r="BX335" s="121"/>
      <c r="BY335" s="121"/>
      <c r="BZ335" s="121"/>
      <c r="CA335" s="121"/>
      <c r="CB335" s="121"/>
      <c r="CC335" s="121"/>
      <c r="CD335" s="121"/>
      <c r="CE335" s="121"/>
      <c r="CF335" s="121"/>
      <c r="CG335" s="121"/>
      <c r="CH335" s="121"/>
      <c r="CI335" s="121"/>
      <c r="CJ335" s="121"/>
      <c r="CK335" s="121"/>
      <c r="CL335" s="121"/>
      <c r="CM335" s="121"/>
      <c r="CN335" s="121"/>
      <c r="CO335" s="121"/>
      <c r="CP335" s="121"/>
      <c r="CQ335" s="121"/>
      <c r="CR335" s="121"/>
      <c r="CS335" s="121"/>
      <c r="CT335" s="121"/>
      <c r="CU335" s="121"/>
      <c r="CV335" s="121"/>
      <c r="CW335" s="121"/>
      <c r="CX335" s="121"/>
      <c r="CY335" s="121"/>
      <c r="CZ335" s="121"/>
      <c r="DA335" s="20"/>
      <c r="DB335" s="20"/>
      <c r="DC335" s="20"/>
      <c r="DD335" s="20"/>
      <c r="DE335" s="20"/>
      <c r="DF335" s="20"/>
      <c r="DG335" s="20"/>
      <c r="DH335" s="20"/>
      <c r="DI335" s="20"/>
      <c r="DJ335" s="20"/>
      <c r="DK335" s="20"/>
      <c r="DL335" s="20"/>
      <c r="DM335" s="20"/>
      <c r="DN335" s="20"/>
      <c r="DO335" s="20"/>
      <c r="DP335" s="20"/>
      <c r="DQ335" s="20"/>
      <c r="DR335" s="20"/>
      <c r="DS335" s="20"/>
      <c r="DT335" s="20"/>
      <c r="DU335" s="20"/>
      <c r="DV335" s="20"/>
      <c r="DW335" s="20"/>
      <c r="DX335" s="20"/>
      <c r="DY335" s="20"/>
      <c r="DZ335" s="20"/>
      <c r="EA335" s="20"/>
      <c r="EB335" s="20"/>
      <c r="EC335" s="20"/>
      <c r="ED335" s="20"/>
      <c r="EE335" s="20"/>
      <c r="EF335" s="20"/>
      <c r="EG335" s="20"/>
      <c r="EH335" s="20"/>
      <c r="EI335" s="20"/>
      <c r="EJ335" s="20"/>
      <c r="EK335" s="20"/>
      <c r="EL335" s="20"/>
      <c r="EM335" s="20"/>
      <c r="EN335" s="20"/>
      <c r="EO335" s="20"/>
      <c r="EP335" s="20"/>
      <c r="EQ335" s="20"/>
      <c r="ER335" s="20"/>
      <c r="ES335" s="20"/>
      <c r="ET335" s="20"/>
      <c r="EU335" s="20"/>
      <c r="EV335" s="20"/>
      <c r="EW335" s="20"/>
      <c r="EX335" s="20"/>
      <c r="EY335" s="20"/>
      <c r="EZ335" s="20"/>
      <c r="FA335" s="20"/>
      <c r="FB335" s="20"/>
      <c r="FC335" s="20"/>
      <c r="FD335" s="20"/>
      <c r="FE335" s="20"/>
      <c r="FF335" s="20"/>
      <c r="FG335" s="20"/>
      <c r="FH335" s="20"/>
      <c r="FI335" s="20"/>
    </row>
    <row r="336" customFormat="false" ht="16.5" hidden="false" customHeight="true" outlineLevel="0" collapsed="false">
      <c r="A336" s="90"/>
      <c r="B336" s="90"/>
      <c r="C336" s="90"/>
      <c r="D336" s="92"/>
      <c r="E336" s="133"/>
      <c r="F336" s="134"/>
      <c r="G336" s="134"/>
      <c r="H336" s="134"/>
      <c r="I336" s="134"/>
      <c r="J336" s="134"/>
      <c r="K336" s="94"/>
      <c r="L336" s="94"/>
      <c r="M336" s="94"/>
      <c r="N336" s="94"/>
      <c r="O336" s="94"/>
      <c r="P336" s="94"/>
      <c r="Q336" s="135"/>
      <c r="R336" s="135"/>
      <c r="S336" s="135"/>
      <c r="T336" s="135"/>
      <c r="U336" s="135"/>
      <c r="V336" s="135"/>
      <c r="W336" s="96"/>
      <c r="X336" s="96"/>
      <c r="Y336" s="96"/>
      <c r="Z336" s="96"/>
      <c r="AA336" s="96"/>
      <c r="AB336" s="96"/>
      <c r="AC336" s="97"/>
      <c r="AD336" s="97"/>
      <c r="AE336" s="97"/>
      <c r="AF336" s="97"/>
      <c r="AG336" s="97"/>
      <c r="AH336" s="97"/>
      <c r="AI336" s="98"/>
      <c r="AJ336" s="98"/>
      <c r="AK336" s="98"/>
      <c r="AL336" s="98"/>
      <c r="AM336" s="98"/>
      <c r="AN336" s="98"/>
      <c r="AO336" s="98"/>
      <c r="AP336" s="98"/>
      <c r="AQ336" s="97"/>
      <c r="AR336" s="97"/>
      <c r="AS336" s="97"/>
      <c r="AT336" s="97"/>
      <c r="AU336" s="121"/>
      <c r="AV336" s="136"/>
      <c r="AW336" s="136"/>
      <c r="AX336" s="136"/>
      <c r="AY336" s="136"/>
      <c r="AZ336" s="136"/>
      <c r="BA336" s="136"/>
      <c r="BB336" s="136"/>
      <c r="BC336" s="136"/>
      <c r="BD336" s="136"/>
      <c r="BE336" s="136"/>
      <c r="BF336" s="136"/>
      <c r="BG336" s="136"/>
      <c r="BH336" s="136"/>
      <c r="BI336" s="136"/>
      <c r="BJ336" s="136"/>
      <c r="BK336" s="136"/>
      <c r="BL336" s="136"/>
      <c r="BM336" s="136"/>
      <c r="BN336" s="136"/>
      <c r="BO336" s="136"/>
      <c r="BP336" s="136"/>
      <c r="BQ336" s="121"/>
      <c r="BR336" s="121"/>
      <c r="BS336" s="121"/>
      <c r="BT336" s="121"/>
      <c r="BU336" s="121"/>
      <c r="BV336" s="121"/>
      <c r="BW336" s="121"/>
      <c r="BX336" s="121"/>
      <c r="BY336" s="121"/>
      <c r="BZ336" s="121"/>
      <c r="CA336" s="121"/>
      <c r="CB336" s="121"/>
      <c r="CC336" s="121"/>
      <c r="CD336" s="121"/>
      <c r="CE336" s="121"/>
      <c r="CF336" s="121"/>
      <c r="CG336" s="121"/>
      <c r="CH336" s="121"/>
      <c r="CI336" s="121"/>
      <c r="CJ336" s="121"/>
      <c r="CK336" s="121"/>
      <c r="CL336" s="121"/>
      <c r="CM336" s="121"/>
      <c r="CN336" s="121"/>
      <c r="CO336" s="121"/>
      <c r="CP336" s="121"/>
      <c r="CQ336" s="121"/>
      <c r="CR336" s="121"/>
      <c r="CS336" s="121"/>
      <c r="CT336" s="121"/>
      <c r="CU336" s="121"/>
      <c r="CV336" s="121"/>
      <c r="CW336" s="121"/>
      <c r="CX336" s="121"/>
      <c r="CY336" s="121"/>
      <c r="CZ336" s="121"/>
      <c r="DA336" s="20"/>
      <c r="DB336" s="20"/>
      <c r="DC336" s="20"/>
      <c r="DD336" s="20"/>
      <c r="DE336" s="20"/>
      <c r="DF336" s="20"/>
      <c r="DG336" s="20"/>
      <c r="DH336" s="20"/>
      <c r="DI336" s="20"/>
      <c r="DJ336" s="20"/>
      <c r="DK336" s="20"/>
      <c r="DL336" s="20"/>
      <c r="DM336" s="20"/>
      <c r="DN336" s="20"/>
      <c r="DO336" s="20"/>
      <c r="DP336" s="20"/>
      <c r="DQ336" s="20"/>
      <c r="DR336" s="20"/>
      <c r="DS336" s="20"/>
      <c r="DT336" s="20"/>
      <c r="DU336" s="20"/>
      <c r="DV336" s="20"/>
      <c r="DW336" s="20"/>
      <c r="DX336" s="20"/>
      <c r="DY336" s="20"/>
      <c r="DZ336" s="20"/>
      <c r="EA336" s="20"/>
      <c r="EB336" s="20"/>
      <c r="EC336" s="20"/>
      <c r="ED336" s="20"/>
      <c r="EE336" s="20"/>
      <c r="EF336" s="20"/>
      <c r="EG336" s="20"/>
      <c r="EH336" s="20"/>
      <c r="EI336" s="20"/>
      <c r="EJ336" s="20"/>
      <c r="EK336" s="20"/>
      <c r="EL336" s="20"/>
      <c r="EM336" s="20"/>
      <c r="EN336" s="20"/>
      <c r="EO336" s="20"/>
      <c r="EP336" s="20"/>
      <c r="EQ336" s="20"/>
      <c r="ER336" s="20"/>
      <c r="ES336" s="20"/>
      <c r="ET336" s="20"/>
      <c r="EU336" s="20"/>
      <c r="EV336" s="20"/>
      <c r="EW336" s="20"/>
      <c r="EX336" s="20"/>
      <c r="EY336" s="20"/>
      <c r="EZ336" s="20"/>
      <c r="FA336" s="20"/>
      <c r="FB336" s="20"/>
      <c r="FC336" s="20"/>
      <c r="FD336" s="20"/>
      <c r="FE336" s="20"/>
      <c r="FF336" s="20"/>
      <c r="FG336" s="20"/>
      <c r="FH336" s="20"/>
      <c r="FI336" s="20"/>
    </row>
    <row r="337" customFormat="false" ht="16.5" hidden="false" customHeight="true" outlineLevel="0" collapsed="false">
      <c r="A337" s="90"/>
      <c r="B337" s="90"/>
      <c r="C337" s="90"/>
      <c r="D337" s="92"/>
      <c r="E337" s="133"/>
      <c r="F337" s="134"/>
      <c r="G337" s="134"/>
      <c r="H337" s="134"/>
      <c r="I337" s="134"/>
      <c r="J337" s="134"/>
      <c r="K337" s="94"/>
      <c r="L337" s="94"/>
      <c r="M337" s="94"/>
      <c r="N337" s="94"/>
      <c r="O337" s="94"/>
      <c r="P337" s="94"/>
      <c r="Q337" s="135"/>
      <c r="R337" s="135"/>
      <c r="S337" s="135"/>
      <c r="T337" s="135"/>
      <c r="U337" s="135"/>
      <c r="V337" s="135"/>
      <c r="W337" s="96"/>
      <c r="X337" s="96"/>
      <c r="Y337" s="96"/>
      <c r="Z337" s="96"/>
      <c r="AA337" s="96"/>
      <c r="AB337" s="96"/>
      <c r="AC337" s="97"/>
      <c r="AD337" s="97"/>
      <c r="AE337" s="97"/>
      <c r="AF337" s="97"/>
      <c r="AG337" s="97"/>
      <c r="AH337" s="97"/>
      <c r="AI337" s="98"/>
      <c r="AJ337" s="98"/>
      <c r="AK337" s="98"/>
      <c r="AL337" s="98"/>
      <c r="AM337" s="98"/>
      <c r="AN337" s="98"/>
      <c r="AO337" s="98"/>
      <c r="AP337" s="98"/>
      <c r="AQ337" s="97"/>
      <c r="AR337" s="137"/>
      <c r="AS337" s="97"/>
      <c r="AT337" s="97"/>
      <c r="AU337" s="121"/>
      <c r="AV337" s="136"/>
      <c r="AW337" s="136"/>
      <c r="AX337" s="136"/>
      <c r="AY337" s="136"/>
      <c r="AZ337" s="136"/>
      <c r="BA337" s="136"/>
      <c r="BB337" s="136"/>
      <c r="BC337" s="136"/>
      <c r="BD337" s="136"/>
      <c r="BE337" s="136"/>
      <c r="BF337" s="136"/>
      <c r="BG337" s="136"/>
      <c r="BH337" s="136"/>
      <c r="BI337" s="136"/>
      <c r="BJ337" s="136"/>
      <c r="BK337" s="136"/>
      <c r="BL337" s="136"/>
      <c r="BM337" s="136"/>
      <c r="BN337" s="136"/>
      <c r="BO337" s="136"/>
      <c r="BP337" s="136"/>
      <c r="BQ337" s="121"/>
      <c r="BR337" s="121"/>
      <c r="BS337" s="121"/>
      <c r="BT337" s="121"/>
      <c r="BU337" s="121"/>
      <c r="BV337" s="121"/>
      <c r="BW337" s="121"/>
      <c r="BX337" s="121"/>
      <c r="BY337" s="121"/>
      <c r="BZ337" s="121"/>
      <c r="CA337" s="121"/>
      <c r="CB337" s="121"/>
      <c r="CC337" s="121"/>
      <c r="CD337" s="121"/>
      <c r="CE337" s="121"/>
      <c r="CF337" s="121"/>
      <c r="CG337" s="121"/>
      <c r="CH337" s="121"/>
      <c r="CI337" s="121"/>
      <c r="CJ337" s="121"/>
      <c r="CK337" s="121"/>
      <c r="CL337" s="121"/>
      <c r="CM337" s="121"/>
      <c r="CN337" s="121"/>
      <c r="CO337" s="121"/>
      <c r="CP337" s="121"/>
      <c r="CQ337" s="121"/>
      <c r="CR337" s="121"/>
      <c r="CS337" s="121"/>
      <c r="CT337" s="121"/>
      <c r="CU337" s="121"/>
      <c r="CV337" s="121"/>
      <c r="CW337" s="121"/>
      <c r="CX337" s="121"/>
      <c r="CY337" s="121"/>
      <c r="CZ337" s="121"/>
      <c r="DA337" s="20"/>
      <c r="DB337" s="20"/>
      <c r="DC337" s="20"/>
      <c r="DD337" s="20"/>
      <c r="DE337" s="20"/>
      <c r="DF337" s="20"/>
      <c r="DG337" s="20"/>
      <c r="DH337" s="20"/>
      <c r="DI337" s="20"/>
      <c r="DJ337" s="20"/>
      <c r="DK337" s="20"/>
      <c r="DL337" s="20"/>
      <c r="DM337" s="20"/>
      <c r="DN337" s="20"/>
      <c r="DO337" s="20"/>
      <c r="DP337" s="20"/>
      <c r="DQ337" s="20"/>
      <c r="DR337" s="20"/>
      <c r="DS337" s="20"/>
      <c r="DT337" s="20"/>
      <c r="DU337" s="20"/>
      <c r="DV337" s="20"/>
      <c r="DW337" s="20"/>
      <c r="DX337" s="20"/>
      <c r="DY337" s="20"/>
      <c r="DZ337" s="20"/>
      <c r="EA337" s="20"/>
      <c r="EB337" s="20"/>
      <c r="EC337" s="20"/>
      <c r="ED337" s="20"/>
      <c r="EE337" s="20"/>
      <c r="EF337" s="20"/>
      <c r="EG337" s="20"/>
      <c r="EH337" s="20"/>
      <c r="EI337" s="20"/>
      <c r="EJ337" s="20"/>
      <c r="EK337" s="20"/>
      <c r="EL337" s="20"/>
      <c r="EM337" s="20"/>
      <c r="EN337" s="20"/>
      <c r="EO337" s="20"/>
      <c r="EP337" s="20"/>
      <c r="EQ337" s="20"/>
      <c r="ER337" s="20"/>
      <c r="ES337" s="20"/>
      <c r="ET337" s="20"/>
      <c r="EU337" s="20"/>
      <c r="EV337" s="20"/>
      <c r="EW337" s="20"/>
      <c r="EX337" s="20"/>
      <c r="EY337" s="20"/>
      <c r="EZ337" s="20"/>
      <c r="FA337" s="20"/>
      <c r="FB337" s="20"/>
      <c r="FC337" s="20"/>
      <c r="FD337" s="20"/>
      <c r="FE337" s="20"/>
      <c r="FF337" s="20"/>
      <c r="FG337" s="20"/>
      <c r="FH337" s="20"/>
      <c r="FI337" s="20"/>
    </row>
  </sheetData>
  <conditionalFormatting sqref="AI9:AN57 AI113:AP337 AQ9:AQ57 AV9:AV14 AV17:AV18 BO19:BP19 AV20:AV57 BO22:BP26 BH9:BH57 BP9:BP18 BP27:BP57 AZ9 BD9:BD57 BL9:BL57 AY12:AZ13 AY15:AZ16 AY19:AZ19 AY48:AZ48 AY10:AZ11 AY21:AZ26 AY45:AZ46 AZ14 AZ17:AZ18 AZ20 AZ47 AZ49:AZ57 BP20:BP24 AY28:AZ32 AY39:AZ43 AZ27:AZ44 AW29:AW32 AW39:AW40 AV15:AW16 AV19:AW19 BM19">
    <cfRule type="expression" priority="2" aboveAverage="0" equalAverage="0" bottom="0" percent="0" rank="0" text="" dxfId="0">
      <formula>LEN(TRIM(AI9))&gt;0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6" activeCellId="0" sqref="C16"/>
    </sheetView>
  </sheetViews>
  <sheetFormatPr defaultColWidth="8.6875" defaultRowHeight="12.75" customHeight="true" zeroHeight="false" outlineLevelRow="0" outlineLevelCol="0"/>
  <cols>
    <col collapsed="false" customWidth="true" hidden="false" outlineLevel="0" max="1" min="1" style="140" width="17.71"/>
    <col collapsed="false" customWidth="true" hidden="false" outlineLevel="0" max="2" min="2" style="140" width="34.29"/>
    <col collapsed="false" customWidth="true" hidden="false" outlineLevel="0" max="3" min="3" style="140" width="34.58"/>
    <col collapsed="false" customWidth="true" hidden="false" outlineLevel="0" max="4" min="4" style="141" width="25.42"/>
    <col collapsed="false" customWidth="true" hidden="false" outlineLevel="0" max="5" min="5" style="1" width="13.43"/>
    <col collapsed="false" customWidth="true" hidden="false" outlineLevel="0" max="6" min="6" style="1" width="45.29"/>
    <col collapsed="false" customWidth="true" hidden="false" outlineLevel="0" max="7" min="7" style="1" width="36"/>
    <col collapsed="false" customWidth="true" hidden="false" outlineLevel="0" max="11" min="11" style="1" width="42.71"/>
    <col collapsed="false" customWidth="true" hidden="false" outlineLevel="0" max="12" min="12" style="1" width="48.57"/>
    <col collapsed="false" customWidth="true" hidden="false" outlineLevel="0" max="14" min="14" style="1" width="47.28"/>
    <col collapsed="false" customWidth="true" hidden="false" outlineLevel="0" max="15" min="15" style="1" width="37.57"/>
  </cols>
  <sheetData>
    <row r="1" customFormat="false" ht="75" hidden="false" customHeight="true" outlineLevel="0" collapsed="false">
      <c r="A1" s="142" t="s">
        <v>148</v>
      </c>
      <c r="B1" s="142"/>
      <c r="C1" s="142"/>
      <c r="D1" s="142"/>
      <c r="E1" s="142"/>
      <c r="F1" s="142"/>
      <c r="G1" s="142"/>
    </row>
    <row r="2" s="144" customFormat="true" ht="45.75" hidden="false" customHeight="true" outlineLevel="0" collapsed="false">
      <c r="A2" s="143" t="s">
        <v>149</v>
      </c>
      <c r="B2" s="143"/>
      <c r="C2" s="143"/>
      <c r="D2" s="143"/>
      <c r="E2" s="143"/>
      <c r="F2" s="143"/>
      <c r="G2" s="143"/>
      <c r="K2" s="145" t="s">
        <v>150</v>
      </c>
      <c r="L2" s="145"/>
    </row>
    <row r="3" customFormat="false" ht="122.25" hidden="false" customHeight="true" outlineLevel="0" collapsed="false">
      <c r="A3" s="146" t="s">
        <v>151</v>
      </c>
      <c r="B3" s="147" t="s">
        <v>152</v>
      </c>
      <c r="K3" s="148" t="s">
        <v>153</v>
      </c>
      <c r="L3" s="149" t="s">
        <v>154</v>
      </c>
    </row>
    <row r="4" customFormat="false" ht="120.75" hidden="false" customHeight="true" outlineLevel="0" collapsed="false">
      <c r="A4" s="150" t="s">
        <v>155</v>
      </c>
      <c r="B4" s="151" t="s">
        <v>156</v>
      </c>
      <c r="K4" s="152" t="s">
        <v>157</v>
      </c>
      <c r="L4" s="153" t="s">
        <v>158</v>
      </c>
    </row>
    <row r="5" customFormat="false" ht="35.25" hidden="false" customHeight="true" outlineLevel="0" collapsed="false">
      <c r="A5" s="154" t="s">
        <v>159</v>
      </c>
      <c r="B5" s="154" t="s">
        <v>160</v>
      </c>
      <c r="C5" s="154" t="s">
        <v>161</v>
      </c>
      <c r="D5" s="155" t="s">
        <v>162</v>
      </c>
      <c r="E5" s="156"/>
      <c r="F5" s="157" t="s">
        <v>163</v>
      </c>
      <c r="G5" s="157" t="s">
        <v>164</v>
      </c>
      <c r="K5" s="152" t="s">
        <v>165</v>
      </c>
      <c r="L5" s="152" t="s">
        <v>166</v>
      </c>
    </row>
    <row r="6" customFormat="false" ht="28.5" hidden="false" customHeight="true" outlineLevel="0" collapsed="false">
      <c r="A6" s="158" t="s">
        <v>167</v>
      </c>
      <c r="B6" s="158" t="s">
        <v>168</v>
      </c>
      <c r="C6" s="158" t="s">
        <v>169</v>
      </c>
      <c r="D6" s="159" t="s">
        <v>170</v>
      </c>
      <c r="E6" s="160"/>
      <c r="F6" s="161" t="s">
        <v>171</v>
      </c>
      <c r="G6" s="160" t="s">
        <v>172</v>
      </c>
      <c r="H6" s="43"/>
      <c r="I6" s="43"/>
      <c r="J6" s="43"/>
      <c r="K6" s="152" t="s">
        <v>173</v>
      </c>
      <c r="L6" s="153" t="s">
        <v>174</v>
      </c>
    </row>
    <row r="7" customFormat="false" ht="52.2" hidden="false" customHeight="false" outlineLevel="0" collapsed="false">
      <c r="A7" s="158" t="s">
        <v>175</v>
      </c>
      <c r="B7" s="161" t="s">
        <v>176</v>
      </c>
      <c r="C7" s="161" t="s">
        <v>177</v>
      </c>
      <c r="D7" s="159" t="s">
        <v>178</v>
      </c>
      <c r="E7" s="160"/>
      <c r="F7" s="160"/>
      <c r="G7" s="160"/>
      <c r="H7" s="43"/>
      <c r="I7" s="43"/>
      <c r="J7" s="43"/>
      <c r="K7" s="152" t="s">
        <v>179</v>
      </c>
      <c r="L7" s="162" t="s">
        <v>180</v>
      </c>
    </row>
    <row r="8" customFormat="false" ht="81" hidden="false" customHeight="true" outlineLevel="0" collapsed="false">
      <c r="A8" s="158" t="s">
        <v>181</v>
      </c>
      <c r="B8" s="161" t="s">
        <v>17</v>
      </c>
      <c r="C8" s="161" t="s">
        <v>17</v>
      </c>
      <c r="D8" s="159" t="s">
        <v>120</v>
      </c>
      <c r="E8" s="160"/>
      <c r="F8" s="161" t="s">
        <v>182</v>
      </c>
      <c r="G8" s="161" t="s">
        <v>183</v>
      </c>
      <c r="H8" s="43"/>
      <c r="I8" s="43"/>
      <c r="J8" s="43"/>
      <c r="K8" s="152" t="s">
        <v>184</v>
      </c>
      <c r="L8" s="162" t="s">
        <v>185</v>
      </c>
    </row>
    <row r="9" customFormat="false" ht="39.55" hidden="false" customHeight="false" outlineLevel="0" collapsed="false">
      <c r="A9" s="158" t="s">
        <v>186</v>
      </c>
      <c r="B9" s="158" t="s">
        <v>187</v>
      </c>
      <c r="C9" s="158" t="s">
        <v>188</v>
      </c>
      <c r="D9" s="163" t="s">
        <v>121</v>
      </c>
      <c r="E9" s="160"/>
      <c r="F9" s="161" t="s">
        <v>182</v>
      </c>
      <c r="G9" s="161" t="s">
        <v>189</v>
      </c>
      <c r="H9" s="43"/>
      <c r="I9" s="43"/>
      <c r="J9" s="43"/>
      <c r="K9" s="152" t="s">
        <v>190</v>
      </c>
      <c r="L9" s="153" t="s">
        <v>191</v>
      </c>
    </row>
    <row r="10" customFormat="false" ht="147" hidden="false" customHeight="true" outlineLevel="0" collapsed="false">
      <c r="A10" s="158" t="s">
        <v>192</v>
      </c>
      <c r="B10" s="158" t="s">
        <v>193</v>
      </c>
      <c r="C10" s="158" t="s">
        <v>194</v>
      </c>
      <c r="D10" s="163" t="s">
        <v>122</v>
      </c>
      <c r="E10" s="164"/>
      <c r="F10" s="165" t="s">
        <v>195</v>
      </c>
      <c r="G10" s="165" t="s">
        <v>196</v>
      </c>
      <c r="K10" s="152" t="s">
        <v>197</v>
      </c>
      <c r="L10" s="158" t="s">
        <v>198</v>
      </c>
    </row>
    <row r="11" customFormat="false" ht="236.25" hidden="false" customHeight="true" outlineLevel="0" collapsed="false">
      <c r="A11" s="166" t="s">
        <v>199</v>
      </c>
      <c r="B11" s="166" t="s">
        <v>200</v>
      </c>
      <c r="C11" s="166" t="s">
        <v>201</v>
      </c>
      <c r="D11" s="167" t="s">
        <v>121</v>
      </c>
      <c r="E11" s="164"/>
      <c r="F11" s="168" t="s">
        <v>202</v>
      </c>
      <c r="G11" s="168" t="s">
        <v>203</v>
      </c>
      <c r="K11" s="152" t="s">
        <v>204</v>
      </c>
      <c r="L11" s="153" t="s">
        <v>205</v>
      </c>
    </row>
    <row r="12" customFormat="false" ht="81.75" hidden="false" customHeight="true" outlineLevel="0" collapsed="false">
      <c r="A12" s="158" t="s">
        <v>206</v>
      </c>
      <c r="B12" s="158" t="s">
        <v>207</v>
      </c>
      <c r="C12" s="158" t="s">
        <v>208</v>
      </c>
      <c r="D12" s="163" t="s">
        <v>123</v>
      </c>
      <c r="K12" s="152" t="s">
        <v>209</v>
      </c>
      <c r="L12" s="153" t="s">
        <v>210</v>
      </c>
    </row>
    <row r="13" customFormat="false" ht="123.75" hidden="false" customHeight="true" outlineLevel="0" collapsed="false">
      <c r="A13" s="158" t="s">
        <v>211</v>
      </c>
      <c r="B13" s="169" t="s">
        <v>212</v>
      </c>
      <c r="C13" s="170" t="s">
        <v>213</v>
      </c>
      <c r="D13" s="171" t="s">
        <v>214</v>
      </c>
      <c r="K13" s="172"/>
      <c r="L13" s="172"/>
    </row>
    <row r="14" customFormat="false" ht="35.05" hidden="false" customHeight="false" outlineLevel="0" collapsed="false">
      <c r="A14" s="158" t="s">
        <v>215</v>
      </c>
      <c r="B14" s="169" t="s">
        <v>216</v>
      </c>
      <c r="C14" s="158" t="s">
        <v>217</v>
      </c>
      <c r="D14" s="173" t="s">
        <v>218</v>
      </c>
    </row>
    <row r="15" customFormat="false" ht="23.25" hidden="false" customHeight="false" outlineLevel="0" collapsed="false">
      <c r="A15" s="158" t="s">
        <v>219</v>
      </c>
      <c r="B15" s="158" t="s">
        <v>220</v>
      </c>
      <c r="C15" s="158" t="s">
        <v>221</v>
      </c>
      <c r="D15" s="163" t="s">
        <v>123</v>
      </c>
    </row>
    <row r="16" customFormat="false" ht="139.5" hidden="false" customHeight="true" outlineLevel="0" collapsed="false">
      <c r="A16" s="158" t="s">
        <v>222</v>
      </c>
      <c r="B16" s="169" t="s">
        <v>223</v>
      </c>
      <c r="C16" s="170" t="s">
        <v>224</v>
      </c>
      <c r="D16" s="171" t="s">
        <v>214</v>
      </c>
    </row>
    <row r="17" customFormat="false" ht="23.25" hidden="false" customHeight="false" outlineLevel="0" collapsed="false">
      <c r="A17" s="158" t="s">
        <v>225</v>
      </c>
      <c r="B17" s="169" t="s">
        <v>226</v>
      </c>
      <c r="C17" s="158" t="s">
        <v>227</v>
      </c>
      <c r="D17" s="173" t="s">
        <v>218</v>
      </c>
    </row>
    <row r="18" customFormat="false" ht="46.25" hidden="false" customHeight="false" outlineLevel="0" collapsed="false">
      <c r="A18" s="158" t="s">
        <v>228</v>
      </c>
      <c r="B18" s="174" t="s">
        <v>229</v>
      </c>
      <c r="C18" s="158" t="s">
        <v>230</v>
      </c>
      <c r="D18" s="163" t="s">
        <v>122</v>
      </c>
    </row>
    <row r="19" customFormat="false" ht="23.25" hidden="false" customHeight="false" outlineLevel="0" collapsed="false">
      <c r="A19" s="158" t="s">
        <v>231</v>
      </c>
      <c r="B19" s="158" t="s">
        <v>232</v>
      </c>
      <c r="C19" s="158" t="s">
        <v>233</v>
      </c>
      <c r="D19" s="163" t="s">
        <v>11</v>
      </c>
      <c r="L19" s="28"/>
      <c r="M19" s="29" t="s">
        <v>234</v>
      </c>
      <c r="N19" s="29"/>
      <c r="O19" s="29"/>
    </row>
    <row r="20" customFormat="false" ht="23.25" hidden="false" customHeight="false" outlineLevel="0" collapsed="false">
      <c r="A20" s="158" t="s">
        <v>235</v>
      </c>
      <c r="B20" s="158" t="s">
        <v>236</v>
      </c>
      <c r="C20" s="158" t="s">
        <v>237</v>
      </c>
      <c r="D20" s="175" t="s">
        <v>238</v>
      </c>
      <c r="L20" s="28" t="s">
        <v>2</v>
      </c>
      <c r="M20" s="29" t="s">
        <v>3</v>
      </c>
      <c r="N20" s="30" t="n">
        <v>1.256E-006</v>
      </c>
      <c r="O20" s="16" t="s">
        <v>239</v>
      </c>
    </row>
    <row r="21" customFormat="false" ht="23.25" hidden="false" customHeight="false" outlineLevel="0" collapsed="false">
      <c r="A21" s="158" t="s">
        <v>240</v>
      </c>
      <c r="B21" s="176" t="s">
        <v>241</v>
      </c>
      <c r="C21" s="158" t="s">
        <v>242</v>
      </c>
      <c r="D21" s="175" t="s">
        <v>243</v>
      </c>
      <c r="L21" s="28" t="s">
        <v>6</v>
      </c>
      <c r="M21" s="29" t="s">
        <v>7</v>
      </c>
      <c r="N21" s="30" t="n">
        <v>0.0001</v>
      </c>
      <c r="O21" s="16" t="s">
        <v>244</v>
      </c>
    </row>
    <row r="22" customFormat="false" ht="42.75" hidden="false" customHeight="true" outlineLevel="0" collapsed="false">
      <c r="A22" s="158" t="s">
        <v>245</v>
      </c>
      <c r="B22" s="176" t="s">
        <v>241</v>
      </c>
      <c r="C22" s="158" t="s">
        <v>242</v>
      </c>
      <c r="D22" s="173" t="s">
        <v>218</v>
      </c>
      <c r="L22" s="41" t="s">
        <v>9</v>
      </c>
      <c r="M22" s="29" t="s">
        <v>10</v>
      </c>
      <c r="N22" s="42" t="n">
        <f aca="false">N21/N20</f>
        <v>79.6178343949045</v>
      </c>
      <c r="O22" s="16" t="s">
        <v>246</v>
      </c>
    </row>
    <row r="23" customFormat="false" ht="39.75" hidden="false" customHeight="true" outlineLevel="0" collapsed="false">
      <c r="A23" s="158" t="s">
        <v>247</v>
      </c>
      <c r="B23" s="158" t="s">
        <v>248</v>
      </c>
      <c r="C23" s="158" t="s">
        <v>249</v>
      </c>
      <c r="D23" s="177" t="s">
        <v>250</v>
      </c>
      <c r="L23" s="28"/>
      <c r="M23" s="46" t="s">
        <v>12</v>
      </c>
      <c r="N23" s="46" t="n">
        <v>0.00045</v>
      </c>
      <c r="O23" s="47" t="s">
        <v>251</v>
      </c>
    </row>
    <row r="24" customFormat="false" ht="36" hidden="false" customHeight="true" outlineLevel="0" collapsed="false">
      <c r="A24" s="158" t="s">
        <v>252</v>
      </c>
      <c r="B24" s="158" t="s">
        <v>253</v>
      </c>
      <c r="C24" s="158" t="s">
        <v>254</v>
      </c>
      <c r="D24" s="177" t="s">
        <v>250</v>
      </c>
      <c r="L24" s="140"/>
    </row>
    <row r="25" customFormat="false" ht="46.25" hidden="false" customHeight="false" outlineLevel="0" collapsed="false">
      <c r="A25" s="158" t="s">
        <v>255</v>
      </c>
      <c r="B25" s="158" t="s">
        <v>256</v>
      </c>
      <c r="C25" s="158" t="s">
        <v>257</v>
      </c>
      <c r="D25" s="163" t="s">
        <v>133</v>
      </c>
    </row>
    <row r="26" customFormat="false" ht="12.75" hidden="false" customHeight="false" outlineLevel="0" collapsed="false">
      <c r="A26" s="158" t="s">
        <v>258</v>
      </c>
      <c r="B26" s="158" t="s">
        <v>259</v>
      </c>
      <c r="C26" s="158" t="s">
        <v>260</v>
      </c>
      <c r="D26" s="163" t="s">
        <v>134</v>
      </c>
    </row>
    <row r="27" customFormat="false" ht="23.25" hidden="false" customHeight="false" outlineLevel="0" collapsed="false">
      <c r="A27" s="158" t="s">
        <v>261</v>
      </c>
      <c r="B27" s="158" t="s">
        <v>262</v>
      </c>
      <c r="C27" s="158" t="s">
        <v>263</v>
      </c>
      <c r="D27" s="163" t="s">
        <v>134</v>
      </c>
    </row>
    <row r="28" customFormat="false" ht="29.25" hidden="false" customHeight="true" outlineLevel="0" collapsed="false">
      <c r="A28" s="158" t="s">
        <v>264</v>
      </c>
      <c r="B28" s="158" t="s">
        <v>265</v>
      </c>
      <c r="C28" s="158" t="s">
        <v>266</v>
      </c>
      <c r="D28" s="163" t="s">
        <v>133</v>
      </c>
    </row>
  </sheetData>
  <mergeCells count="3">
    <mergeCell ref="A1:G1"/>
    <mergeCell ref="A2:G2"/>
    <mergeCell ref="K2:L2"/>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Roman,Normalny"&amp;12&amp;Kffffff&amp;A</oddHeader>
    <oddFooter>&amp;C&amp;"Times New Roman,Normalny"&amp;12&amp;KffffffStrona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7578125" defaultRowHeight="15" customHeight="true" zeroHeight="false" outlineLevelRow="0" outlineLevelCol="0"/>
  <cols>
    <col collapsed="false" customWidth="true" hidden="false" outlineLevel="0" max="39" min="1" style="1" width="11.63"/>
  </cols>
  <sheetData>
    <row r="1" customFormat="false" ht="14.25" hidden="false" customHeight="true" outlineLevel="0" collapsed="false">
      <c r="A1" s="178" t="s">
        <v>267</v>
      </c>
      <c r="B1" s="135" t="s">
        <v>268</v>
      </c>
      <c r="C1" s="135"/>
      <c r="D1" s="135"/>
      <c r="E1" s="178" t="n">
        <v>0.8</v>
      </c>
      <c r="F1" s="178"/>
      <c r="G1" s="178"/>
      <c r="H1" s="135" t="n">
        <v>0.6</v>
      </c>
      <c r="I1" s="135"/>
      <c r="J1" s="135"/>
      <c r="K1" s="178" t="n">
        <v>0.4</v>
      </c>
      <c r="L1" s="178"/>
      <c r="M1" s="178"/>
      <c r="N1" s="178" t="n">
        <v>0.2</v>
      </c>
      <c r="O1" s="178"/>
      <c r="P1" s="178"/>
      <c r="Q1" s="178" t="s">
        <v>269</v>
      </c>
      <c r="R1" s="178"/>
      <c r="S1" s="178"/>
      <c r="T1" s="178"/>
      <c r="U1" s="178"/>
      <c r="V1" s="178"/>
      <c r="W1" s="178"/>
      <c r="X1" s="178"/>
      <c r="Y1" s="178"/>
      <c r="Z1" s="178"/>
      <c r="AA1" s="178"/>
      <c r="AB1" s="178"/>
      <c r="AC1" s="178"/>
      <c r="AD1" s="178"/>
      <c r="AE1" s="178"/>
      <c r="AF1" s="178"/>
      <c r="AG1" s="178"/>
      <c r="AH1" s="178"/>
      <c r="AI1" s="178"/>
      <c r="AJ1" s="178"/>
      <c r="AK1" s="178"/>
      <c r="AL1" s="178"/>
      <c r="AM1" s="178"/>
    </row>
    <row r="2" customFormat="false" ht="24.75" hidden="false" customHeight="true" outlineLevel="0" collapsed="false">
      <c r="A2" s="135" t="s">
        <v>270</v>
      </c>
      <c r="B2" s="135" t="s">
        <v>271</v>
      </c>
      <c r="C2" s="135" t="s">
        <v>272</v>
      </c>
      <c r="D2" s="179" t="s">
        <v>273</v>
      </c>
      <c r="E2" s="135" t="s">
        <v>271</v>
      </c>
      <c r="F2" s="135" t="s">
        <v>272</v>
      </c>
      <c r="G2" s="180" t="s">
        <v>273</v>
      </c>
      <c r="H2" s="135" t="s">
        <v>271</v>
      </c>
      <c r="I2" s="135" t="s">
        <v>272</v>
      </c>
      <c r="J2" s="181" t="s">
        <v>273</v>
      </c>
      <c r="K2" s="135" t="s">
        <v>271</v>
      </c>
      <c r="L2" s="135" t="s">
        <v>272</v>
      </c>
      <c r="M2" s="182" t="s">
        <v>273</v>
      </c>
      <c r="N2" s="135" t="s">
        <v>271</v>
      </c>
      <c r="O2" s="135" t="s">
        <v>272</v>
      </c>
      <c r="P2" s="183" t="s">
        <v>273</v>
      </c>
      <c r="Q2" s="135" t="s">
        <v>271</v>
      </c>
      <c r="R2" s="135" t="s">
        <v>272</v>
      </c>
      <c r="S2" s="184" t="s">
        <v>273</v>
      </c>
      <c r="T2" s="178"/>
      <c r="U2" s="178"/>
      <c r="V2" s="178"/>
      <c r="W2" s="178"/>
      <c r="X2" s="178"/>
      <c r="Y2" s="178"/>
      <c r="Z2" s="178"/>
      <c r="AA2" s="178"/>
      <c r="AB2" s="178"/>
      <c r="AC2" s="178"/>
      <c r="AD2" s="178"/>
      <c r="AE2" s="135"/>
      <c r="AF2" s="135"/>
      <c r="AG2" s="135"/>
      <c r="AH2" s="135"/>
      <c r="AI2" s="135"/>
      <c r="AJ2" s="135"/>
      <c r="AK2" s="135"/>
      <c r="AL2" s="135"/>
      <c r="AM2" s="135"/>
    </row>
    <row r="3" customFormat="false" ht="14.25" hidden="false" customHeight="true" outlineLevel="0" collapsed="false">
      <c r="A3" s="185" t="s">
        <v>274</v>
      </c>
      <c r="B3" s="186" t="n">
        <v>4.34</v>
      </c>
      <c r="C3" s="186" t="n">
        <v>13.85</v>
      </c>
      <c r="D3" s="186" t="n">
        <f aca="false">C3-B3</f>
        <v>9.51</v>
      </c>
      <c r="E3" s="187" t="n">
        <v>4.37</v>
      </c>
      <c r="F3" s="187" t="n">
        <v>12.85</v>
      </c>
      <c r="G3" s="187" t="n">
        <f aca="false">F3-E3</f>
        <v>8.48</v>
      </c>
      <c r="H3" s="188" t="n">
        <v>4.39</v>
      </c>
      <c r="I3" s="188" t="n">
        <v>14.04</v>
      </c>
      <c r="J3" s="188" t="n">
        <f aca="false">I3-H3</f>
        <v>9.65</v>
      </c>
      <c r="K3" s="189" t="n">
        <v>4.38</v>
      </c>
      <c r="L3" s="189" t="n">
        <v>13.27</v>
      </c>
      <c r="M3" s="189" t="n">
        <f aca="false">L3-K3</f>
        <v>8.89</v>
      </c>
      <c r="N3" s="190" t="n">
        <v>4.36</v>
      </c>
      <c r="O3" s="190" t="n">
        <v>12.78</v>
      </c>
      <c r="P3" s="190" t="n">
        <f aca="false">O3-N3</f>
        <v>8.42</v>
      </c>
      <c r="Q3" s="191" t="n">
        <v>4.42</v>
      </c>
      <c r="R3" s="191" t="n">
        <v>11.95</v>
      </c>
      <c r="S3" s="191" t="n">
        <f aca="false">R3-Q3</f>
        <v>7.53</v>
      </c>
      <c r="T3" s="135"/>
      <c r="U3" s="135"/>
      <c r="V3" s="135"/>
      <c r="W3" s="135"/>
      <c r="X3" s="135"/>
      <c r="Y3" s="135"/>
      <c r="Z3" s="135"/>
      <c r="AA3" s="135"/>
      <c r="AB3" s="135"/>
      <c r="AC3" s="135"/>
      <c r="AD3" s="135"/>
      <c r="AE3" s="135"/>
      <c r="AF3" s="135"/>
      <c r="AG3" s="135"/>
      <c r="AH3" s="135"/>
      <c r="AI3" s="135"/>
      <c r="AJ3" s="135"/>
      <c r="AK3" s="135"/>
      <c r="AL3" s="135"/>
      <c r="AM3" s="135"/>
    </row>
    <row r="4" customFormat="false" ht="14.25" hidden="false" customHeight="true" outlineLevel="0" collapsed="false">
      <c r="A4" s="185" t="s">
        <v>275</v>
      </c>
      <c r="B4" s="186" t="n">
        <v>4.36</v>
      </c>
      <c r="C4" s="186" t="n">
        <v>13.91</v>
      </c>
      <c r="D4" s="186" t="n">
        <f aca="false">C4-B4</f>
        <v>9.55</v>
      </c>
      <c r="E4" s="187" t="n">
        <v>4.42</v>
      </c>
      <c r="F4" s="187" t="n">
        <v>14.08</v>
      </c>
      <c r="G4" s="187" t="n">
        <f aca="false">F4-E4</f>
        <v>9.66</v>
      </c>
      <c r="H4" s="188" t="n">
        <v>4.34</v>
      </c>
      <c r="I4" s="188" t="n">
        <v>14.39</v>
      </c>
      <c r="J4" s="188" t="n">
        <f aca="false">I4-H4</f>
        <v>10.05</v>
      </c>
      <c r="K4" s="189" t="n">
        <v>4.4</v>
      </c>
      <c r="L4" s="189" t="n">
        <v>14.73</v>
      </c>
      <c r="M4" s="189" t="n">
        <f aca="false">L4-K4</f>
        <v>10.33</v>
      </c>
      <c r="N4" s="190" t="n">
        <v>4.37</v>
      </c>
      <c r="O4" s="190" t="n">
        <v>13.82</v>
      </c>
      <c r="P4" s="190" t="n">
        <f aca="false">O4-N4</f>
        <v>9.45</v>
      </c>
      <c r="Q4" s="191" t="n">
        <v>4.38</v>
      </c>
      <c r="R4" s="191" t="n">
        <v>13.84</v>
      </c>
      <c r="S4" s="191" t="n">
        <f aca="false">R4-Q4</f>
        <v>9.46</v>
      </c>
      <c r="T4" s="178"/>
      <c r="U4" s="178"/>
      <c r="V4" s="178"/>
      <c r="W4" s="178"/>
      <c r="X4" s="178"/>
      <c r="Y4" s="178"/>
      <c r="Z4" s="178"/>
      <c r="AA4" s="135"/>
      <c r="AB4" s="135"/>
      <c r="AC4" s="135"/>
      <c r="AD4" s="135"/>
      <c r="AE4" s="135"/>
      <c r="AF4" s="135"/>
      <c r="AG4" s="135"/>
      <c r="AH4" s="135"/>
      <c r="AI4" s="135"/>
      <c r="AJ4" s="135"/>
      <c r="AK4" s="135"/>
      <c r="AL4" s="135"/>
      <c r="AM4" s="135"/>
    </row>
    <row r="5" customFormat="false" ht="14.25" hidden="false" customHeight="true" outlineLevel="0" collapsed="false">
      <c r="A5" s="185" t="s">
        <v>276</v>
      </c>
      <c r="B5" s="186" t="n">
        <v>4.38</v>
      </c>
      <c r="C5" s="186" t="n">
        <v>13.8</v>
      </c>
      <c r="D5" s="186" t="n">
        <f aca="false">C5-B5</f>
        <v>9.42</v>
      </c>
      <c r="E5" s="187" t="n">
        <v>4.39</v>
      </c>
      <c r="F5" s="187" t="n">
        <v>12.94</v>
      </c>
      <c r="G5" s="187" t="n">
        <f aca="false">F5-E5</f>
        <v>8.55</v>
      </c>
      <c r="H5" s="188" t="n">
        <v>4.38</v>
      </c>
      <c r="I5" s="188" t="n">
        <v>13.82</v>
      </c>
      <c r="J5" s="188" t="n">
        <f aca="false">I5-H5</f>
        <v>9.44</v>
      </c>
      <c r="K5" s="189" t="n">
        <v>4.36</v>
      </c>
      <c r="L5" s="189" t="n">
        <v>13.53</v>
      </c>
      <c r="M5" s="189" t="n">
        <f aca="false">L5-K5</f>
        <v>9.17</v>
      </c>
      <c r="N5" s="190" t="n">
        <v>4.39</v>
      </c>
      <c r="O5" s="190" t="n">
        <v>13.53</v>
      </c>
      <c r="P5" s="190" t="n">
        <f aca="false">O5-N5</f>
        <v>9.14</v>
      </c>
      <c r="Q5" s="191" t="n">
        <v>4.35</v>
      </c>
      <c r="R5" s="191" t="n">
        <v>11.8</v>
      </c>
      <c r="S5" s="191" t="n">
        <f aca="false">R5-Q5</f>
        <v>7.45</v>
      </c>
      <c r="T5" s="178"/>
      <c r="U5" s="178"/>
      <c r="V5" s="178"/>
      <c r="W5" s="178"/>
      <c r="X5" s="178"/>
      <c r="Y5" s="178"/>
      <c r="Z5" s="178"/>
      <c r="AA5" s="178"/>
      <c r="AB5" s="178"/>
      <c r="AC5" s="178"/>
      <c r="AD5" s="178"/>
      <c r="AE5" s="178"/>
      <c r="AF5" s="178"/>
      <c r="AG5" s="178"/>
      <c r="AH5" s="135"/>
      <c r="AI5" s="135"/>
      <c r="AJ5" s="135"/>
      <c r="AK5" s="135"/>
      <c r="AL5" s="135"/>
      <c r="AM5" s="135"/>
    </row>
    <row r="6" customFormat="false" ht="14.25" hidden="false" customHeight="true" outlineLevel="0" collapsed="false">
      <c r="A6" s="185" t="s">
        <v>277</v>
      </c>
      <c r="B6" s="186" t="n">
        <v>4.37</v>
      </c>
      <c r="C6" s="186" t="n">
        <v>14.74</v>
      </c>
      <c r="D6" s="186" t="n">
        <f aca="false">C6-B6</f>
        <v>10.37</v>
      </c>
      <c r="E6" s="187" t="n">
        <v>4.41</v>
      </c>
      <c r="F6" s="187" t="n">
        <v>14.38</v>
      </c>
      <c r="G6" s="187" t="n">
        <f aca="false">F6-E6</f>
        <v>9.97</v>
      </c>
      <c r="H6" s="188" t="n">
        <v>4.37</v>
      </c>
      <c r="I6" s="188" t="n">
        <v>14.03</v>
      </c>
      <c r="J6" s="188" t="n">
        <f aca="false">I6-H6</f>
        <v>9.66</v>
      </c>
      <c r="K6" s="189" t="n">
        <v>4.38</v>
      </c>
      <c r="L6" s="189" t="n">
        <v>14.39</v>
      </c>
      <c r="M6" s="189" t="n">
        <f aca="false">L6-K6</f>
        <v>10.01</v>
      </c>
      <c r="N6" s="190" t="n">
        <v>4.35</v>
      </c>
      <c r="O6" s="190" t="n">
        <v>13.75</v>
      </c>
      <c r="P6" s="190" t="n">
        <f aca="false">O6-N6</f>
        <v>9.4</v>
      </c>
      <c r="Q6" s="191" t="n">
        <v>4.35</v>
      </c>
      <c r="R6" s="191" t="n">
        <v>13.23</v>
      </c>
      <c r="S6" s="191" t="n">
        <f aca="false">R6-Q6</f>
        <v>8.88</v>
      </c>
      <c r="T6" s="178"/>
      <c r="U6" s="178"/>
      <c r="V6" s="178"/>
      <c r="W6" s="178"/>
      <c r="X6" s="178"/>
      <c r="Y6" s="178"/>
      <c r="Z6" s="178"/>
      <c r="AA6" s="178"/>
      <c r="AB6" s="178"/>
      <c r="AC6" s="178"/>
      <c r="AD6" s="178"/>
      <c r="AE6" s="178"/>
      <c r="AF6" s="178"/>
      <c r="AG6" s="178"/>
      <c r="AH6" s="178"/>
      <c r="AI6" s="178"/>
      <c r="AJ6" s="178"/>
      <c r="AK6" s="178"/>
      <c r="AL6" s="178"/>
      <c r="AM6" s="178"/>
    </row>
    <row r="7" customFormat="false" ht="14.25" hidden="false" customHeight="true" outlineLevel="0" collapsed="false">
      <c r="A7" s="185" t="s">
        <v>278</v>
      </c>
      <c r="B7" s="186" t="n">
        <v>4.41</v>
      </c>
      <c r="C7" s="186" t="n">
        <v>13.95</v>
      </c>
      <c r="D7" s="186" t="n">
        <f aca="false">C7-B7</f>
        <v>9.54</v>
      </c>
      <c r="E7" s="187" t="n">
        <v>4.37</v>
      </c>
      <c r="F7" s="187" t="n">
        <v>12.29</v>
      </c>
      <c r="G7" s="187" t="n">
        <f aca="false">F7-E7</f>
        <v>7.92</v>
      </c>
      <c r="H7" s="188" t="n">
        <v>4.37</v>
      </c>
      <c r="I7" s="188" t="n">
        <v>14.2</v>
      </c>
      <c r="J7" s="188" t="n">
        <f aca="false">I7-H7</f>
        <v>9.83</v>
      </c>
      <c r="K7" s="189" t="n">
        <v>4.39</v>
      </c>
      <c r="L7" s="189" t="n">
        <v>14.38</v>
      </c>
      <c r="M7" s="189" t="n">
        <f aca="false">L7-K7</f>
        <v>9.99</v>
      </c>
      <c r="N7" s="190" t="n">
        <v>4.38</v>
      </c>
      <c r="O7" s="190" t="n">
        <v>14.36</v>
      </c>
      <c r="P7" s="190" t="n">
        <f aca="false">O7-N7</f>
        <v>9.98</v>
      </c>
      <c r="Q7" s="191" t="n">
        <v>4.34</v>
      </c>
      <c r="R7" s="191" t="n">
        <v>13.05</v>
      </c>
      <c r="S7" s="191" t="n">
        <f aca="false">R7-Q7</f>
        <v>8.71</v>
      </c>
      <c r="T7" s="178"/>
      <c r="U7" s="178"/>
      <c r="V7" s="178"/>
      <c r="W7" s="178"/>
      <c r="X7" s="178"/>
      <c r="Y7" s="178"/>
      <c r="Z7" s="178"/>
      <c r="AA7" s="178"/>
      <c r="AB7" s="178"/>
      <c r="AC7" s="178"/>
      <c r="AD7" s="178"/>
      <c r="AE7" s="178"/>
      <c r="AF7" s="178"/>
      <c r="AG7" s="178"/>
      <c r="AH7" s="178"/>
      <c r="AI7" s="178"/>
      <c r="AJ7" s="178"/>
      <c r="AK7" s="178"/>
      <c r="AL7" s="178"/>
      <c r="AM7" s="178"/>
    </row>
    <row r="8" customFormat="false" ht="14.25" hidden="false" customHeight="true" outlineLevel="0" collapsed="false">
      <c r="A8" s="185" t="s">
        <v>279</v>
      </c>
      <c r="B8" s="186" t="n">
        <v>4.37</v>
      </c>
      <c r="C8" s="186" t="n">
        <v>14.38</v>
      </c>
      <c r="D8" s="186" t="n">
        <f aca="false">C8-B8</f>
        <v>10.01</v>
      </c>
      <c r="E8" s="187" t="n">
        <v>4.34</v>
      </c>
      <c r="F8" s="187" t="n">
        <v>13.08</v>
      </c>
      <c r="G8" s="187" t="n">
        <f aca="false">F8-E8</f>
        <v>8.74</v>
      </c>
      <c r="H8" s="188" t="n">
        <v>4.41</v>
      </c>
      <c r="I8" s="188" t="n">
        <v>14.93</v>
      </c>
      <c r="J8" s="188" t="n">
        <f aca="false">I8-H8</f>
        <v>10.52</v>
      </c>
      <c r="K8" s="189" t="n">
        <v>4.37</v>
      </c>
      <c r="L8" s="189" t="n">
        <v>15.13</v>
      </c>
      <c r="M8" s="189" t="n">
        <f aca="false">L8-K8</f>
        <v>10.76</v>
      </c>
      <c r="N8" s="190" t="n">
        <v>4.35</v>
      </c>
      <c r="O8" s="190" t="n">
        <v>14.87</v>
      </c>
      <c r="P8" s="190" t="n">
        <f aca="false">O8-N8</f>
        <v>10.52</v>
      </c>
      <c r="Q8" s="191" t="n">
        <v>4.37</v>
      </c>
      <c r="R8" s="191" t="n">
        <v>14.27</v>
      </c>
      <c r="S8" s="191" t="n">
        <f aca="false">R8-Q8</f>
        <v>9.9</v>
      </c>
      <c r="T8" s="178"/>
      <c r="U8" s="178"/>
      <c r="V8" s="178"/>
      <c r="W8" s="178"/>
      <c r="X8" s="178"/>
      <c r="Y8" s="178"/>
      <c r="Z8" s="178"/>
      <c r="AA8" s="178"/>
      <c r="AB8" s="178"/>
      <c r="AC8" s="178"/>
      <c r="AD8" s="178"/>
      <c r="AE8" s="178"/>
      <c r="AF8" s="178"/>
      <c r="AG8" s="178"/>
      <c r="AH8" s="178"/>
      <c r="AI8" s="178"/>
      <c r="AJ8" s="178"/>
      <c r="AK8" s="178"/>
      <c r="AL8" s="178"/>
      <c r="AM8" s="178"/>
    </row>
    <row r="9" customFormat="false" ht="14.25" hidden="false" customHeight="true" outlineLevel="0" collapsed="false">
      <c r="A9" s="185" t="s">
        <v>280</v>
      </c>
      <c r="B9" s="186" t="n">
        <v>4.31</v>
      </c>
      <c r="C9" s="186" t="n">
        <v>14.9</v>
      </c>
      <c r="D9" s="186" t="n">
        <f aca="false">C9-B9</f>
        <v>10.59</v>
      </c>
      <c r="E9" s="187" t="n">
        <v>4.34</v>
      </c>
      <c r="F9" s="187" t="n">
        <v>8.6</v>
      </c>
      <c r="G9" s="187" t="n">
        <f aca="false">F9-E9</f>
        <v>4.26</v>
      </c>
      <c r="H9" s="188" t="n">
        <v>4.37</v>
      </c>
      <c r="I9" s="188" t="n">
        <v>13.29</v>
      </c>
      <c r="J9" s="188" t="n">
        <f aca="false">I9-H9</f>
        <v>8.92</v>
      </c>
      <c r="K9" s="189" t="n">
        <v>4.35</v>
      </c>
      <c r="L9" s="189" t="n">
        <v>14.59</v>
      </c>
      <c r="M9" s="189" t="n">
        <f aca="false">L9-K9</f>
        <v>10.24</v>
      </c>
      <c r="N9" s="190" t="n">
        <v>4.36</v>
      </c>
      <c r="O9" s="190" t="n">
        <v>14.35</v>
      </c>
      <c r="P9" s="190" t="n">
        <f aca="false">O9-N9</f>
        <v>9.99</v>
      </c>
      <c r="Q9" s="191" t="n">
        <v>4.36</v>
      </c>
      <c r="R9" s="191" t="n">
        <v>13.21</v>
      </c>
      <c r="S9" s="191" t="n">
        <f aca="false">R9-Q9</f>
        <v>8.85</v>
      </c>
      <c r="T9" s="178"/>
      <c r="U9" s="178"/>
      <c r="V9" s="178"/>
      <c r="W9" s="178"/>
      <c r="X9" s="178"/>
      <c r="Y9" s="178"/>
      <c r="Z9" s="178"/>
      <c r="AA9" s="178"/>
      <c r="AB9" s="178"/>
      <c r="AC9" s="178"/>
      <c r="AD9" s="178"/>
      <c r="AE9" s="178"/>
      <c r="AF9" s="178"/>
      <c r="AG9" s="178"/>
      <c r="AH9" s="178"/>
      <c r="AI9" s="178"/>
      <c r="AJ9" s="178"/>
      <c r="AK9" s="178"/>
      <c r="AL9" s="178"/>
      <c r="AM9" s="178"/>
    </row>
    <row r="10" customFormat="false" ht="14.25" hidden="false" customHeight="true" outlineLevel="0" collapsed="false">
      <c r="A10" s="185" t="s">
        <v>281</v>
      </c>
      <c r="B10" s="186" t="n">
        <v>4.36</v>
      </c>
      <c r="C10" s="186" t="n">
        <v>14.2</v>
      </c>
      <c r="D10" s="186" t="n">
        <f aca="false">C10-B10</f>
        <v>9.84</v>
      </c>
      <c r="E10" s="187" t="n">
        <v>4.37</v>
      </c>
      <c r="F10" s="187" t="n">
        <v>14.11</v>
      </c>
      <c r="G10" s="187" t="n">
        <f aca="false">F10-E10</f>
        <v>9.74</v>
      </c>
      <c r="H10" s="188" t="n">
        <v>4.41</v>
      </c>
      <c r="I10" s="188" t="n">
        <v>14.17</v>
      </c>
      <c r="J10" s="188" t="n">
        <f aca="false">I10-H10</f>
        <v>9.76</v>
      </c>
      <c r="K10" s="189" t="n">
        <v>4.36</v>
      </c>
      <c r="L10" s="189" t="n">
        <v>14.53</v>
      </c>
      <c r="M10" s="189" t="n">
        <f aca="false">L10-K10</f>
        <v>10.17</v>
      </c>
      <c r="N10" s="190" t="n">
        <v>4.36</v>
      </c>
      <c r="O10" s="190" t="n">
        <v>14.22</v>
      </c>
      <c r="P10" s="190" t="n">
        <f aca="false">O10-N10</f>
        <v>9.86</v>
      </c>
      <c r="Q10" s="191" t="n">
        <v>4.41</v>
      </c>
      <c r="R10" s="191" t="n">
        <v>11.88</v>
      </c>
      <c r="S10" s="191" t="n">
        <f aca="false">R10-Q10</f>
        <v>7.47</v>
      </c>
      <c r="T10" s="178"/>
      <c r="U10" s="178"/>
      <c r="V10" s="178"/>
      <c r="W10" s="178"/>
      <c r="X10" s="178"/>
      <c r="Y10" s="178"/>
      <c r="Z10" s="178"/>
      <c r="AA10" s="178"/>
      <c r="AB10" s="178"/>
      <c r="AC10" s="178"/>
      <c r="AD10" s="178"/>
      <c r="AE10" s="178"/>
      <c r="AF10" s="178"/>
      <c r="AG10" s="178"/>
      <c r="AH10" s="178"/>
      <c r="AI10" s="178"/>
      <c r="AJ10" s="178"/>
      <c r="AK10" s="178"/>
      <c r="AL10" s="178"/>
      <c r="AM10" s="178"/>
    </row>
    <row r="11" customFormat="false" ht="14.25" hidden="false" customHeight="true" outlineLevel="0" collapsed="false">
      <c r="A11" s="185" t="s">
        <v>282</v>
      </c>
      <c r="B11" s="186" t="n">
        <v>4.37</v>
      </c>
      <c r="C11" s="186" t="n">
        <v>14.99</v>
      </c>
      <c r="D11" s="186" t="n">
        <f aca="false">C11-B11</f>
        <v>10.62</v>
      </c>
      <c r="E11" s="187" t="n">
        <v>4.31</v>
      </c>
      <c r="F11" s="187" t="n">
        <v>12.68</v>
      </c>
      <c r="G11" s="187" t="n">
        <f aca="false">F11-E11</f>
        <v>8.37</v>
      </c>
      <c r="H11" s="188" t="n">
        <v>4.36</v>
      </c>
      <c r="I11" s="188" t="n">
        <v>13.75</v>
      </c>
      <c r="J11" s="188" t="n">
        <f aca="false">I11-H11</f>
        <v>9.39</v>
      </c>
      <c r="K11" s="189" t="n">
        <v>4.35</v>
      </c>
      <c r="L11" s="189" t="n">
        <v>14.48</v>
      </c>
      <c r="M11" s="189" t="n">
        <f aca="false">L11-K11</f>
        <v>10.13</v>
      </c>
      <c r="N11" s="190" t="n">
        <v>4.4</v>
      </c>
      <c r="O11" s="190" t="n">
        <v>14.42</v>
      </c>
      <c r="P11" s="190" t="n">
        <f aca="false">O11-N11</f>
        <v>10.02</v>
      </c>
      <c r="Q11" s="191" t="n">
        <v>4.37</v>
      </c>
      <c r="R11" s="191" t="n">
        <v>13.65</v>
      </c>
      <c r="S11" s="191" t="n">
        <f aca="false">R11-Q11</f>
        <v>9.28</v>
      </c>
      <c r="T11" s="178"/>
      <c r="U11" s="178"/>
      <c r="V11" s="178"/>
      <c r="W11" s="178"/>
      <c r="X11" s="178"/>
      <c r="Y11" s="178"/>
      <c r="Z11" s="178"/>
      <c r="AA11" s="178"/>
      <c r="AB11" s="178"/>
      <c r="AC11" s="178"/>
      <c r="AD11" s="178"/>
      <c r="AE11" s="178"/>
      <c r="AF11" s="178"/>
      <c r="AG11" s="178"/>
      <c r="AH11" s="178"/>
      <c r="AI11" s="178"/>
      <c r="AJ11" s="178"/>
      <c r="AK11" s="178"/>
      <c r="AL11" s="178"/>
      <c r="AM11" s="178"/>
    </row>
    <row r="12" customFormat="false" ht="14.25" hidden="false" customHeight="true" outlineLevel="0" collapsed="false">
      <c r="A12" s="185" t="s">
        <v>283</v>
      </c>
      <c r="B12" s="186" t="n">
        <v>4.36</v>
      </c>
      <c r="C12" s="186" t="n">
        <v>14.02</v>
      </c>
      <c r="D12" s="186" t="n">
        <f aca="false">C12-B12</f>
        <v>9.66</v>
      </c>
      <c r="E12" s="187" t="n">
        <v>4.42</v>
      </c>
      <c r="F12" s="187" t="n">
        <v>13.24</v>
      </c>
      <c r="G12" s="187" t="n">
        <f aca="false">F12-E12</f>
        <v>8.82</v>
      </c>
      <c r="H12" s="188" t="n">
        <v>4.4</v>
      </c>
      <c r="I12" s="188" t="n">
        <v>14.01</v>
      </c>
      <c r="J12" s="188" t="n">
        <f aca="false">I12-H12</f>
        <v>9.61</v>
      </c>
      <c r="K12" s="189" t="n">
        <v>4.41</v>
      </c>
      <c r="L12" s="189" t="n">
        <v>13.95</v>
      </c>
      <c r="M12" s="189" t="n">
        <f aca="false">L12-K12</f>
        <v>9.54</v>
      </c>
      <c r="N12" s="190" t="n">
        <v>4.4</v>
      </c>
      <c r="O12" s="190" t="n">
        <v>13.55</v>
      </c>
      <c r="P12" s="190" t="n">
        <f aca="false">O12-N12</f>
        <v>9.15</v>
      </c>
      <c r="Q12" s="191" t="n">
        <v>4.36</v>
      </c>
      <c r="R12" s="191" t="n">
        <v>12.45</v>
      </c>
      <c r="S12" s="191" t="n">
        <f aca="false">R12-Q12</f>
        <v>8.09</v>
      </c>
      <c r="T12" s="178"/>
      <c r="U12" s="178"/>
      <c r="V12" s="178"/>
      <c r="W12" s="178"/>
      <c r="X12" s="178"/>
      <c r="Y12" s="178"/>
      <c r="Z12" s="178"/>
      <c r="AA12" s="178"/>
      <c r="AB12" s="178"/>
      <c r="AC12" s="178"/>
      <c r="AD12" s="178"/>
      <c r="AE12" s="178"/>
      <c r="AF12" s="178"/>
      <c r="AG12" s="178"/>
      <c r="AH12" s="178"/>
      <c r="AI12" s="178"/>
      <c r="AJ12" s="178"/>
      <c r="AK12" s="178"/>
      <c r="AL12" s="178"/>
      <c r="AM12" s="178"/>
    </row>
    <row r="13" customFormat="false" ht="14.25" hidden="false" customHeight="true" outlineLevel="0" collapsed="false">
      <c r="A13" s="185" t="s">
        <v>284</v>
      </c>
      <c r="B13" s="186" t="n">
        <v>4.39</v>
      </c>
      <c r="C13" s="186" t="n">
        <v>12.71</v>
      </c>
      <c r="D13" s="186" t="n">
        <f aca="false">C13-B13</f>
        <v>8.32</v>
      </c>
      <c r="E13" s="187" t="n">
        <v>4.32</v>
      </c>
      <c r="F13" s="187" t="n">
        <v>10.62</v>
      </c>
      <c r="G13" s="187" t="n">
        <f aca="false">F13-E13</f>
        <v>6.3</v>
      </c>
      <c r="H13" s="188" t="n">
        <v>4.37</v>
      </c>
      <c r="I13" s="188" t="n">
        <v>11.78</v>
      </c>
      <c r="J13" s="188" t="n">
        <f aca="false">I13-H13</f>
        <v>7.41</v>
      </c>
      <c r="K13" s="189" t="n">
        <v>4.46</v>
      </c>
      <c r="L13" s="189" t="n">
        <v>13.37</v>
      </c>
      <c r="M13" s="189" t="n">
        <f aca="false">L13-K13</f>
        <v>8.91</v>
      </c>
      <c r="N13" s="190" t="n">
        <v>4.33</v>
      </c>
      <c r="O13" s="190" t="n">
        <v>13.55</v>
      </c>
      <c r="P13" s="190" t="n">
        <f aca="false">O13-N13</f>
        <v>9.22</v>
      </c>
      <c r="Q13" s="191" t="n">
        <v>4.37</v>
      </c>
      <c r="R13" s="191" t="n">
        <v>12.9</v>
      </c>
      <c r="S13" s="191" t="n">
        <f aca="false">R13-Q13</f>
        <v>8.53</v>
      </c>
      <c r="T13" s="178"/>
      <c r="U13" s="178"/>
      <c r="V13" s="178"/>
      <c r="W13" s="178"/>
      <c r="X13" s="178"/>
      <c r="Y13" s="178"/>
      <c r="Z13" s="178"/>
      <c r="AA13" s="178"/>
      <c r="AB13" s="178"/>
      <c r="AC13" s="178"/>
      <c r="AD13" s="178"/>
      <c r="AE13" s="178"/>
      <c r="AF13" s="178"/>
      <c r="AG13" s="178"/>
      <c r="AH13" s="178"/>
      <c r="AI13" s="178"/>
      <c r="AJ13" s="178"/>
      <c r="AK13" s="178"/>
      <c r="AL13" s="178"/>
      <c r="AM13" s="178"/>
    </row>
    <row r="14" customFormat="false" ht="14.25" hidden="false" customHeight="true" outlineLevel="0" collapsed="false">
      <c r="A14" s="185" t="s">
        <v>285</v>
      </c>
      <c r="B14" s="186" t="n">
        <v>4.38</v>
      </c>
      <c r="C14" s="186" t="n">
        <v>15.34</v>
      </c>
      <c r="D14" s="186" t="n">
        <f aca="false">C14-B14</f>
        <v>10.96</v>
      </c>
      <c r="E14" s="187" t="n">
        <v>4.37</v>
      </c>
      <c r="F14" s="187" t="n">
        <v>13.8</v>
      </c>
      <c r="G14" s="187" t="n">
        <f aca="false">F14-E14</f>
        <v>9.43</v>
      </c>
      <c r="H14" s="188" t="n">
        <v>4.38</v>
      </c>
      <c r="I14" s="188" t="n">
        <v>14.97</v>
      </c>
      <c r="J14" s="188" t="n">
        <f aca="false">I14-H14</f>
        <v>10.59</v>
      </c>
      <c r="K14" s="189" t="n">
        <v>4.37</v>
      </c>
      <c r="L14" s="189" t="n">
        <v>15.11</v>
      </c>
      <c r="M14" s="189" t="n">
        <f aca="false">L14-K14</f>
        <v>10.74</v>
      </c>
      <c r="N14" s="190" t="n">
        <v>4.35</v>
      </c>
      <c r="O14" s="190" t="n">
        <v>14.6</v>
      </c>
      <c r="P14" s="190" t="n">
        <f aca="false">O14-N14</f>
        <v>10.25</v>
      </c>
      <c r="Q14" s="191" t="n">
        <v>4.4</v>
      </c>
      <c r="R14" s="191" t="n">
        <v>14.17</v>
      </c>
      <c r="S14" s="191" t="n">
        <f aca="false">R14-Q14</f>
        <v>9.77</v>
      </c>
      <c r="T14" s="178"/>
      <c r="U14" s="178"/>
      <c r="V14" s="178"/>
      <c r="W14" s="178"/>
      <c r="X14" s="178"/>
      <c r="Y14" s="178"/>
      <c r="Z14" s="178"/>
      <c r="AA14" s="178"/>
      <c r="AB14" s="178"/>
      <c r="AC14" s="178"/>
      <c r="AD14" s="178"/>
      <c r="AE14" s="178"/>
      <c r="AF14" s="178"/>
      <c r="AG14" s="178"/>
      <c r="AH14" s="178"/>
      <c r="AI14" s="178"/>
      <c r="AJ14" s="178"/>
      <c r="AK14" s="178"/>
      <c r="AL14" s="178"/>
      <c r="AM14" s="178"/>
    </row>
    <row r="15" customFormat="false" ht="14.25" hidden="false" customHeight="true" outlineLevel="0" collapsed="false">
      <c r="A15" s="185" t="s">
        <v>286</v>
      </c>
      <c r="B15" s="186" t="n">
        <v>4.36</v>
      </c>
      <c r="C15" s="186" t="n">
        <v>12.18</v>
      </c>
      <c r="D15" s="186" t="n">
        <f aca="false">C15-B15</f>
        <v>7.82</v>
      </c>
      <c r="E15" s="187" t="n">
        <v>4.36</v>
      </c>
      <c r="F15" s="187" t="n">
        <v>11.77</v>
      </c>
      <c r="G15" s="187" t="n">
        <f aca="false">F15-E15</f>
        <v>7.41</v>
      </c>
      <c r="H15" s="188" t="n">
        <v>4.39</v>
      </c>
      <c r="I15" s="188" t="n">
        <v>12.26</v>
      </c>
      <c r="J15" s="188" t="n">
        <f aca="false">I15-H15</f>
        <v>7.87</v>
      </c>
      <c r="K15" s="189" t="n">
        <v>4.35</v>
      </c>
      <c r="L15" s="189" t="n">
        <v>13.12</v>
      </c>
      <c r="M15" s="189" t="n">
        <f aca="false">L15-K15</f>
        <v>8.77</v>
      </c>
      <c r="N15" s="190" t="n">
        <v>4.37</v>
      </c>
      <c r="O15" s="190" t="n">
        <v>12.36</v>
      </c>
      <c r="P15" s="190" t="n">
        <f aca="false">O15-N15</f>
        <v>7.99</v>
      </c>
      <c r="Q15" s="191" t="n">
        <v>4.3</v>
      </c>
      <c r="R15" s="191" t="n">
        <v>11.2</v>
      </c>
      <c r="S15" s="191" t="n">
        <f aca="false">R15-Q15</f>
        <v>6.9</v>
      </c>
      <c r="T15" s="178"/>
      <c r="U15" s="178"/>
      <c r="V15" s="178"/>
      <c r="W15" s="178"/>
      <c r="X15" s="178"/>
      <c r="Y15" s="178"/>
      <c r="Z15" s="178"/>
      <c r="AA15" s="178"/>
      <c r="AB15" s="178"/>
      <c r="AC15" s="178"/>
      <c r="AD15" s="178"/>
      <c r="AE15" s="178"/>
      <c r="AF15" s="178"/>
      <c r="AG15" s="178"/>
      <c r="AH15" s="178"/>
      <c r="AI15" s="178"/>
      <c r="AJ15" s="178"/>
      <c r="AK15" s="178"/>
      <c r="AL15" s="178"/>
      <c r="AM15" s="178"/>
    </row>
    <row r="16" customFormat="false" ht="14.25" hidden="false" customHeight="true" outlineLevel="0" collapsed="false">
      <c r="A16" s="185" t="s">
        <v>287</v>
      </c>
      <c r="B16" s="186" t="n">
        <v>4.36</v>
      </c>
      <c r="C16" s="186" t="n">
        <v>14.59</v>
      </c>
      <c r="D16" s="186" t="n">
        <f aca="false">C16-B16</f>
        <v>10.23</v>
      </c>
      <c r="E16" s="187" t="n">
        <v>4.32</v>
      </c>
      <c r="F16" s="187" t="n">
        <v>13.86</v>
      </c>
      <c r="G16" s="187" t="n">
        <f aca="false">F16-E16</f>
        <v>9.54</v>
      </c>
      <c r="H16" s="188" t="n">
        <v>4.41</v>
      </c>
      <c r="I16" s="188" t="n">
        <v>14.25</v>
      </c>
      <c r="J16" s="188" t="n">
        <f aca="false">I16-H16</f>
        <v>9.84</v>
      </c>
      <c r="K16" s="189" t="n">
        <v>4.35</v>
      </c>
      <c r="L16" s="189" t="n">
        <v>14.63</v>
      </c>
      <c r="M16" s="189" t="n">
        <f aca="false">L16-K16</f>
        <v>10.28</v>
      </c>
      <c r="N16" s="190" t="n">
        <v>4.39</v>
      </c>
      <c r="O16" s="190" t="n">
        <v>14.36</v>
      </c>
      <c r="P16" s="190" t="n">
        <f aca="false">O16-N16</f>
        <v>9.97</v>
      </c>
      <c r="Q16" s="191" t="n">
        <v>4.34</v>
      </c>
      <c r="R16" s="191" t="n">
        <v>12.61</v>
      </c>
      <c r="S16" s="191" t="n">
        <f aca="false">R16-Q16</f>
        <v>8.27</v>
      </c>
      <c r="T16" s="178"/>
      <c r="U16" s="178"/>
      <c r="V16" s="178"/>
      <c r="W16" s="178"/>
      <c r="X16" s="178"/>
      <c r="Y16" s="178"/>
      <c r="Z16" s="178"/>
      <c r="AA16" s="178"/>
      <c r="AB16" s="178"/>
      <c r="AC16" s="178"/>
      <c r="AD16" s="178"/>
      <c r="AE16" s="178"/>
      <c r="AF16" s="178"/>
      <c r="AG16" s="178"/>
      <c r="AH16" s="178"/>
      <c r="AI16" s="178"/>
      <c r="AJ16" s="178"/>
      <c r="AK16" s="178"/>
      <c r="AL16" s="178"/>
      <c r="AM16" s="178"/>
    </row>
    <row r="17" customFormat="false" ht="14.25" hidden="false" customHeight="true" outlineLevel="0" collapsed="false">
      <c r="A17" s="185" t="s">
        <v>288</v>
      </c>
      <c r="B17" s="186" t="n">
        <v>4.39</v>
      </c>
      <c r="C17" s="186" t="n">
        <v>13.95</v>
      </c>
      <c r="D17" s="186" t="n">
        <f aca="false">C17-B17</f>
        <v>9.56</v>
      </c>
      <c r="E17" s="187" t="n">
        <v>4.41</v>
      </c>
      <c r="F17" s="187" t="n">
        <v>14.18</v>
      </c>
      <c r="G17" s="187" t="n">
        <f aca="false">F17-E17</f>
        <v>9.77</v>
      </c>
      <c r="H17" s="188" t="n">
        <v>4.43</v>
      </c>
      <c r="I17" s="188" t="n">
        <v>14.54</v>
      </c>
      <c r="J17" s="188" t="n">
        <f aca="false">I17-H17</f>
        <v>10.11</v>
      </c>
      <c r="K17" s="189" t="n">
        <v>4.36</v>
      </c>
      <c r="L17" s="189" t="n">
        <v>14.57</v>
      </c>
      <c r="M17" s="189" t="n">
        <f aca="false">L17-K17</f>
        <v>10.21</v>
      </c>
      <c r="N17" s="190" t="n">
        <v>4.36</v>
      </c>
      <c r="O17" s="190" t="n">
        <v>13.41</v>
      </c>
      <c r="P17" s="190" t="n">
        <f aca="false">O17-N17</f>
        <v>9.05</v>
      </c>
      <c r="Q17" s="191" t="n">
        <v>4.38</v>
      </c>
      <c r="R17" s="191" t="n">
        <v>11.19</v>
      </c>
      <c r="S17" s="191" t="n">
        <f aca="false">R17-Q17</f>
        <v>6.81</v>
      </c>
      <c r="T17" s="178"/>
      <c r="U17" s="178"/>
      <c r="V17" s="178"/>
      <c r="W17" s="178"/>
      <c r="X17" s="178"/>
      <c r="Y17" s="178"/>
      <c r="Z17" s="178"/>
      <c r="AA17" s="178"/>
      <c r="AB17" s="178"/>
      <c r="AC17" s="178"/>
      <c r="AD17" s="178"/>
      <c r="AE17" s="178"/>
      <c r="AF17" s="178"/>
      <c r="AG17" s="178"/>
      <c r="AH17" s="178"/>
      <c r="AI17" s="178"/>
      <c r="AJ17" s="178"/>
      <c r="AK17" s="178"/>
      <c r="AL17" s="178"/>
      <c r="AM17" s="178"/>
    </row>
    <row r="18" customFormat="false" ht="14.25" hidden="false" customHeight="true" outlineLevel="0" collapsed="false">
      <c r="A18" s="185" t="s">
        <v>289</v>
      </c>
      <c r="B18" s="186" t="n">
        <v>4.41</v>
      </c>
      <c r="C18" s="186" t="n">
        <v>12.14</v>
      </c>
      <c r="D18" s="186" t="n">
        <f aca="false">C18-B18</f>
        <v>7.73</v>
      </c>
      <c r="E18" s="187" t="n">
        <v>4.48</v>
      </c>
      <c r="F18" s="187" t="n">
        <v>13.27</v>
      </c>
      <c r="G18" s="187" t="n">
        <f aca="false">F18-E18</f>
        <v>8.79</v>
      </c>
      <c r="H18" s="188" t="n">
        <v>4.4</v>
      </c>
      <c r="I18" s="188" t="n">
        <v>13.05</v>
      </c>
      <c r="J18" s="188" t="n">
        <f aca="false">I18-H18</f>
        <v>8.65</v>
      </c>
      <c r="K18" s="189" t="n">
        <v>4.38</v>
      </c>
      <c r="L18" s="189" t="n">
        <v>12.69</v>
      </c>
      <c r="M18" s="189" t="n">
        <f aca="false">L18-K18</f>
        <v>8.31</v>
      </c>
      <c r="N18" s="190" t="n">
        <v>4.36</v>
      </c>
      <c r="O18" s="190" t="n">
        <v>12.42</v>
      </c>
      <c r="P18" s="190" t="n">
        <f aca="false">O18-N18</f>
        <v>8.06</v>
      </c>
      <c r="Q18" s="191" t="n">
        <v>4.38</v>
      </c>
      <c r="R18" s="191" t="n">
        <v>11.97</v>
      </c>
      <c r="S18" s="191" t="n">
        <f aca="false">R18-Q18</f>
        <v>7.59</v>
      </c>
      <c r="T18" s="178"/>
      <c r="U18" s="178"/>
      <c r="V18" s="178"/>
      <c r="W18" s="178"/>
      <c r="X18" s="178"/>
      <c r="Y18" s="178"/>
      <c r="Z18" s="178"/>
      <c r="AA18" s="178"/>
      <c r="AB18" s="178"/>
      <c r="AC18" s="178"/>
      <c r="AD18" s="178"/>
      <c r="AE18" s="178"/>
      <c r="AF18" s="178"/>
      <c r="AG18" s="178"/>
      <c r="AH18" s="178"/>
      <c r="AI18" s="178"/>
      <c r="AJ18" s="178"/>
      <c r="AK18" s="178"/>
      <c r="AL18" s="178"/>
      <c r="AM18" s="178"/>
    </row>
    <row r="19" customFormat="false" ht="14.25" hidden="false" customHeight="true" outlineLevel="0" collapsed="false">
      <c r="A19" s="185" t="s">
        <v>290</v>
      </c>
      <c r="B19" s="186" t="n">
        <v>4.35</v>
      </c>
      <c r="C19" s="186" t="n">
        <v>13.88</v>
      </c>
      <c r="D19" s="186" t="n">
        <f aca="false">C19-B19</f>
        <v>9.53</v>
      </c>
      <c r="E19" s="187" t="n">
        <v>4.36</v>
      </c>
      <c r="F19" s="187" t="n">
        <v>11.73</v>
      </c>
      <c r="G19" s="187" t="n">
        <f aca="false">F19-E19</f>
        <v>7.37</v>
      </c>
      <c r="H19" s="188" t="n">
        <v>4.35</v>
      </c>
      <c r="I19" s="188" t="n">
        <v>13.41</v>
      </c>
      <c r="J19" s="188" t="n">
        <f aca="false">I19-H19</f>
        <v>9.06</v>
      </c>
      <c r="K19" s="189" t="n">
        <v>4.35</v>
      </c>
      <c r="L19" s="189" t="n">
        <v>14.01</v>
      </c>
      <c r="M19" s="189" t="n">
        <f aca="false">L19-K19</f>
        <v>9.66</v>
      </c>
      <c r="N19" s="190" t="n">
        <v>4.41</v>
      </c>
      <c r="O19" s="190" t="n">
        <v>13.56</v>
      </c>
      <c r="P19" s="190" t="n">
        <f aca="false">O19-N19</f>
        <v>9.15</v>
      </c>
      <c r="Q19" s="191" t="n">
        <v>4.37</v>
      </c>
      <c r="R19" s="191" t="n">
        <v>12.44</v>
      </c>
      <c r="S19" s="191" t="n">
        <f aca="false">R19-Q19</f>
        <v>8.07</v>
      </c>
      <c r="T19" s="178"/>
      <c r="U19" s="178"/>
      <c r="V19" s="178"/>
      <c r="W19" s="178"/>
      <c r="X19" s="178"/>
      <c r="Y19" s="178"/>
      <c r="Z19" s="178"/>
      <c r="AA19" s="178"/>
      <c r="AB19" s="178"/>
      <c r="AC19" s="178"/>
      <c r="AD19" s="178"/>
      <c r="AE19" s="178"/>
      <c r="AF19" s="178"/>
      <c r="AG19" s="178"/>
      <c r="AH19" s="178"/>
      <c r="AI19" s="178"/>
      <c r="AJ19" s="178"/>
      <c r="AK19" s="178"/>
      <c r="AL19" s="178"/>
      <c r="AM19" s="178"/>
    </row>
    <row r="20" customFormat="false" ht="14.25" hidden="false" customHeight="true" outlineLevel="0" collapsed="false">
      <c r="A20" s="185" t="s">
        <v>291</v>
      </c>
      <c r="B20" s="186" t="n">
        <v>4.36</v>
      </c>
      <c r="C20" s="186" t="n">
        <v>13.27</v>
      </c>
      <c r="D20" s="186" t="n">
        <f aca="false">C20-B20</f>
        <v>8.91</v>
      </c>
      <c r="E20" s="187" t="n">
        <v>4.38</v>
      </c>
      <c r="F20" s="187" t="n">
        <v>13.85</v>
      </c>
      <c r="G20" s="187" t="n">
        <f aca="false">F20-E20</f>
        <v>9.47</v>
      </c>
      <c r="H20" s="188" t="n">
        <v>4.36</v>
      </c>
      <c r="I20" s="188" t="n">
        <v>13.53</v>
      </c>
      <c r="J20" s="188" t="n">
        <f aca="false">I20-H20</f>
        <v>9.17</v>
      </c>
      <c r="K20" s="189" t="n">
        <v>4.33</v>
      </c>
      <c r="L20" s="189" t="n">
        <v>13.34</v>
      </c>
      <c r="M20" s="189" t="n">
        <f aca="false">L20-K20</f>
        <v>9.01</v>
      </c>
      <c r="N20" s="190" t="n">
        <v>4.39</v>
      </c>
      <c r="O20" s="190" t="n">
        <v>13.32</v>
      </c>
      <c r="P20" s="190" t="n">
        <f aca="false">O20-N20</f>
        <v>8.93</v>
      </c>
      <c r="Q20" s="191" t="n">
        <v>4.36</v>
      </c>
      <c r="R20" s="191" t="n">
        <v>11.75</v>
      </c>
      <c r="S20" s="191" t="n">
        <f aca="false">R20-Q20</f>
        <v>7.39</v>
      </c>
      <c r="T20" s="178"/>
      <c r="U20" s="178"/>
      <c r="V20" s="178"/>
      <c r="W20" s="178"/>
      <c r="X20" s="178"/>
      <c r="Y20" s="178"/>
      <c r="Z20" s="178"/>
      <c r="AA20" s="178"/>
      <c r="AB20" s="178"/>
      <c r="AC20" s="178"/>
      <c r="AD20" s="178"/>
      <c r="AE20" s="178"/>
      <c r="AF20" s="178"/>
      <c r="AG20" s="178"/>
      <c r="AH20" s="178"/>
      <c r="AI20" s="178"/>
      <c r="AJ20" s="178"/>
      <c r="AK20" s="178"/>
      <c r="AL20" s="178"/>
      <c r="AM20" s="178"/>
    </row>
    <row r="21" customFormat="false" ht="14.25" hidden="false" customHeight="true" outlineLevel="0" collapsed="false">
      <c r="A21" s="185" t="s">
        <v>292</v>
      </c>
      <c r="B21" s="186" t="n">
        <v>4.37</v>
      </c>
      <c r="C21" s="186" t="n">
        <v>14.34</v>
      </c>
      <c r="D21" s="186" t="n">
        <f aca="false">C21-B21</f>
        <v>9.97</v>
      </c>
      <c r="E21" s="187" t="n">
        <v>4.38</v>
      </c>
      <c r="F21" s="187" t="n">
        <v>9.06</v>
      </c>
      <c r="G21" s="187" t="n">
        <f aca="false">F21-E21</f>
        <v>4.68</v>
      </c>
      <c r="H21" s="188" t="n">
        <v>4.37</v>
      </c>
      <c r="I21" s="188" t="n">
        <v>14.12</v>
      </c>
      <c r="J21" s="188" t="n">
        <f aca="false">I21-H21</f>
        <v>9.75</v>
      </c>
      <c r="K21" s="189" t="n">
        <v>4.4</v>
      </c>
      <c r="L21" s="189" t="n">
        <v>14.52</v>
      </c>
      <c r="M21" s="189" t="n">
        <f aca="false">L21-K21</f>
        <v>10.12</v>
      </c>
      <c r="N21" s="190" t="n">
        <v>4.35</v>
      </c>
      <c r="O21" s="190" t="n">
        <v>14.55</v>
      </c>
      <c r="P21" s="190" t="n">
        <f aca="false">O21-N21</f>
        <v>10.2</v>
      </c>
      <c r="Q21" s="191" t="n">
        <v>4.4</v>
      </c>
      <c r="R21" s="191" t="n">
        <v>12.18</v>
      </c>
      <c r="S21" s="191" t="n">
        <f aca="false">R21-Q21</f>
        <v>7.78</v>
      </c>
      <c r="T21" s="178"/>
      <c r="U21" s="178"/>
      <c r="V21" s="178"/>
      <c r="W21" s="178"/>
      <c r="X21" s="178"/>
      <c r="Y21" s="178"/>
      <c r="Z21" s="178"/>
      <c r="AA21" s="178"/>
      <c r="AB21" s="178"/>
      <c r="AC21" s="178"/>
      <c r="AD21" s="178"/>
      <c r="AE21" s="178"/>
      <c r="AF21" s="178"/>
      <c r="AG21" s="178"/>
      <c r="AH21" s="178"/>
      <c r="AI21" s="178"/>
      <c r="AJ21" s="178"/>
      <c r="AK21" s="178"/>
      <c r="AL21" s="178"/>
      <c r="AM21" s="178"/>
    </row>
    <row r="22" customFormat="false" ht="14.25" hidden="false" customHeight="true" outlineLevel="0" collapsed="false">
      <c r="A22" s="185" t="s">
        <v>293</v>
      </c>
      <c r="B22" s="186" t="n">
        <v>4.39</v>
      </c>
      <c r="C22" s="186" t="n">
        <v>11.88</v>
      </c>
      <c r="D22" s="186" t="n">
        <f aca="false">C22-B22</f>
        <v>7.49</v>
      </c>
      <c r="E22" s="187" t="n">
        <v>4.37</v>
      </c>
      <c r="F22" s="187" t="n">
        <v>11.89</v>
      </c>
      <c r="G22" s="187" t="n">
        <f aca="false">F22-E22</f>
        <v>7.52</v>
      </c>
      <c r="H22" s="188" t="n">
        <v>4.39</v>
      </c>
      <c r="I22" s="188" t="n">
        <v>12.31</v>
      </c>
      <c r="J22" s="188" t="n">
        <f aca="false">I22-H22</f>
        <v>7.92</v>
      </c>
      <c r="K22" s="189" t="n">
        <v>4.36</v>
      </c>
      <c r="L22" s="189" t="n">
        <v>12.24</v>
      </c>
      <c r="M22" s="189" t="n">
        <f aca="false">L22-K22</f>
        <v>7.88</v>
      </c>
      <c r="N22" s="190" t="n">
        <v>4.36</v>
      </c>
      <c r="O22" s="190" t="n">
        <v>12.7</v>
      </c>
      <c r="P22" s="190" t="n">
        <f aca="false">O22-N22</f>
        <v>8.34</v>
      </c>
      <c r="Q22" s="191" t="n">
        <v>4.37</v>
      </c>
      <c r="R22" s="191" t="n">
        <v>8.74</v>
      </c>
      <c r="S22" s="191" t="n">
        <f aca="false">R22-Q22</f>
        <v>4.37</v>
      </c>
      <c r="T22" s="178"/>
      <c r="U22" s="178"/>
      <c r="V22" s="178"/>
      <c r="W22" s="178"/>
      <c r="X22" s="178"/>
      <c r="Y22" s="178"/>
      <c r="Z22" s="178"/>
      <c r="AA22" s="178"/>
      <c r="AB22" s="178"/>
      <c r="AC22" s="178"/>
      <c r="AD22" s="178"/>
      <c r="AE22" s="178"/>
      <c r="AF22" s="178"/>
      <c r="AG22" s="178"/>
      <c r="AH22" s="178"/>
      <c r="AI22" s="178"/>
      <c r="AJ22" s="178"/>
      <c r="AK22" s="178"/>
      <c r="AL22" s="178"/>
      <c r="AM22" s="178"/>
    </row>
    <row r="23" customFormat="false" ht="14.25" hidden="false" customHeight="true" outlineLevel="0" collapsed="false">
      <c r="A23" s="185" t="s">
        <v>294</v>
      </c>
      <c r="B23" s="186" t="n">
        <v>4.37</v>
      </c>
      <c r="C23" s="186" t="n">
        <v>14.85</v>
      </c>
      <c r="D23" s="186" t="n">
        <f aca="false">C23-B23</f>
        <v>10.48</v>
      </c>
      <c r="E23" s="187" t="n">
        <v>4.34</v>
      </c>
      <c r="F23" s="187" t="n">
        <v>13.71</v>
      </c>
      <c r="G23" s="187" t="n">
        <f aca="false">F23-E23</f>
        <v>9.37</v>
      </c>
      <c r="H23" s="188" t="n">
        <v>4.42</v>
      </c>
      <c r="I23" s="188" t="n">
        <v>14.64</v>
      </c>
      <c r="J23" s="188" t="n">
        <f aca="false">I23-H23</f>
        <v>10.22</v>
      </c>
      <c r="K23" s="189" t="n">
        <v>4.4</v>
      </c>
      <c r="L23" s="189" t="n">
        <v>14.77</v>
      </c>
      <c r="M23" s="189" t="n">
        <f aca="false">L23-K23</f>
        <v>10.37</v>
      </c>
      <c r="N23" s="190" t="n">
        <v>4.38</v>
      </c>
      <c r="O23" s="190" t="n">
        <v>14.6</v>
      </c>
      <c r="P23" s="190" t="n">
        <f aca="false">O23-N23</f>
        <v>10.22</v>
      </c>
      <c r="Q23" s="191" t="n">
        <v>4.38</v>
      </c>
      <c r="R23" s="191" t="n">
        <v>13.95</v>
      </c>
      <c r="S23" s="191" t="n">
        <f aca="false">R23-Q23</f>
        <v>9.57</v>
      </c>
      <c r="T23" s="178"/>
      <c r="U23" s="178"/>
      <c r="V23" s="178"/>
      <c r="W23" s="178"/>
      <c r="X23" s="178"/>
      <c r="Y23" s="178"/>
      <c r="Z23" s="178"/>
      <c r="AA23" s="178"/>
      <c r="AB23" s="178"/>
      <c r="AC23" s="178"/>
      <c r="AD23" s="178"/>
      <c r="AE23" s="178"/>
      <c r="AF23" s="178"/>
      <c r="AG23" s="178"/>
      <c r="AH23" s="178"/>
      <c r="AI23" s="178"/>
      <c r="AJ23" s="178"/>
      <c r="AK23" s="178"/>
      <c r="AL23" s="178"/>
      <c r="AM23" s="178"/>
    </row>
    <row r="24" customFormat="false" ht="14.25" hidden="false" customHeight="true" outlineLevel="0" collapsed="false">
      <c r="A24" s="185" t="s">
        <v>295</v>
      </c>
      <c r="B24" s="186" t="n">
        <v>4.38</v>
      </c>
      <c r="C24" s="186" t="n">
        <v>14.94</v>
      </c>
      <c r="D24" s="186" t="n">
        <f aca="false">C24-B24</f>
        <v>10.56</v>
      </c>
      <c r="E24" s="187" t="n">
        <v>4.36</v>
      </c>
      <c r="F24" s="187" t="n">
        <v>14.57</v>
      </c>
      <c r="G24" s="187" t="n">
        <f aca="false">F24-E24</f>
        <v>10.21</v>
      </c>
      <c r="H24" s="188" t="n">
        <v>4.35</v>
      </c>
      <c r="I24" s="188" t="n">
        <v>14.52</v>
      </c>
      <c r="J24" s="188" t="n">
        <f aca="false">I24-H24</f>
        <v>10.17</v>
      </c>
      <c r="K24" s="189" t="n">
        <v>4.38</v>
      </c>
      <c r="L24" s="189" t="n">
        <v>15.35</v>
      </c>
      <c r="M24" s="189" t="n">
        <f aca="false">L24-K24</f>
        <v>10.97</v>
      </c>
      <c r="N24" s="190" t="n">
        <v>4.34</v>
      </c>
      <c r="O24" s="190" t="n">
        <v>14.12</v>
      </c>
      <c r="P24" s="190" t="n">
        <f aca="false">O24-N24</f>
        <v>9.78</v>
      </c>
      <c r="Q24" s="191" t="n">
        <v>4.32</v>
      </c>
      <c r="R24" s="191" t="n">
        <v>13.35</v>
      </c>
      <c r="S24" s="191" t="n">
        <f aca="false">R24-Q24</f>
        <v>9.03</v>
      </c>
      <c r="T24" s="178"/>
      <c r="U24" s="178"/>
      <c r="V24" s="178"/>
      <c r="W24" s="178"/>
      <c r="X24" s="178"/>
      <c r="Y24" s="178"/>
      <c r="Z24" s="178"/>
      <c r="AA24" s="178"/>
      <c r="AB24" s="178"/>
      <c r="AC24" s="178"/>
      <c r="AD24" s="178"/>
      <c r="AE24" s="178"/>
      <c r="AF24" s="178"/>
      <c r="AG24" s="178"/>
      <c r="AH24" s="178"/>
      <c r="AI24" s="178"/>
      <c r="AJ24" s="178"/>
      <c r="AK24" s="178"/>
      <c r="AL24" s="178"/>
      <c r="AM24" s="178"/>
    </row>
    <row r="25" customFormat="false" ht="14.25" hidden="false" customHeight="true" outlineLevel="0" collapsed="false">
      <c r="A25" s="185" t="s">
        <v>296</v>
      </c>
      <c r="B25" s="186" t="n">
        <v>4.35</v>
      </c>
      <c r="C25" s="186" t="n">
        <v>14.24</v>
      </c>
      <c r="D25" s="186" t="n">
        <f aca="false">C25-B25</f>
        <v>9.89</v>
      </c>
      <c r="E25" s="187" t="n">
        <v>4.42</v>
      </c>
      <c r="F25" s="187" t="n">
        <v>14.62</v>
      </c>
      <c r="G25" s="187" t="n">
        <f aca="false">F25-E25</f>
        <v>10.2</v>
      </c>
      <c r="H25" s="188" t="n">
        <v>4.34</v>
      </c>
      <c r="I25" s="188" t="n">
        <v>14.47</v>
      </c>
      <c r="J25" s="188" t="n">
        <f aca="false">I25-H25</f>
        <v>10.13</v>
      </c>
      <c r="K25" s="189" t="n">
        <v>4.37</v>
      </c>
      <c r="L25" s="189" t="n">
        <v>14.45</v>
      </c>
      <c r="M25" s="189" t="n">
        <f aca="false">L25-K25</f>
        <v>10.08</v>
      </c>
      <c r="N25" s="190" t="n">
        <v>4.36</v>
      </c>
      <c r="O25" s="190" t="n">
        <v>13.13</v>
      </c>
      <c r="P25" s="190" t="n">
        <f aca="false">O25-N25</f>
        <v>8.77</v>
      </c>
      <c r="Q25" s="191" t="n">
        <v>4.39</v>
      </c>
      <c r="R25" s="191" t="n">
        <v>13.22</v>
      </c>
      <c r="S25" s="191" t="n">
        <f aca="false">R25-Q25</f>
        <v>8.83</v>
      </c>
      <c r="T25" s="178"/>
      <c r="U25" s="178"/>
      <c r="V25" s="178"/>
      <c r="W25" s="178"/>
      <c r="X25" s="178"/>
      <c r="Y25" s="178"/>
      <c r="Z25" s="178"/>
      <c r="AA25" s="178"/>
      <c r="AB25" s="178"/>
      <c r="AC25" s="178"/>
      <c r="AD25" s="178"/>
      <c r="AE25" s="178"/>
      <c r="AF25" s="178"/>
      <c r="AG25" s="178"/>
      <c r="AH25" s="178"/>
      <c r="AI25" s="178"/>
      <c r="AJ25" s="178"/>
      <c r="AK25" s="178"/>
      <c r="AL25" s="178"/>
      <c r="AM25" s="178"/>
    </row>
    <row r="26" customFormat="false" ht="14.25" hidden="false" customHeight="true" outlineLevel="0" collapsed="false">
      <c r="A26" s="185" t="s">
        <v>297</v>
      </c>
      <c r="B26" s="186" t="n">
        <v>4.33</v>
      </c>
      <c r="C26" s="186" t="n">
        <v>14.21</v>
      </c>
      <c r="D26" s="186" t="n">
        <f aca="false">C26-B26</f>
        <v>9.88</v>
      </c>
      <c r="E26" s="187" t="n">
        <v>4.36</v>
      </c>
      <c r="F26" s="187" t="n">
        <v>14.69</v>
      </c>
      <c r="G26" s="187" t="n">
        <f aca="false">F26-E26</f>
        <v>10.33</v>
      </c>
      <c r="H26" s="188" t="n">
        <v>4.41</v>
      </c>
      <c r="I26" s="188" t="n">
        <v>14.46</v>
      </c>
      <c r="J26" s="188" t="n">
        <f aca="false">I26-H26</f>
        <v>10.05</v>
      </c>
      <c r="K26" s="189" t="n">
        <v>4.35</v>
      </c>
      <c r="L26" s="189" t="n">
        <v>15.19</v>
      </c>
      <c r="M26" s="189" t="n">
        <f aca="false">L26-K26</f>
        <v>10.84</v>
      </c>
      <c r="N26" s="190" t="n">
        <v>4.38</v>
      </c>
      <c r="O26" s="190" t="n">
        <v>13.75</v>
      </c>
      <c r="P26" s="190" t="n">
        <f aca="false">O26-N26</f>
        <v>9.37</v>
      </c>
      <c r="Q26" s="191" t="n">
        <v>4.35</v>
      </c>
      <c r="R26" s="191" t="n">
        <v>12.76</v>
      </c>
      <c r="S26" s="191" t="n">
        <f aca="false">R26-Q26</f>
        <v>8.41</v>
      </c>
      <c r="T26" s="178"/>
      <c r="U26" s="178"/>
      <c r="V26" s="178"/>
      <c r="W26" s="178"/>
      <c r="X26" s="178"/>
      <c r="Y26" s="178"/>
      <c r="Z26" s="178"/>
      <c r="AA26" s="178"/>
      <c r="AB26" s="178"/>
      <c r="AC26" s="178"/>
      <c r="AD26" s="178"/>
      <c r="AE26" s="178"/>
      <c r="AF26" s="178"/>
      <c r="AG26" s="178"/>
      <c r="AH26" s="178"/>
      <c r="AI26" s="178"/>
      <c r="AJ26" s="178"/>
      <c r="AK26" s="178"/>
      <c r="AL26" s="178"/>
      <c r="AM26" s="178"/>
    </row>
    <row r="27" customFormat="false" ht="14.25" hidden="false" customHeight="true" outlineLevel="0" collapsed="false">
      <c r="A27" s="185" t="s">
        <v>298</v>
      </c>
      <c r="B27" s="186" t="n">
        <v>4.38</v>
      </c>
      <c r="C27" s="186" t="n">
        <v>14.17</v>
      </c>
      <c r="D27" s="186" t="n">
        <f aca="false">C27-B27</f>
        <v>9.79</v>
      </c>
      <c r="E27" s="187" t="n">
        <v>4.38</v>
      </c>
      <c r="F27" s="187" t="n">
        <v>14.79</v>
      </c>
      <c r="G27" s="187" t="n">
        <f aca="false">F27-E27</f>
        <v>10.41</v>
      </c>
      <c r="H27" s="188" t="n">
        <v>4.32</v>
      </c>
      <c r="I27" s="188" t="n">
        <v>13.71</v>
      </c>
      <c r="J27" s="188" t="n">
        <f aca="false">I27-H27</f>
        <v>9.39</v>
      </c>
      <c r="K27" s="189" t="n">
        <v>4.38</v>
      </c>
      <c r="L27" s="189" t="n">
        <v>13.74</v>
      </c>
      <c r="M27" s="189" t="n">
        <f aca="false">L27-K27</f>
        <v>9.36</v>
      </c>
      <c r="N27" s="190" t="n">
        <v>4.36</v>
      </c>
      <c r="O27" s="190" t="n">
        <v>13.59</v>
      </c>
      <c r="P27" s="190" t="n">
        <f aca="false">O27-N27</f>
        <v>9.23</v>
      </c>
      <c r="Q27" s="191" t="n">
        <v>4.39</v>
      </c>
      <c r="R27" s="191" t="n">
        <v>12.32</v>
      </c>
      <c r="S27" s="191" t="n">
        <f aca="false">R27-Q27</f>
        <v>7.93</v>
      </c>
      <c r="T27" s="178"/>
      <c r="U27" s="178"/>
      <c r="V27" s="178"/>
      <c r="W27" s="178"/>
      <c r="X27" s="178"/>
      <c r="Y27" s="178"/>
      <c r="Z27" s="178"/>
      <c r="AA27" s="178"/>
      <c r="AB27" s="178"/>
      <c r="AC27" s="178"/>
      <c r="AD27" s="178"/>
      <c r="AE27" s="178"/>
      <c r="AF27" s="178"/>
      <c r="AG27" s="178"/>
      <c r="AH27" s="178"/>
      <c r="AI27" s="178"/>
      <c r="AJ27" s="178"/>
      <c r="AK27" s="178"/>
      <c r="AL27" s="178"/>
      <c r="AM27" s="178"/>
    </row>
    <row r="28" customFormat="false" ht="14.25" hidden="false" customHeight="true" outlineLevel="0" collapsed="false">
      <c r="A28" s="185" t="s">
        <v>299</v>
      </c>
      <c r="B28" s="186" t="n">
        <v>4.38</v>
      </c>
      <c r="C28" s="186" t="n">
        <v>13.94</v>
      </c>
      <c r="D28" s="186" t="n">
        <f aca="false">C28-B28</f>
        <v>9.56</v>
      </c>
      <c r="E28" s="187" t="n">
        <v>4.38</v>
      </c>
      <c r="F28" s="187" t="n">
        <v>12.85</v>
      </c>
      <c r="G28" s="187" t="n">
        <f aca="false">F28-E28</f>
        <v>8.47</v>
      </c>
      <c r="H28" s="188" t="n">
        <v>4.36</v>
      </c>
      <c r="I28" s="188" t="n">
        <v>14.49</v>
      </c>
      <c r="J28" s="188" t="n">
        <f aca="false">I28-H28</f>
        <v>10.13</v>
      </c>
      <c r="K28" s="189" t="n">
        <v>4.34</v>
      </c>
      <c r="L28" s="189" t="n">
        <v>14.73</v>
      </c>
      <c r="M28" s="189" t="n">
        <f aca="false">L28-K28</f>
        <v>10.39</v>
      </c>
      <c r="N28" s="190" t="n">
        <v>4.35</v>
      </c>
      <c r="O28" s="190" t="n">
        <v>14.34</v>
      </c>
      <c r="P28" s="190" t="n">
        <f aca="false">O28-N28</f>
        <v>9.99</v>
      </c>
      <c r="Q28" s="191" t="n">
        <v>4.39</v>
      </c>
      <c r="R28" s="191" t="n">
        <v>12.87</v>
      </c>
      <c r="S28" s="191" t="n">
        <f aca="false">R28-Q28</f>
        <v>8.48</v>
      </c>
      <c r="T28" s="178"/>
      <c r="U28" s="178"/>
      <c r="V28" s="178"/>
      <c r="W28" s="178"/>
      <c r="X28" s="178"/>
      <c r="Y28" s="178"/>
      <c r="Z28" s="178"/>
      <c r="AA28" s="178"/>
      <c r="AB28" s="178"/>
      <c r="AC28" s="178"/>
      <c r="AD28" s="178"/>
      <c r="AE28" s="178"/>
      <c r="AF28" s="178"/>
      <c r="AG28" s="178"/>
      <c r="AH28" s="178"/>
      <c r="AI28" s="178"/>
      <c r="AJ28" s="178"/>
      <c r="AK28" s="178"/>
      <c r="AL28" s="178"/>
      <c r="AM28" s="178"/>
    </row>
    <row r="29" customFormat="false" ht="14.25" hidden="false" customHeight="true" outlineLevel="0" collapsed="false">
      <c r="A29" s="185" t="s">
        <v>300</v>
      </c>
      <c r="B29" s="186" t="n">
        <v>4.36</v>
      </c>
      <c r="C29" s="186" t="n">
        <v>14.38</v>
      </c>
      <c r="D29" s="186" t="n">
        <f aca="false">C29-B29</f>
        <v>10.02</v>
      </c>
      <c r="E29" s="187" t="n">
        <v>4.38</v>
      </c>
      <c r="F29" s="187" t="n">
        <v>14.06</v>
      </c>
      <c r="G29" s="187" t="n">
        <f aca="false">F29-E29</f>
        <v>9.68</v>
      </c>
      <c r="H29" s="188" t="n">
        <v>4.35</v>
      </c>
      <c r="I29" s="188" t="n">
        <v>15.2</v>
      </c>
      <c r="J29" s="188" t="n">
        <f aca="false">I29-H29</f>
        <v>10.85</v>
      </c>
      <c r="K29" s="189" t="n">
        <v>4.35</v>
      </c>
      <c r="L29" s="189" t="n">
        <v>15.33</v>
      </c>
      <c r="M29" s="189" t="n">
        <f aca="false">L29-K29</f>
        <v>10.98</v>
      </c>
      <c r="N29" s="190" t="n">
        <v>4.4</v>
      </c>
      <c r="O29" s="190" t="n">
        <v>14.53</v>
      </c>
      <c r="P29" s="190" t="n">
        <f aca="false">O29-N29</f>
        <v>10.13</v>
      </c>
      <c r="Q29" s="191" t="n">
        <v>4.35</v>
      </c>
      <c r="R29" s="191" t="n">
        <v>13.72</v>
      </c>
      <c r="S29" s="191" t="n">
        <f aca="false">R29-Q29</f>
        <v>9.37</v>
      </c>
      <c r="T29" s="178"/>
      <c r="U29" s="178"/>
      <c r="V29" s="178"/>
      <c r="W29" s="178"/>
      <c r="X29" s="178"/>
      <c r="Y29" s="178"/>
      <c r="Z29" s="178"/>
      <c r="AA29" s="178"/>
      <c r="AB29" s="178"/>
      <c r="AC29" s="178"/>
      <c r="AD29" s="178"/>
      <c r="AE29" s="178"/>
      <c r="AF29" s="178"/>
      <c r="AG29" s="178"/>
      <c r="AH29" s="178"/>
      <c r="AI29" s="178"/>
      <c r="AJ29" s="178"/>
      <c r="AK29" s="178"/>
      <c r="AL29" s="178"/>
      <c r="AM29" s="178"/>
    </row>
    <row r="30" customFormat="false" ht="14.25" hidden="false" customHeight="true" outlineLevel="0" collapsed="false">
      <c r="A30" s="185" t="s">
        <v>301</v>
      </c>
      <c r="B30" s="186" t="n">
        <v>4.34</v>
      </c>
      <c r="C30" s="186" t="n">
        <v>13.17</v>
      </c>
      <c r="D30" s="186" t="n">
        <f aca="false">C30-B30</f>
        <v>8.83</v>
      </c>
      <c r="E30" s="187" t="n">
        <v>4.42</v>
      </c>
      <c r="F30" s="187" t="n">
        <v>13.96</v>
      </c>
      <c r="G30" s="187" t="n">
        <f aca="false">F30-E30</f>
        <v>9.54</v>
      </c>
      <c r="H30" s="188" t="n">
        <v>4.36</v>
      </c>
      <c r="I30" s="188" t="n">
        <v>14.85</v>
      </c>
      <c r="J30" s="188" t="n">
        <f aca="false">I30-H30</f>
        <v>10.49</v>
      </c>
      <c r="K30" s="189" t="n">
        <v>4.39</v>
      </c>
      <c r="L30" s="189" t="n">
        <v>14.37</v>
      </c>
      <c r="M30" s="189" t="n">
        <f aca="false">L30-K30</f>
        <v>9.98</v>
      </c>
      <c r="N30" s="190" t="n">
        <v>4.41</v>
      </c>
      <c r="O30" s="190" t="n">
        <v>14.37</v>
      </c>
      <c r="P30" s="190" t="n">
        <f aca="false">O30-N30</f>
        <v>9.96</v>
      </c>
      <c r="Q30" s="191" t="n">
        <v>4.39</v>
      </c>
      <c r="R30" s="191" t="n">
        <v>13.84</v>
      </c>
      <c r="S30" s="191" t="n">
        <f aca="false">R30-Q30</f>
        <v>9.45</v>
      </c>
      <c r="T30" s="178"/>
      <c r="U30" s="178"/>
      <c r="V30" s="178"/>
      <c r="W30" s="178"/>
      <c r="X30" s="178"/>
      <c r="Y30" s="178"/>
      <c r="Z30" s="178"/>
      <c r="AA30" s="178"/>
      <c r="AB30" s="178"/>
      <c r="AC30" s="178"/>
      <c r="AD30" s="178"/>
      <c r="AE30" s="178"/>
      <c r="AF30" s="178"/>
      <c r="AG30" s="178"/>
      <c r="AH30" s="178"/>
      <c r="AI30" s="178"/>
      <c r="AJ30" s="178"/>
      <c r="AK30" s="178"/>
      <c r="AL30" s="178"/>
      <c r="AM30" s="178"/>
    </row>
    <row r="31" customFormat="false" ht="14.25" hidden="false" customHeight="true" outlineLevel="0" collapsed="false">
      <c r="A31" s="185" t="s">
        <v>302</v>
      </c>
      <c r="B31" s="186" t="n">
        <v>4.39</v>
      </c>
      <c r="C31" s="186" t="n">
        <v>14.55</v>
      </c>
      <c r="D31" s="186" t="n">
        <f aca="false">C31-B31</f>
        <v>10.16</v>
      </c>
      <c r="E31" s="187" t="n">
        <v>4.4</v>
      </c>
      <c r="F31" s="187" t="n">
        <v>14.07</v>
      </c>
      <c r="G31" s="187" t="n">
        <f aca="false">F31-E31</f>
        <v>9.67</v>
      </c>
      <c r="H31" s="188" t="n">
        <v>4.38</v>
      </c>
      <c r="I31" s="188" t="n">
        <v>14.78</v>
      </c>
      <c r="J31" s="188" t="n">
        <f aca="false">I31-H31</f>
        <v>10.4</v>
      </c>
      <c r="K31" s="189" t="n">
        <v>4.39</v>
      </c>
      <c r="L31" s="189" t="n">
        <v>14.74</v>
      </c>
      <c r="M31" s="189" t="n">
        <f aca="false">L31-K31</f>
        <v>10.35</v>
      </c>
      <c r="N31" s="190" t="n">
        <v>4.37</v>
      </c>
      <c r="O31" s="190" t="n">
        <v>14.42</v>
      </c>
      <c r="P31" s="190" t="n">
        <f aca="false">O31-N31</f>
        <v>10.05</v>
      </c>
      <c r="Q31" s="191" t="n">
        <v>4.39</v>
      </c>
      <c r="R31" s="191" t="n">
        <v>13.01</v>
      </c>
      <c r="S31" s="191" t="n">
        <f aca="false">R31-Q31</f>
        <v>8.62</v>
      </c>
      <c r="T31" s="178"/>
      <c r="U31" s="178"/>
      <c r="V31" s="178"/>
      <c r="W31" s="178"/>
      <c r="X31" s="178"/>
      <c r="Y31" s="178"/>
      <c r="Z31" s="178"/>
      <c r="AA31" s="178"/>
      <c r="AB31" s="178"/>
      <c r="AC31" s="178"/>
      <c r="AD31" s="178"/>
      <c r="AE31" s="178"/>
      <c r="AF31" s="178"/>
      <c r="AG31" s="178"/>
      <c r="AH31" s="178"/>
      <c r="AI31" s="178"/>
      <c r="AJ31" s="178"/>
      <c r="AK31" s="178"/>
      <c r="AL31" s="178"/>
      <c r="AM31" s="178"/>
    </row>
    <row r="32" customFormat="false" ht="14.25" hidden="false" customHeight="true" outlineLevel="0" collapsed="false">
      <c r="A32" s="185" t="s">
        <v>303</v>
      </c>
      <c r="B32" s="186" t="n">
        <v>4.39</v>
      </c>
      <c r="C32" s="186" t="n">
        <v>13.92</v>
      </c>
      <c r="D32" s="186" t="n">
        <f aca="false">C32-B32</f>
        <v>9.53</v>
      </c>
      <c r="E32" s="187" t="n">
        <v>4.41</v>
      </c>
      <c r="F32" s="187" t="n">
        <v>14.64</v>
      </c>
      <c r="G32" s="187" t="n">
        <f aca="false">F32-E32</f>
        <v>10.23</v>
      </c>
      <c r="H32" s="188" t="n">
        <v>4.36</v>
      </c>
      <c r="I32" s="188" t="n">
        <v>14.57</v>
      </c>
      <c r="J32" s="188" t="n">
        <f aca="false">I32-H32</f>
        <v>10.21</v>
      </c>
      <c r="K32" s="189" t="n">
        <v>4.38</v>
      </c>
      <c r="L32" s="189" t="n">
        <v>14.09</v>
      </c>
      <c r="M32" s="189" t="n">
        <f aca="false">L32-K32</f>
        <v>9.71</v>
      </c>
      <c r="N32" s="190" t="n">
        <v>4.33</v>
      </c>
      <c r="O32" s="190" t="n">
        <v>13.64</v>
      </c>
      <c r="P32" s="190" t="n">
        <f aca="false">O32-N32</f>
        <v>9.31</v>
      </c>
      <c r="Q32" s="191" t="n">
        <v>4.34</v>
      </c>
      <c r="R32" s="191" t="n">
        <v>12.82</v>
      </c>
      <c r="S32" s="191" t="n">
        <f aca="false">R32-Q32</f>
        <v>8.48</v>
      </c>
      <c r="T32" s="178"/>
      <c r="U32" s="178"/>
      <c r="V32" s="178"/>
      <c r="W32" s="178"/>
      <c r="X32" s="178"/>
      <c r="Y32" s="178"/>
      <c r="Z32" s="178"/>
      <c r="AA32" s="178"/>
      <c r="AB32" s="178"/>
      <c r="AC32" s="178"/>
      <c r="AD32" s="178"/>
      <c r="AE32" s="178"/>
      <c r="AF32" s="178"/>
      <c r="AG32" s="178"/>
      <c r="AH32" s="178"/>
      <c r="AI32" s="178"/>
      <c r="AJ32" s="178"/>
      <c r="AK32" s="178"/>
      <c r="AL32" s="178"/>
      <c r="AM32" s="178"/>
    </row>
    <row r="33" customFormat="false" ht="14.25" hidden="false" customHeight="true" outlineLevel="0" collapsed="false">
      <c r="A33" s="185" t="s">
        <v>304</v>
      </c>
      <c r="B33" s="186" t="n">
        <v>4.34</v>
      </c>
      <c r="C33" s="186" t="n">
        <v>14.17</v>
      </c>
      <c r="D33" s="186" t="n">
        <f aca="false">C33-B33</f>
        <v>9.83</v>
      </c>
      <c r="E33" s="187" t="n">
        <v>4.34</v>
      </c>
      <c r="F33" s="187" t="n">
        <v>12.25</v>
      </c>
      <c r="G33" s="187" t="n">
        <f aca="false">F33-E33</f>
        <v>7.91</v>
      </c>
      <c r="H33" s="188" t="n">
        <v>4.36</v>
      </c>
      <c r="I33" s="188" t="n">
        <v>14.12</v>
      </c>
      <c r="J33" s="188" t="n">
        <f aca="false">I33-H33</f>
        <v>9.76</v>
      </c>
      <c r="K33" s="189" t="n">
        <v>4.36</v>
      </c>
      <c r="L33" s="189" t="n">
        <v>14</v>
      </c>
      <c r="M33" s="189" t="n">
        <f aca="false">L33-K33</f>
        <v>9.64</v>
      </c>
      <c r="N33" s="190" t="n">
        <v>4.37</v>
      </c>
      <c r="O33" s="190" t="n">
        <v>13.93</v>
      </c>
      <c r="P33" s="190" t="n">
        <f aca="false">O33-N33</f>
        <v>9.56</v>
      </c>
      <c r="Q33" s="191" t="n">
        <v>4.42</v>
      </c>
      <c r="R33" s="191" t="n">
        <v>13.04</v>
      </c>
      <c r="S33" s="191" t="n">
        <f aca="false">R33-Q33</f>
        <v>8.62</v>
      </c>
      <c r="T33" s="178"/>
      <c r="U33" s="178"/>
      <c r="V33" s="178"/>
      <c r="W33" s="178"/>
      <c r="X33" s="178"/>
      <c r="Y33" s="178"/>
      <c r="Z33" s="178"/>
      <c r="AA33" s="178"/>
      <c r="AB33" s="178"/>
      <c r="AC33" s="178"/>
      <c r="AD33" s="178"/>
      <c r="AE33" s="178"/>
      <c r="AF33" s="178"/>
      <c r="AG33" s="178"/>
      <c r="AH33" s="178"/>
      <c r="AI33" s="178"/>
      <c r="AJ33" s="178"/>
      <c r="AK33" s="178"/>
      <c r="AL33" s="178"/>
      <c r="AM33" s="178"/>
    </row>
    <row r="34" customFormat="false" ht="14.25" hidden="false" customHeight="true" outlineLevel="0" collapsed="false">
      <c r="A34" s="185" t="s">
        <v>305</v>
      </c>
      <c r="B34" s="186" t="n">
        <v>4.41</v>
      </c>
      <c r="C34" s="186" t="n">
        <v>14.06</v>
      </c>
      <c r="D34" s="186" t="n">
        <f aca="false">C34-B34</f>
        <v>9.65</v>
      </c>
      <c r="E34" s="187" t="n">
        <v>4.36</v>
      </c>
      <c r="F34" s="187" t="n">
        <v>12.33</v>
      </c>
      <c r="G34" s="187" t="n">
        <f aca="false">F34-E34</f>
        <v>7.97</v>
      </c>
      <c r="H34" s="188" t="n">
        <v>4.36</v>
      </c>
      <c r="I34" s="188" t="n">
        <v>13.55</v>
      </c>
      <c r="J34" s="188" t="n">
        <f aca="false">I34-H34</f>
        <v>9.19</v>
      </c>
      <c r="K34" s="189" t="n">
        <v>4.37</v>
      </c>
      <c r="L34" s="189" t="n">
        <v>14.49</v>
      </c>
      <c r="M34" s="189" t="n">
        <f aca="false">L34-K34</f>
        <v>10.12</v>
      </c>
      <c r="N34" s="190" t="n">
        <v>4.4</v>
      </c>
      <c r="O34" s="190" t="n">
        <v>14.17</v>
      </c>
      <c r="P34" s="190" t="n">
        <f aca="false">O34-N34</f>
        <v>9.77</v>
      </c>
      <c r="Q34" s="191" t="n">
        <v>4.38</v>
      </c>
      <c r="R34" s="191" t="n">
        <v>12.56</v>
      </c>
      <c r="S34" s="191" t="n">
        <f aca="false">R34-Q34</f>
        <v>8.18</v>
      </c>
      <c r="T34" s="178"/>
      <c r="U34" s="178"/>
      <c r="V34" s="178"/>
      <c r="W34" s="178"/>
      <c r="X34" s="178"/>
      <c r="Y34" s="178"/>
      <c r="Z34" s="178"/>
      <c r="AA34" s="178"/>
      <c r="AB34" s="178"/>
      <c r="AC34" s="178"/>
      <c r="AD34" s="178"/>
      <c r="AE34" s="178"/>
      <c r="AF34" s="178"/>
      <c r="AG34" s="178"/>
      <c r="AH34" s="178"/>
      <c r="AI34" s="178"/>
      <c r="AJ34" s="178"/>
      <c r="AK34" s="178"/>
      <c r="AL34" s="178"/>
      <c r="AM34" s="178"/>
    </row>
    <row r="35" customFormat="false" ht="14.25" hidden="false" customHeight="true" outlineLevel="0" collapsed="false">
      <c r="A35" s="185" t="s">
        <v>306</v>
      </c>
      <c r="B35" s="186" t="n">
        <v>4.35</v>
      </c>
      <c r="C35" s="186" t="n">
        <v>14.36</v>
      </c>
      <c r="D35" s="186" t="n">
        <f aca="false">C35-B35</f>
        <v>10.01</v>
      </c>
      <c r="E35" s="187" t="n">
        <v>4.39</v>
      </c>
      <c r="F35" s="187" t="n">
        <v>11.53</v>
      </c>
      <c r="G35" s="187" t="n">
        <f aca="false">F35-E35</f>
        <v>7.14</v>
      </c>
      <c r="H35" s="188" t="n">
        <v>4.34</v>
      </c>
      <c r="I35" s="188" t="n">
        <v>13.34</v>
      </c>
      <c r="J35" s="188" t="n">
        <f aca="false">I35-H35</f>
        <v>9</v>
      </c>
      <c r="K35" s="189" t="n">
        <v>4.37</v>
      </c>
      <c r="L35" s="189" t="n">
        <v>14.59</v>
      </c>
      <c r="M35" s="189" t="n">
        <f aca="false">L35-K35</f>
        <v>10.22</v>
      </c>
      <c r="N35" s="190" t="n">
        <v>4.38</v>
      </c>
      <c r="O35" s="190" t="n">
        <v>13.85</v>
      </c>
      <c r="P35" s="190" t="n">
        <f aca="false">O35-N35</f>
        <v>9.47</v>
      </c>
      <c r="Q35" s="191" t="n">
        <v>4.36</v>
      </c>
      <c r="R35" s="191" t="n">
        <v>12.64</v>
      </c>
      <c r="S35" s="191" t="n">
        <f aca="false">R35-Q35</f>
        <v>8.28</v>
      </c>
      <c r="T35" s="178"/>
      <c r="U35" s="178"/>
      <c r="V35" s="178"/>
      <c r="W35" s="178"/>
      <c r="X35" s="178"/>
      <c r="Y35" s="178"/>
      <c r="Z35" s="178"/>
      <c r="AA35" s="178"/>
      <c r="AB35" s="178"/>
      <c r="AC35" s="178"/>
      <c r="AD35" s="178"/>
      <c r="AE35" s="178"/>
      <c r="AF35" s="178"/>
      <c r="AG35" s="178"/>
      <c r="AH35" s="178"/>
      <c r="AI35" s="178"/>
      <c r="AJ35" s="178"/>
      <c r="AK35" s="178"/>
      <c r="AL35" s="178"/>
      <c r="AM35" s="178"/>
    </row>
    <row r="36" customFormat="false" ht="14.25" hidden="false" customHeight="true" outlineLevel="0" collapsed="false">
      <c r="A36" s="185" t="s">
        <v>307</v>
      </c>
      <c r="B36" s="186" t="n">
        <v>4.38</v>
      </c>
      <c r="C36" s="186" t="n">
        <v>14.33</v>
      </c>
      <c r="D36" s="186" t="n">
        <f aca="false">C36-B36</f>
        <v>9.95</v>
      </c>
      <c r="E36" s="187" t="n">
        <v>4.38</v>
      </c>
      <c r="F36" s="187" t="n">
        <v>12.67</v>
      </c>
      <c r="G36" s="187" t="n">
        <f aca="false">F36-E36</f>
        <v>8.29</v>
      </c>
      <c r="H36" s="188" t="n">
        <v>4.36</v>
      </c>
      <c r="I36" s="188" t="n">
        <v>14.22</v>
      </c>
      <c r="J36" s="188" t="n">
        <f aca="false">I36-H36</f>
        <v>9.86</v>
      </c>
      <c r="K36" s="189" t="n">
        <v>4.36</v>
      </c>
      <c r="L36" s="189" t="n">
        <v>14.6</v>
      </c>
      <c r="M36" s="189" t="n">
        <f aca="false">L36-K36</f>
        <v>10.24</v>
      </c>
      <c r="N36" s="190" t="n">
        <v>4.42</v>
      </c>
      <c r="O36" s="190" t="n">
        <v>14.39</v>
      </c>
      <c r="P36" s="190" t="n">
        <f aca="false">O36-N36</f>
        <v>9.97</v>
      </c>
      <c r="Q36" s="191" t="n">
        <v>4.38</v>
      </c>
      <c r="R36" s="191" t="n">
        <v>13.75</v>
      </c>
      <c r="S36" s="191" t="n">
        <f aca="false">R36-Q36</f>
        <v>9.37</v>
      </c>
      <c r="T36" s="178"/>
      <c r="U36" s="178"/>
      <c r="V36" s="178"/>
      <c r="W36" s="178"/>
      <c r="X36" s="178"/>
      <c r="Y36" s="178"/>
      <c r="Z36" s="178"/>
      <c r="AA36" s="178"/>
      <c r="AB36" s="178"/>
      <c r="AC36" s="178"/>
      <c r="AD36" s="178"/>
      <c r="AE36" s="178"/>
      <c r="AF36" s="178"/>
      <c r="AG36" s="178"/>
      <c r="AH36" s="178"/>
      <c r="AI36" s="178"/>
      <c r="AJ36" s="178"/>
      <c r="AK36" s="178"/>
      <c r="AL36" s="178"/>
      <c r="AM36" s="178"/>
    </row>
    <row r="37" customFormat="false" ht="14.25" hidden="false" customHeight="true" outlineLevel="0" collapsed="false">
      <c r="A37" s="185" t="s">
        <v>308</v>
      </c>
      <c r="B37" s="186" t="n">
        <v>4.4</v>
      </c>
      <c r="C37" s="186" t="n">
        <v>14.29</v>
      </c>
      <c r="D37" s="186" t="n">
        <f aca="false">C37-B37</f>
        <v>9.89</v>
      </c>
      <c r="E37" s="187" t="n">
        <v>4.41</v>
      </c>
      <c r="F37" s="187" t="n">
        <v>14.72</v>
      </c>
      <c r="G37" s="187" t="n">
        <f aca="false">F37-E37</f>
        <v>10.31</v>
      </c>
      <c r="H37" s="188" t="n">
        <v>4.39</v>
      </c>
      <c r="I37" s="188" t="n">
        <v>15.34</v>
      </c>
      <c r="J37" s="188" t="n">
        <f aca="false">I37-H37</f>
        <v>10.95</v>
      </c>
      <c r="K37" s="189" t="n">
        <v>4.38</v>
      </c>
      <c r="L37" s="189" t="n">
        <v>14.73</v>
      </c>
      <c r="M37" s="189" t="n">
        <f aca="false">L37-K37</f>
        <v>10.35</v>
      </c>
      <c r="N37" s="190" t="n">
        <v>4.36</v>
      </c>
      <c r="O37" s="190" t="n">
        <v>14.26</v>
      </c>
      <c r="P37" s="190" t="n">
        <f aca="false">O37-N37</f>
        <v>9.9</v>
      </c>
      <c r="Q37" s="191" t="n">
        <v>4.32</v>
      </c>
      <c r="R37" s="191" t="n">
        <v>13.14</v>
      </c>
      <c r="S37" s="191" t="n">
        <f aca="false">R37-Q37</f>
        <v>8.82</v>
      </c>
      <c r="T37" s="178"/>
      <c r="U37" s="178"/>
      <c r="V37" s="178"/>
      <c r="W37" s="178"/>
      <c r="X37" s="178"/>
      <c r="Y37" s="178"/>
      <c r="Z37" s="178"/>
      <c r="AA37" s="178"/>
      <c r="AB37" s="178"/>
      <c r="AC37" s="178"/>
      <c r="AD37" s="178"/>
      <c r="AE37" s="178"/>
      <c r="AF37" s="178"/>
      <c r="AG37" s="178"/>
      <c r="AH37" s="178"/>
      <c r="AI37" s="178"/>
      <c r="AJ37" s="178"/>
      <c r="AK37" s="178"/>
      <c r="AL37" s="178"/>
      <c r="AM37" s="178"/>
    </row>
    <row r="38" customFormat="false" ht="14.25" hidden="false" customHeight="true" outlineLevel="0" collapsed="false">
      <c r="A38" s="185" t="s">
        <v>309</v>
      </c>
      <c r="B38" s="186" t="n">
        <v>4.36</v>
      </c>
      <c r="C38" s="186" t="n">
        <v>14.19</v>
      </c>
      <c r="D38" s="186" t="n">
        <f aca="false">C38-B38</f>
        <v>9.83</v>
      </c>
      <c r="E38" s="187" t="n">
        <v>4.36</v>
      </c>
      <c r="F38" s="187" t="n">
        <v>13.83</v>
      </c>
      <c r="G38" s="187" t="n">
        <f aca="false">F38-E38</f>
        <v>9.47</v>
      </c>
      <c r="H38" s="188" t="n">
        <v>4.35</v>
      </c>
      <c r="I38" s="188" t="n">
        <v>14.38</v>
      </c>
      <c r="J38" s="188" t="n">
        <f aca="false">I38-H38</f>
        <v>10.03</v>
      </c>
      <c r="K38" s="189" t="n">
        <v>4.41</v>
      </c>
      <c r="L38" s="189" t="n">
        <v>14.45</v>
      </c>
      <c r="M38" s="189" t="n">
        <f aca="false">L38-K38</f>
        <v>10.04</v>
      </c>
      <c r="N38" s="190" t="n">
        <v>4.37</v>
      </c>
      <c r="O38" s="190" t="n">
        <v>13.91</v>
      </c>
      <c r="P38" s="190" t="n">
        <f aca="false">O38-N38</f>
        <v>9.54</v>
      </c>
      <c r="Q38" s="191" t="n">
        <v>4.4</v>
      </c>
      <c r="R38" s="191" t="n">
        <v>12.22</v>
      </c>
      <c r="S38" s="191" t="n">
        <f aca="false">R38-Q38</f>
        <v>7.82</v>
      </c>
      <c r="T38" s="178"/>
      <c r="U38" s="178"/>
      <c r="V38" s="178"/>
      <c r="W38" s="178"/>
      <c r="X38" s="178"/>
      <c r="Y38" s="178"/>
      <c r="Z38" s="178"/>
      <c r="AA38" s="178"/>
      <c r="AB38" s="178"/>
      <c r="AC38" s="178"/>
      <c r="AD38" s="178"/>
      <c r="AE38" s="178"/>
      <c r="AF38" s="178"/>
      <c r="AG38" s="178"/>
      <c r="AH38" s="178"/>
      <c r="AI38" s="178"/>
      <c r="AJ38" s="178"/>
      <c r="AK38" s="178"/>
      <c r="AL38" s="178"/>
      <c r="AM38" s="178"/>
    </row>
    <row r="39" customFormat="false" ht="14.25" hidden="false" customHeight="true" outlineLevel="0" collapsed="false">
      <c r="A39" s="185" t="s">
        <v>310</v>
      </c>
      <c r="B39" s="186" t="n">
        <v>4.38</v>
      </c>
      <c r="C39" s="186" t="n">
        <v>14.68</v>
      </c>
      <c r="D39" s="186" t="n">
        <f aca="false">C39-B39</f>
        <v>10.3</v>
      </c>
      <c r="E39" s="187" t="n">
        <v>4.41</v>
      </c>
      <c r="F39" s="187" t="n">
        <v>14.25</v>
      </c>
      <c r="G39" s="187" t="n">
        <f aca="false">F39-E39</f>
        <v>9.84</v>
      </c>
      <c r="H39" s="188" t="n">
        <v>4.36</v>
      </c>
      <c r="I39" s="188" t="n">
        <v>13.76</v>
      </c>
      <c r="J39" s="188" t="n">
        <f aca="false">I39-H39</f>
        <v>9.4</v>
      </c>
      <c r="K39" s="189" t="n">
        <v>4.33</v>
      </c>
      <c r="L39" s="189" t="n">
        <v>14.63</v>
      </c>
      <c r="M39" s="189" t="n">
        <f aca="false">L39-K39</f>
        <v>10.3</v>
      </c>
      <c r="N39" s="190" t="n">
        <v>4.36</v>
      </c>
      <c r="O39" s="190" t="n">
        <v>14.35</v>
      </c>
      <c r="P39" s="190" t="n">
        <f aca="false">O39-N39</f>
        <v>9.99</v>
      </c>
      <c r="Q39" s="191" t="n">
        <v>4.37</v>
      </c>
      <c r="R39" s="191" t="n">
        <v>13.3</v>
      </c>
      <c r="S39" s="191" t="n">
        <f aca="false">R39-Q39</f>
        <v>8.93</v>
      </c>
      <c r="T39" s="178"/>
      <c r="U39" s="178"/>
      <c r="V39" s="178"/>
      <c r="W39" s="178"/>
      <c r="X39" s="178"/>
      <c r="Y39" s="178"/>
      <c r="Z39" s="178"/>
      <c r="AA39" s="178"/>
      <c r="AB39" s="178"/>
      <c r="AC39" s="178"/>
      <c r="AD39" s="178"/>
      <c r="AE39" s="178"/>
      <c r="AF39" s="178"/>
      <c r="AG39" s="178"/>
      <c r="AH39" s="178"/>
      <c r="AI39" s="178"/>
      <c r="AJ39" s="178"/>
      <c r="AK39" s="178"/>
      <c r="AL39" s="178"/>
      <c r="AM39" s="178"/>
    </row>
    <row r="40" customFormat="false" ht="14.25" hidden="false" customHeight="true" outlineLevel="0" collapsed="false">
      <c r="A40" s="185" t="s">
        <v>311</v>
      </c>
      <c r="B40" s="186" t="n">
        <v>4.38</v>
      </c>
      <c r="C40" s="186" t="n">
        <v>14.22</v>
      </c>
      <c r="D40" s="186" t="n">
        <f aca="false">C40-B40</f>
        <v>9.84</v>
      </c>
      <c r="E40" s="187" t="n">
        <v>4.38</v>
      </c>
      <c r="F40" s="187" t="n">
        <v>13.93</v>
      </c>
      <c r="G40" s="187" t="n">
        <f aca="false">F40-E40</f>
        <v>9.55</v>
      </c>
      <c r="H40" s="188" t="n">
        <v>4.39</v>
      </c>
      <c r="I40" s="188" t="n">
        <v>14.36</v>
      </c>
      <c r="J40" s="188" t="n">
        <f aca="false">I40-H40</f>
        <v>9.97</v>
      </c>
      <c r="K40" s="189" t="n">
        <v>4.37</v>
      </c>
      <c r="L40" s="189" t="n">
        <v>14.76</v>
      </c>
      <c r="M40" s="189" t="n">
        <f aca="false">L40-K40</f>
        <v>10.39</v>
      </c>
      <c r="N40" s="190" t="n">
        <v>4.38</v>
      </c>
      <c r="O40" s="190" t="n">
        <v>14.46</v>
      </c>
      <c r="P40" s="190" t="n">
        <f aca="false">O40-N40</f>
        <v>10.08</v>
      </c>
      <c r="Q40" s="191" t="n">
        <v>4.37</v>
      </c>
      <c r="R40" s="191" t="n">
        <v>13.25</v>
      </c>
      <c r="S40" s="191" t="n">
        <f aca="false">R40-Q40</f>
        <v>8.88</v>
      </c>
      <c r="T40" s="178"/>
      <c r="U40" s="178"/>
      <c r="V40" s="178"/>
      <c r="W40" s="178"/>
      <c r="X40" s="178"/>
      <c r="Y40" s="178"/>
      <c r="Z40" s="178"/>
      <c r="AA40" s="178"/>
      <c r="AB40" s="178"/>
      <c r="AC40" s="178"/>
      <c r="AD40" s="178"/>
      <c r="AE40" s="178"/>
      <c r="AF40" s="178"/>
      <c r="AG40" s="178"/>
      <c r="AH40" s="178"/>
      <c r="AI40" s="178"/>
      <c r="AJ40" s="178"/>
      <c r="AK40" s="178"/>
      <c r="AL40" s="178"/>
      <c r="AM40" s="178"/>
    </row>
    <row r="41" customFormat="false" ht="14.25" hidden="false" customHeight="true" outlineLevel="0" collapsed="false">
      <c r="A41" s="185" t="s">
        <v>312</v>
      </c>
      <c r="B41" s="186" t="n">
        <v>4.39</v>
      </c>
      <c r="C41" s="186" t="n">
        <v>13.81</v>
      </c>
      <c r="D41" s="186" t="n">
        <f aca="false">C41-B41</f>
        <v>9.42</v>
      </c>
      <c r="E41" s="187" t="n">
        <v>4.42</v>
      </c>
      <c r="F41" s="187" t="n">
        <v>12.18</v>
      </c>
      <c r="G41" s="187" t="n">
        <f aca="false">F41-E41</f>
        <v>7.76</v>
      </c>
      <c r="H41" s="188" t="n">
        <v>4.38</v>
      </c>
      <c r="I41" s="188" t="n">
        <v>14.28</v>
      </c>
      <c r="J41" s="188" t="n">
        <f aca="false">I41-H41</f>
        <v>9.9</v>
      </c>
      <c r="K41" s="189" t="n">
        <v>4.34</v>
      </c>
      <c r="L41" s="189" t="n">
        <v>14.76</v>
      </c>
      <c r="M41" s="189" t="n">
        <f aca="false">L41-K41</f>
        <v>10.42</v>
      </c>
      <c r="N41" s="190" t="n">
        <v>4.46</v>
      </c>
      <c r="O41" s="190" t="n">
        <v>14.01</v>
      </c>
      <c r="P41" s="190" t="n">
        <f aca="false">O41-N41</f>
        <v>9.55</v>
      </c>
      <c r="Q41" s="191" t="n">
        <v>4.4</v>
      </c>
      <c r="R41" s="191" t="n">
        <v>12.85</v>
      </c>
      <c r="S41" s="191" t="n">
        <f aca="false">R41-Q41</f>
        <v>8.45</v>
      </c>
      <c r="T41" s="178"/>
      <c r="U41" s="178"/>
      <c r="V41" s="178"/>
      <c r="W41" s="178"/>
      <c r="X41" s="178"/>
      <c r="Y41" s="178"/>
      <c r="Z41" s="178"/>
      <c r="AA41" s="178"/>
      <c r="AB41" s="178"/>
      <c r="AC41" s="178"/>
      <c r="AD41" s="178"/>
      <c r="AE41" s="178"/>
      <c r="AF41" s="178"/>
      <c r="AG41" s="178"/>
      <c r="AH41" s="178"/>
      <c r="AI41" s="178"/>
      <c r="AJ41" s="178"/>
      <c r="AK41" s="178"/>
      <c r="AL41" s="178"/>
      <c r="AM41" s="178"/>
    </row>
    <row r="42" customFormat="false" ht="14.25" hidden="false" customHeight="true" outlineLevel="0" collapsed="false">
      <c r="A42" s="185" t="s">
        <v>313</v>
      </c>
      <c r="B42" s="186" t="n">
        <v>4.41</v>
      </c>
      <c r="C42" s="186" t="n">
        <v>15.08</v>
      </c>
      <c r="D42" s="186" t="n">
        <f aca="false">C42-B42</f>
        <v>10.67</v>
      </c>
      <c r="E42" s="187" t="n">
        <v>4.35</v>
      </c>
      <c r="F42" s="187" t="n">
        <v>14.57</v>
      </c>
      <c r="G42" s="187" t="n">
        <f aca="false">F42-E42</f>
        <v>10.22</v>
      </c>
      <c r="H42" s="188" t="n">
        <v>4.36</v>
      </c>
      <c r="I42" s="188" t="n">
        <v>15.12</v>
      </c>
      <c r="J42" s="188" t="n">
        <f aca="false">I42-H42</f>
        <v>10.76</v>
      </c>
      <c r="K42" s="189" t="n">
        <v>4.36</v>
      </c>
      <c r="L42" s="189" t="n">
        <v>15.61</v>
      </c>
      <c r="M42" s="189" t="n">
        <f aca="false">L42-K42</f>
        <v>11.25</v>
      </c>
      <c r="N42" s="190" t="n">
        <v>4.37</v>
      </c>
      <c r="O42" s="190" t="n">
        <v>15.53</v>
      </c>
      <c r="P42" s="190" t="n">
        <f aca="false">O42-N42</f>
        <v>11.16</v>
      </c>
      <c r="Q42" s="191" t="n">
        <v>4.35</v>
      </c>
      <c r="R42" s="191" t="n">
        <v>14.53</v>
      </c>
      <c r="S42" s="191" t="n">
        <f aca="false">R42-Q42</f>
        <v>10.18</v>
      </c>
      <c r="T42" s="178"/>
      <c r="U42" s="178"/>
      <c r="V42" s="178"/>
      <c r="W42" s="178"/>
      <c r="X42" s="178"/>
      <c r="Y42" s="178"/>
      <c r="Z42" s="178"/>
      <c r="AA42" s="178"/>
      <c r="AB42" s="178"/>
      <c r="AC42" s="178"/>
      <c r="AD42" s="178"/>
      <c r="AE42" s="178"/>
      <c r="AF42" s="178"/>
      <c r="AG42" s="178"/>
      <c r="AH42" s="178"/>
      <c r="AI42" s="178"/>
      <c r="AJ42" s="178"/>
      <c r="AK42" s="178"/>
      <c r="AL42" s="178"/>
      <c r="AM42" s="178"/>
    </row>
    <row r="43" customFormat="false" ht="14.25" hidden="false" customHeight="true" outlineLevel="0" collapsed="false">
      <c r="A43" s="185" t="s">
        <v>314</v>
      </c>
      <c r="B43" s="186" t="n">
        <v>4.38</v>
      </c>
      <c r="C43" s="186" t="n">
        <v>13.96</v>
      </c>
      <c r="D43" s="186" t="n">
        <f aca="false">C43-B43</f>
        <v>9.58</v>
      </c>
      <c r="E43" s="187" t="n">
        <v>4.36</v>
      </c>
      <c r="F43" s="187" t="n">
        <v>14.46</v>
      </c>
      <c r="G43" s="187" t="n">
        <f aca="false">F43-E43</f>
        <v>10.1</v>
      </c>
      <c r="H43" s="188" t="n">
        <v>4.37</v>
      </c>
      <c r="I43" s="188" t="n">
        <v>14.47</v>
      </c>
      <c r="J43" s="188" t="n">
        <f aca="false">I43-H43</f>
        <v>10.1</v>
      </c>
      <c r="K43" s="189" t="n">
        <v>4.35</v>
      </c>
      <c r="L43" s="189" t="n">
        <v>14.77</v>
      </c>
      <c r="M43" s="189" t="n">
        <f aca="false">L43-K43</f>
        <v>10.42</v>
      </c>
      <c r="N43" s="190" t="n">
        <v>4.34</v>
      </c>
      <c r="O43" s="190" t="n">
        <v>14.07</v>
      </c>
      <c r="P43" s="190" t="n">
        <f aca="false">O43-N43</f>
        <v>9.73</v>
      </c>
      <c r="Q43" s="191" t="n">
        <v>4.34</v>
      </c>
      <c r="R43" s="191" t="n">
        <v>14</v>
      </c>
      <c r="S43" s="191" t="n">
        <f aca="false">R43-Q43</f>
        <v>9.66</v>
      </c>
      <c r="T43" s="178"/>
      <c r="U43" s="178"/>
      <c r="V43" s="178"/>
      <c r="W43" s="178"/>
      <c r="X43" s="178"/>
      <c r="Y43" s="178"/>
      <c r="Z43" s="178"/>
      <c r="AA43" s="178"/>
      <c r="AB43" s="178"/>
      <c r="AC43" s="178"/>
      <c r="AD43" s="178"/>
      <c r="AE43" s="178"/>
      <c r="AF43" s="178"/>
      <c r="AG43" s="178"/>
      <c r="AH43" s="178"/>
      <c r="AI43" s="178"/>
      <c r="AJ43" s="178"/>
      <c r="AK43" s="178"/>
      <c r="AL43" s="178"/>
      <c r="AM43" s="178"/>
    </row>
    <row r="44" customFormat="false" ht="14.25" hidden="false" customHeight="true" outlineLevel="0" collapsed="false">
      <c r="A44" s="185" t="s">
        <v>315</v>
      </c>
      <c r="B44" s="186" t="n">
        <v>4.37</v>
      </c>
      <c r="C44" s="186" t="n">
        <v>15.1</v>
      </c>
      <c r="D44" s="186" t="n">
        <f aca="false">C44-B44</f>
        <v>10.73</v>
      </c>
      <c r="E44" s="187" t="n">
        <v>4.32</v>
      </c>
      <c r="F44" s="187" t="n">
        <v>14.8</v>
      </c>
      <c r="G44" s="187" t="n">
        <f aca="false">F44-E44</f>
        <v>10.48</v>
      </c>
      <c r="H44" s="188" t="n">
        <v>4.39</v>
      </c>
      <c r="I44" s="188" t="n">
        <v>14.64</v>
      </c>
      <c r="J44" s="188" t="n">
        <f aca="false">I44-H44</f>
        <v>10.25</v>
      </c>
      <c r="K44" s="189" t="n">
        <v>4.39</v>
      </c>
      <c r="L44" s="189" t="n">
        <v>15.15</v>
      </c>
      <c r="M44" s="189" t="n">
        <f aca="false">L44-K44</f>
        <v>10.76</v>
      </c>
      <c r="N44" s="190" t="n">
        <v>4.37</v>
      </c>
      <c r="O44" s="190" t="n">
        <v>14.62</v>
      </c>
      <c r="P44" s="190" t="n">
        <f aca="false">O44-N44</f>
        <v>10.25</v>
      </c>
      <c r="Q44" s="191" t="n">
        <v>4.37</v>
      </c>
      <c r="R44" s="191" t="n">
        <v>12.69</v>
      </c>
      <c r="S44" s="191" t="n">
        <f aca="false">R44-Q44</f>
        <v>8.32</v>
      </c>
      <c r="T44" s="178"/>
      <c r="U44" s="178"/>
      <c r="V44" s="178"/>
      <c r="W44" s="178"/>
      <c r="X44" s="178"/>
      <c r="Y44" s="178"/>
      <c r="Z44" s="178"/>
      <c r="AA44" s="178"/>
      <c r="AB44" s="178"/>
      <c r="AC44" s="178"/>
      <c r="AD44" s="178"/>
      <c r="AE44" s="178"/>
      <c r="AF44" s="178"/>
      <c r="AG44" s="178"/>
      <c r="AH44" s="178"/>
      <c r="AI44" s="178"/>
      <c r="AJ44" s="178"/>
      <c r="AK44" s="178"/>
      <c r="AL44" s="178"/>
      <c r="AM44" s="178"/>
    </row>
    <row r="45" customFormat="false" ht="14.25" hidden="false" customHeight="true" outlineLevel="0" collapsed="false">
      <c r="A45" s="185" t="s">
        <v>316</v>
      </c>
      <c r="B45" s="186" t="n">
        <v>4.41</v>
      </c>
      <c r="C45" s="186" t="n">
        <v>15.25</v>
      </c>
      <c r="D45" s="186" t="n">
        <f aca="false">C45-B45</f>
        <v>10.84</v>
      </c>
      <c r="E45" s="187" t="n">
        <v>4.36</v>
      </c>
      <c r="F45" s="187" t="n">
        <v>14.77</v>
      </c>
      <c r="G45" s="187" t="n">
        <f aca="false">F45-E45</f>
        <v>10.41</v>
      </c>
      <c r="H45" s="188" t="n">
        <v>4.37</v>
      </c>
      <c r="I45" s="188" t="n">
        <v>15.39</v>
      </c>
      <c r="J45" s="188" t="n">
        <f aca="false">I45-H45</f>
        <v>11.02</v>
      </c>
      <c r="K45" s="189" t="n">
        <v>4.38</v>
      </c>
      <c r="L45" s="189" t="n">
        <v>15.45</v>
      </c>
      <c r="M45" s="189" t="n">
        <f aca="false">L45-K45</f>
        <v>11.07</v>
      </c>
      <c r="N45" s="190" t="n">
        <v>4.41</v>
      </c>
      <c r="O45" s="190" t="n">
        <v>15.28</v>
      </c>
      <c r="P45" s="190" t="n">
        <f aca="false">O45-N45</f>
        <v>10.87</v>
      </c>
      <c r="Q45" s="191" t="n">
        <v>4.39</v>
      </c>
      <c r="R45" s="191" t="n">
        <v>13.32</v>
      </c>
      <c r="S45" s="191" t="n">
        <f aca="false">R45-Q45</f>
        <v>8.93</v>
      </c>
      <c r="T45" s="178"/>
      <c r="U45" s="178"/>
      <c r="V45" s="178"/>
      <c r="W45" s="178"/>
      <c r="X45" s="178"/>
      <c r="Y45" s="178"/>
      <c r="Z45" s="178"/>
      <c r="AA45" s="178"/>
      <c r="AB45" s="178"/>
      <c r="AC45" s="178"/>
      <c r="AD45" s="178"/>
      <c r="AE45" s="178"/>
      <c r="AF45" s="178"/>
      <c r="AG45" s="178"/>
      <c r="AH45" s="178"/>
      <c r="AI45" s="178"/>
      <c r="AJ45" s="178"/>
      <c r="AK45" s="178"/>
      <c r="AL45" s="178"/>
      <c r="AM45" s="178"/>
    </row>
    <row r="46" customFormat="false" ht="14.25" hidden="false" customHeight="true" outlineLevel="0" collapsed="false">
      <c r="A46" s="185" t="s">
        <v>317</v>
      </c>
      <c r="B46" s="186" t="n">
        <v>4.34</v>
      </c>
      <c r="C46" s="186" t="n">
        <v>13.83</v>
      </c>
      <c r="D46" s="186" t="n">
        <f aca="false">C46-B46</f>
        <v>9.49</v>
      </c>
      <c r="E46" s="187" t="n">
        <v>4.39</v>
      </c>
      <c r="F46" s="187" t="n">
        <v>13.65</v>
      </c>
      <c r="G46" s="187" t="n">
        <f aca="false">F46-E46</f>
        <v>9.26</v>
      </c>
      <c r="H46" s="188" t="n">
        <v>4.39</v>
      </c>
      <c r="I46" s="188" t="n">
        <v>14.19</v>
      </c>
      <c r="J46" s="188" t="n">
        <f aca="false">I46-H46</f>
        <v>9.8</v>
      </c>
      <c r="K46" s="189" t="n">
        <v>4.34</v>
      </c>
      <c r="L46" s="189" t="n">
        <v>14.38</v>
      </c>
      <c r="M46" s="189" t="n">
        <f aca="false">L46-K46</f>
        <v>10.04</v>
      </c>
      <c r="N46" s="190" t="n">
        <v>4.37</v>
      </c>
      <c r="O46" s="190" t="n">
        <v>13.53</v>
      </c>
      <c r="P46" s="190" t="n">
        <f aca="false">O46-N46</f>
        <v>9.16</v>
      </c>
      <c r="Q46" s="191" t="n">
        <v>4.36</v>
      </c>
      <c r="R46" s="191" t="n">
        <v>12.16</v>
      </c>
      <c r="S46" s="191" t="n">
        <f aca="false">R46-Q46</f>
        <v>7.8</v>
      </c>
      <c r="T46" s="178"/>
      <c r="U46" s="178"/>
      <c r="V46" s="178"/>
      <c r="W46" s="178"/>
      <c r="X46" s="178"/>
      <c r="Y46" s="178"/>
      <c r="Z46" s="178"/>
      <c r="AA46" s="178"/>
      <c r="AB46" s="178"/>
      <c r="AC46" s="178"/>
      <c r="AD46" s="178"/>
      <c r="AE46" s="178"/>
      <c r="AF46" s="178"/>
      <c r="AG46" s="178"/>
      <c r="AH46" s="178"/>
      <c r="AI46" s="178"/>
      <c r="AJ46" s="178"/>
      <c r="AK46" s="178"/>
      <c r="AL46" s="178"/>
      <c r="AM46" s="178"/>
    </row>
    <row r="47" customFormat="false" ht="14.25" hidden="false" customHeight="true" outlineLevel="0" collapsed="false">
      <c r="A47" s="185" t="s">
        <v>318</v>
      </c>
      <c r="B47" s="186" t="n">
        <v>4.41</v>
      </c>
      <c r="C47" s="186" t="n">
        <v>14.34</v>
      </c>
      <c r="D47" s="186" t="n">
        <f aca="false">C47-B47</f>
        <v>9.93</v>
      </c>
      <c r="E47" s="187" t="n">
        <v>4.38</v>
      </c>
      <c r="F47" s="187" t="n">
        <v>14.58</v>
      </c>
      <c r="G47" s="187" t="n">
        <f aca="false">F47-E47</f>
        <v>10.2</v>
      </c>
      <c r="H47" s="188" t="n">
        <v>4.35</v>
      </c>
      <c r="I47" s="188" t="n">
        <v>15.17</v>
      </c>
      <c r="J47" s="188" t="n">
        <f aca="false">I47-H47</f>
        <v>10.82</v>
      </c>
      <c r="K47" s="189" t="n">
        <v>4.32</v>
      </c>
      <c r="L47" s="189" t="n">
        <v>14.83</v>
      </c>
      <c r="M47" s="189" t="n">
        <f aca="false">L47-K47</f>
        <v>10.51</v>
      </c>
      <c r="N47" s="190" t="n">
        <v>4.37</v>
      </c>
      <c r="O47" s="190" t="n">
        <v>14.09</v>
      </c>
      <c r="P47" s="190" t="n">
        <f aca="false">O47-N47</f>
        <v>9.72</v>
      </c>
      <c r="Q47" s="191" t="n">
        <v>4.36</v>
      </c>
      <c r="R47" s="191" t="n">
        <v>12.59</v>
      </c>
      <c r="S47" s="191" t="n">
        <f aca="false">R47-Q47</f>
        <v>8.23</v>
      </c>
      <c r="T47" s="178"/>
      <c r="U47" s="178"/>
      <c r="V47" s="178"/>
      <c r="W47" s="178"/>
      <c r="X47" s="178"/>
      <c r="Y47" s="178"/>
      <c r="Z47" s="178"/>
      <c r="AA47" s="178"/>
      <c r="AB47" s="178"/>
      <c r="AC47" s="178"/>
      <c r="AD47" s="178"/>
      <c r="AE47" s="178"/>
      <c r="AF47" s="178"/>
      <c r="AG47" s="178"/>
      <c r="AH47" s="178"/>
      <c r="AI47" s="178"/>
      <c r="AJ47" s="178"/>
      <c r="AK47" s="178"/>
      <c r="AL47" s="178"/>
      <c r="AM47" s="178"/>
    </row>
    <row r="48" customFormat="false" ht="14.25" hidden="false" customHeight="true" outlineLevel="0" collapsed="false">
      <c r="A48" s="185" t="s">
        <v>319</v>
      </c>
      <c r="B48" s="186" t="n">
        <v>4.38</v>
      </c>
      <c r="C48" s="186" t="n">
        <v>15.3</v>
      </c>
      <c r="D48" s="186" t="n">
        <f aca="false">C48-B48</f>
        <v>10.92</v>
      </c>
      <c r="E48" s="187" t="n">
        <v>4.42</v>
      </c>
      <c r="F48" s="187" t="n">
        <v>13.9</v>
      </c>
      <c r="G48" s="187" t="n">
        <f aca="false">F48-E48</f>
        <v>9.48</v>
      </c>
      <c r="H48" s="188" t="n">
        <v>4.36</v>
      </c>
      <c r="I48" s="188" t="n">
        <v>14.4</v>
      </c>
      <c r="J48" s="188" t="n">
        <f aca="false">I48-H48</f>
        <v>10.04</v>
      </c>
      <c r="K48" s="189" t="n">
        <v>4.33</v>
      </c>
      <c r="L48" s="189" t="n">
        <v>15.1</v>
      </c>
      <c r="M48" s="189" t="n">
        <f aca="false">L48-K48</f>
        <v>10.77</v>
      </c>
      <c r="N48" s="190" t="n">
        <v>4.38</v>
      </c>
      <c r="O48" s="190" t="n">
        <v>15.12</v>
      </c>
      <c r="P48" s="190" t="n">
        <f aca="false">O48-N48</f>
        <v>10.74</v>
      </c>
      <c r="Q48" s="191" t="n">
        <v>4.33</v>
      </c>
      <c r="R48" s="191" t="n">
        <v>14.63</v>
      </c>
      <c r="S48" s="191" t="n">
        <f aca="false">R48-Q48</f>
        <v>10.3</v>
      </c>
      <c r="T48" s="178"/>
      <c r="U48" s="178"/>
      <c r="V48" s="178"/>
      <c r="W48" s="178"/>
      <c r="X48" s="178"/>
      <c r="Y48" s="178"/>
      <c r="Z48" s="178"/>
      <c r="AA48" s="178"/>
      <c r="AB48" s="178"/>
      <c r="AC48" s="178"/>
      <c r="AD48" s="178"/>
      <c r="AE48" s="178"/>
      <c r="AF48" s="178"/>
      <c r="AG48" s="178"/>
      <c r="AH48" s="178"/>
      <c r="AI48" s="178"/>
      <c r="AJ48" s="178"/>
      <c r="AK48" s="178"/>
      <c r="AL48" s="178"/>
      <c r="AM48" s="178"/>
    </row>
    <row r="49" customFormat="false" ht="14.25" hidden="false" customHeight="true" outlineLevel="0" collapsed="false">
      <c r="A49" s="185" t="s">
        <v>320</v>
      </c>
      <c r="B49" s="186" t="n">
        <v>4.37</v>
      </c>
      <c r="C49" s="186" t="n">
        <v>13.67</v>
      </c>
      <c r="D49" s="186" t="n">
        <f aca="false">C49-B49</f>
        <v>9.3</v>
      </c>
      <c r="E49" s="187" t="n">
        <v>4.37</v>
      </c>
      <c r="F49" s="187" t="n">
        <v>14.29</v>
      </c>
      <c r="G49" s="187" t="n">
        <f aca="false">F49-E49</f>
        <v>9.92</v>
      </c>
      <c r="H49" s="188" t="n">
        <v>4.44</v>
      </c>
      <c r="I49" s="188" t="n">
        <v>14.64</v>
      </c>
      <c r="J49" s="188" t="n">
        <f aca="false">I49-H49</f>
        <v>10.2</v>
      </c>
      <c r="K49" s="189" t="n">
        <v>4.37</v>
      </c>
      <c r="L49" s="189" t="n">
        <v>15.02</v>
      </c>
      <c r="M49" s="189" t="n">
        <f aca="false">L49-K49</f>
        <v>10.65</v>
      </c>
      <c r="N49" s="190" t="n">
        <v>4.38</v>
      </c>
      <c r="O49" s="190" t="n">
        <v>14.93</v>
      </c>
      <c r="P49" s="190" t="n">
        <f aca="false">O49-N49</f>
        <v>10.55</v>
      </c>
      <c r="Q49" s="191" t="n">
        <v>4.37</v>
      </c>
      <c r="R49" s="191" t="n">
        <v>13.23</v>
      </c>
      <c r="S49" s="191" t="n">
        <f aca="false">R49-Q49</f>
        <v>8.86</v>
      </c>
      <c r="T49" s="178"/>
      <c r="U49" s="178"/>
      <c r="V49" s="178"/>
      <c r="W49" s="178"/>
      <c r="X49" s="178"/>
      <c r="Y49" s="178"/>
      <c r="Z49" s="178"/>
      <c r="AA49" s="178"/>
      <c r="AB49" s="178"/>
      <c r="AC49" s="178"/>
      <c r="AD49" s="178"/>
      <c r="AE49" s="178"/>
      <c r="AF49" s="178"/>
      <c r="AG49" s="178"/>
      <c r="AH49" s="178"/>
      <c r="AI49" s="178"/>
      <c r="AJ49" s="178"/>
      <c r="AK49" s="178"/>
      <c r="AL49" s="178"/>
      <c r="AM49" s="178"/>
    </row>
    <row r="50" customFormat="false" ht="14.25" hidden="false" customHeight="true" outlineLevel="0" collapsed="false">
      <c r="A50" s="185" t="s">
        <v>321</v>
      </c>
      <c r="B50" s="186" t="n">
        <v>4.36</v>
      </c>
      <c r="C50" s="186" t="n">
        <v>13.69</v>
      </c>
      <c r="D50" s="186" t="n">
        <f aca="false">C50-B50</f>
        <v>9.33</v>
      </c>
      <c r="E50" s="187" t="n">
        <v>4.39</v>
      </c>
      <c r="F50" s="187" t="n">
        <v>13.85</v>
      </c>
      <c r="G50" s="187" t="n">
        <f aca="false">F50-E50</f>
        <v>9.46</v>
      </c>
      <c r="H50" s="188" t="n">
        <v>4.34</v>
      </c>
      <c r="I50" s="188" t="n">
        <v>14.8</v>
      </c>
      <c r="J50" s="188" t="n">
        <f aca="false">I50-H50</f>
        <v>10.46</v>
      </c>
      <c r="K50" s="189" t="n">
        <v>4.41</v>
      </c>
      <c r="L50" s="189" t="n">
        <v>14.21</v>
      </c>
      <c r="M50" s="189" t="n">
        <f aca="false">L50-K50</f>
        <v>9.8</v>
      </c>
      <c r="N50" s="190" t="n">
        <v>4.34</v>
      </c>
      <c r="O50" s="190" t="n">
        <v>14.04</v>
      </c>
      <c r="P50" s="190" t="n">
        <f aca="false">O50-N50</f>
        <v>9.7</v>
      </c>
      <c r="Q50" s="191" t="n">
        <v>4.42</v>
      </c>
      <c r="R50" s="191" t="n">
        <v>11.78</v>
      </c>
      <c r="S50" s="191" t="n">
        <f aca="false">R50-Q50</f>
        <v>7.36</v>
      </c>
      <c r="T50" s="178"/>
      <c r="U50" s="178"/>
      <c r="V50" s="178"/>
      <c r="W50" s="178"/>
      <c r="X50" s="178"/>
      <c r="Y50" s="178"/>
      <c r="Z50" s="178"/>
      <c r="AA50" s="178"/>
      <c r="AB50" s="178"/>
      <c r="AC50" s="178"/>
      <c r="AD50" s="178"/>
      <c r="AE50" s="178"/>
      <c r="AF50" s="178"/>
      <c r="AG50" s="178"/>
      <c r="AH50" s="178"/>
      <c r="AI50" s="178"/>
      <c r="AJ50" s="178"/>
      <c r="AK50" s="178"/>
      <c r="AL50" s="178"/>
      <c r="AM50" s="178"/>
    </row>
    <row r="51" customFormat="false" ht="14.25" hidden="false" customHeight="true" outlineLevel="0" collapsed="false">
      <c r="A51" s="185" t="s">
        <v>322</v>
      </c>
      <c r="B51" s="186" t="n">
        <v>4.36</v>
      </c>
      <c r="C51" s="186" t="n">
        <v>13.44</v>
      </c>
      <c r="D51" s="186" t="n">
        <f aca="false">C51-B51</f>
        <v>9.08</v>
      </c>
      <c r="E51" s="187" t="n">
        <v>4.38</v>
      </c>
      <c r="F51" s="187" t="n">
        <v>13.93</v>
      </c>
      <c r="G51" s="187" t="n">
        <f aca="false">F51-E51</f>
        <v>9.55</v>
      </c>
      <c r="H51" s="188" t="n">
        <v>4.35</v>
      </c>
      <c r="I51" s="188" t="n">
        <v>14.27</v>
      </c>
      <c r="J51" s="188" t="n">
        <f aca="false">I51-H51</f>
        <v>9.92</v>
      </c>
      <c r="K51" s="189" t="n">
        <v>4.39</v>
      </c>
      <c r="L51" s="189" t="n">
        <v>13.49</v>
      </c>
      <c r="M51" s="189" t="n">
        <f aca="false">L51-K51</f>
        <v>9.1</v>
      </c>
      <c r="N51" s="190" t="n">
        <v>4.41</v>
      </c>
      <c r="O51" s="190" t="n">
        <v>13.22</v>
      </c>
      <c r="P51" s="190" t="n">
        <f aca="false">O51-N51</f>
        <v>8.81</v>
      </c>
      <c r="Q51" s="191" t="n">
        <v>4.39</v>
      </c>
      <c r="R51" s="191" t="n">
        <v>12.48</v>
      </c>
      <c r="S51" s="191" t="n">
        <f aca="false">R51-Q51</f>
        <v>8.09</v>
      </c>
      <c r="T51" s="178"/>
      <c r="U51" s="178"/>
      <c r="V51" s="178"/>
      <c r="W51" s="178"/>
      <c r="X51" s="178"/>
      <c r="Y51" s="178"/>
      <c r="Z51" s="178"/>
      <c r="AA51" s="178"/>
      <c r="AB51" s="178"/>
      <c r="AC51" s="178"/>
      <c r="AD51" s="178"/>
      <c r="AE51" s="178"/>
      <c r="AF51" s="178"/>
      <c r="AG51" s="178"/>
      <c r="AH51" s="178"/>
      <c r="AI51" s="178"/>
      <c r="AJ51" s="178"/>
      <c r="AK51" s="178"/>
      <c r="AL51" s="178"/>
      <c r="AM51" s="178"/>
    </row>
    <row r="52" customFormat="false" ht="14.25" hidden="false" customHeight="true" outlineLevel="0" collapsed="false">
      <c r="A52" s="135"/>
      <c r="B52" s="135"/>
      <c r="C52" s="135"/>
      <c r="D52" s="179"/>
      <c r="E52" s="135"/>
      <c r="F52" s="135"/>
      <c r="G52" s="180"/>
      <c r="H52" s="135"/>
      <c r="I52" s="135"/>
      <c r="J52" s="181"/>
      <c r="K52" s="135"/>
      <c r="L52" s="135"/>
      <c r="M52" s="182"/>
      <c r="N52" s="135"/>
      <c r="O52" s="135"/>
      <c r="P52" s="183"/>
      <c r="Q52" s="135"/>
      <c r="R52" s="135"/>
      <c r="S52" s="184"/>
      <c r="T52" s="178"/>
      <c r="U52" s="178"/>
      <c r="V52" s="178"/>
      <c r="W52" s="178"/>
      <c r="X52" s="178"/>
      <c r="Y52" s="178"/>
      <c r="Z52" s="178"/>
      <c r="AA52" s="178"/>
      <c r="AB52" s="178"/>
      <c r="AC52" s="178"/>
      <c r="AD52" s="178"/>
      <c r="AE52" s="178"/>
      <c r="AF52" s="178"/>
      <c r="AG52" s="178"/>
      <c r="AH52" s="178"/>
      <c r="AI52" s="178"/>
      <c r="AJ52" s="178"/>
      <c r="AK52" s="178"/>
      <c r="AL52" s="178"/>
      <c r="AM52" s="178"/>
    </row>
    <row r="53" customFormat="false" ht="14.25" hidden="false" customHeight="true" outlineLevel="0" collapsed="false">
      <c r="A53" s="135"/>
      <c r="B53" s="135"/>
      <c r="C53" s="135"/>
      <c r="D53" s="179"/>
      <c r="E53" s="135"/>
      <c r="F53" s="135"/>
      <c r="G53" s="180"/>
      <c r="H53" s="135"/>
      <c r="I53" s="135"/>
      <c r="J53" s="181"/>
      <c r="K53" s="135"/>
      <c r="L53" s="135"/>
      <c r="M53" s="182"/>
      <c r="N53" s="135"/>
      <c r="O53" s="135"/>
      <c r="P53" s="183"/>
      <c r="Q53" s="135"/>
      <c r="R53" s="135"/>
      <c r="S53" s="184"/>
      <c r="T53" s="178"/>
      <c r="U53" s="178"/>
      <c r="V53" s="178"/>
      <c r="W53" s="178"/>
      <c r="X53" s="178"/>
      <c r="Y53" s="178"/>
      <c r="Z53" s="178"/>
      <c r="AA53" s="178"/>
      <c r="AB53" s="178"/>
      <c r="AC53" s="178"/>
      <c r="AD53" s="178"/>
      <c r="AE53" s="178"/>
      <c r="AF53" s="178"/>
      <c r="AG53" s="178"/>
      <c r="AH53" s="178"/>
      <c r="AI53" s="178"/>
      <c r="AJ53" s="178"/>
      <c r="AK53" s="178"/>
      <c r="AL53" s="178"/>
      <c r="AM53" s="178"/>
    </row>
    <row r="54" customFormat="false" ht="14.25" hidden="false" customHeight="true" outlineLevel="0" collapsed="false">
      <c r="A54" s="135"/>
      <c r="B54" s="135"/>
      <c r="C54" s="135"/>
      <c r="D54" s="179"/>
      <c r="E54" s="135"/>
      <c r="F54" s="135"/>
      <c r="G54" s="180"/>
      <c r="H54" s="135"/>
      <c r="I54" s="135"/>
      <c r="J54" s="181"/>
      <c r="K54" s="135"/>
      <c r="L54" s="135"/>
      <c r="M54" s="182"/>
      <c r="N54" s="135"/>
      <c r="O54" s="135"/>
      <c r="P54" s="183"/>
      <c r="Q54" s="135"/>
      <c r="R54" s="135"/>
      <c r="S54" s="184"/>
      <c r="T54" s="178"/>
      <c r="U54" s="178"/>
      <c r="V54" s="178"/>
      <c r="W54" s="178"/>
      <c r="X54" s="178"/>
      <c r="Y54" s="178"/>
      <c r="Z54" s="178"/>
      <c r="AA54" s="178"/>
      <c r="AB54" s="178"/>
      <c r="AC54" s="178"/>
      <c r="AD54" s="178"/>
      <c r="AE54" s="178"/>
      <c r="AF54" s="178"/>
      <c r="AG54" s="178"/>
      <c r="AH54" s="178"/>
      <c r="AI54" s="178"/>
      <c r="AJ54" s="178"/>
      <c r="AK54" s="178"/>
      <c r="AL54" s="178"/>
      <c r="AM54" s="178"/>
    </row>
    <row r="55" customFormat="false" ht="14.25" hidden="false" customHeight="true" outlineLevel="0" collapsed="false">
      <c r="A55" s="135"/>
      <c r="B55" s="135"/>
      <c r="C55" s="135"/>
      <c r="D55" s="179"/>
      <c r="E55" s="135"/>
      <c r="F55" s="135"/>
      <c r="G55" s="180"/>
      <c r="H55" s="135"/>
      <c r="I55" s="135"/>
      <c r="J55" s="181"/>
      <c r="K55" s="135"/>
      <c r="L55" s="135"/>
      <c r="M55" s="182"/>
      <c r="N55" s="135"/>
      <c r="O55" s="135"/>
      <c r="P55" s="183"/>
      <c r="Q55" s="135"/>
      <c r="R55" s="135"/>
      <c r="S55" s="184"/>
      <c r="T55" s="178"/>
      <c r="U55" s="178"/>
      <c r="V55" s="178"/>
      <c r="W55" s="178"/>
      <c r="X55" s="178"/>
      <c r="Y55" s="178"/>
      <c r="Z55" s="178"/>
      <c r="AA55" s="178"/>
      <c r="AB55" s="178"/>
      <c r="AC55" s="178"/>
      <c r="AD55" s="178"/>
      <c r="AE55" s="178"/>
      <c r="AF55" s="178"/>
      <c r="AG55" s="178"/>
      <c r="AH55" s="178"/>
      <c r="AI55" s="178"/>
      <c r="AJ55" s="178"/>
      <c r="AK55" s="178"/>
      <c r="AL55" s="178"/>
      <c r="AM55" s="178"/>
    </row>
    <row r="56" customFormat="false" ht="14.25" hidden="false" customHeight="true" outlineLevel="0" collapsed="false">
      <c r="A56" s="135"/>
      <c r="B56" s="135"/>
      <c r="C56" s="135"/>
      <c r="D56" s="179"/>
      <c r="E56" s="135"/>
      <c r="F56" s="135"/>
      <c r="G56" s="180"/>
      <c r="H56" s="135"/>
      <c r="I56" s="135"/>
      <c r="J56" s="181"/>
      <c r="K56" s="135"/>
      <c r="L56" s="135"/>
      <c r="M56" s="182"/>
      <c r="N56" s="135"/>
      <c r="O56" s="135"/>
      <c r="P56" s="183"/>
      <c r="Q56" s="135"/>
      <c r="R56" s="135"/>
      <c r="S56" s="184"/>
      <c r="T56" s="178"/>
      <c r="U56" s="178"/>
      <c r="V56" s="178"/>
      <c r="W56" s="178"/>
      <c r="X56" s="178"/>
      <c r="Y56" s="178"/>
      <c r="Z56" s="178"/>
      <c r="AA56" s="178"/>
      <c r="AB56" s="178"/>
      <c r="AC56" s="178"/>
      <c r="AD56" s="178"/>
      <c r="AE56" s="178"/>
      <c r="AF56" s="178"/>
      <c r="AG56" s="178"/>
      <c r="AH56" s="178"/>
      <c r="AI56" s="178"/>
      <c r="AJ56" s="178"/>
      <c r="AK56" s="178"/>
      <c r="AL56" s="178"/>
      <c r="AM56" s="178"/>
    </row>
    <row r="57" customFormat="false" ht="14.25" hidden="false" customHeight="true" outlineLevel="0" collapsed="false">
      <c r="A57" s="135"/>
      <c r="B57" s="135"/>
      <c r="C57" s="135"/>
      <c r="D57" s="179"/>
      <c r="E57" s="135"/>
      <c r="F57" s="135"/>
      <c r="G57" s="180"/>
      <c r="H57" s="135"/>
      <c r="I57" s="135"/>
      <c r="J57" s="181"/>
      <c r="K57" s="135"/>
      <c r="L57" s="135"/>
      <c r="M57" s="182"/>
      <c r="N57" s="135"/>
      <c r="O57" s="135"/>
      <c r="P57" s="183"/>
      <c r="Q57" s="135"/>
      <c r="R57" s="135"/>
      <c r="S57" s="184"/>
      <c r="T57" s="178"/>
      <c r="U57" s="178"/>
      <c r="V57" s="178"/>
      <c r="W57" s="178"/>
      <c r="X57" s="178"/>
      <c r="Y57" s="178"/>
      <c r="Z57" s="178"/>
      <c r="AA57" s="178"/>
      <c r="AB57" s="178"/>
      <c r="AC57" s="178"/>
      <c r="AD57" s="178"/>
      <c r="AE57" s="178"/>
      <c r="AF57" s="178"/>
      <c r="AG57" s="178"/>
      <c r="AH57" s="178"/>
      <c r="AI57" s="178"/>
      <c r="AJ57" s="178"/>
      <c r="AK57" s="178"/>
      <c r="AL57" s="178"/>
      <c r="AM57" s="178"/>
    </row>
    <row r="58" customFormat="false" ht="14.25" hidden="false" customHeight="true" outlineLevel="0" collapsed="false">
      <c r="A58" s="135"/>
      <c r="B58" s="135"/>
      <c r="C58" s="135"/>
      <c r="D58" s="179"/>
      <c r="E58" s="135"/>
      <c r="F58" s="135"/>
      <c r="G58" s="180"/>
      <c r="H58" s="135"/>
      <c r="I58" s="135"/>
      <c r="J58" s="181"/>
      <c r="K58" s="135"/>
      <c r="L58" s="135"/>
      <c r="M58" s="182"/>
      <c r="N58" s="135"/>
      <c r="O58" s="135"/>
      <c r="P58" s="183"/>
      <c r="Q58" s="135"/>
      <c r="R58" s="135"/>
      <c r="S58" s="184"/>
      <c r="T58" s="178"/>
      <c r="U58" s="178"/>
      <c r="V58" s="178"/>
      <c r="W58" s="178"/>
      <c r="X58" s="178"/>
      <c r="Y58" s="178"/>
      <c r="Z58" s="178"/>
      <c r="AA58" s="178"/>
      <c r="AB58" s="178"/>
      <c r="AC58" s="178"/>
      <c r="AD58" s="178"/>
      <c r="AE58" s="178"/>
      <c r="AF58" s="178"/>
      <c r="AG58" s="178"/>
      <c r="AH58" s="178"/>
      <c r="AI58" s="178"/>
      <c r="AJ58" s="178"/>
      <c r="AK58" s="178"/>
      <c r="AL58" s="178"/>
      <c r="AM58" s="178"/>
    </row>
    <row r="59" customFormat="false" ht="14.25" hidden="false" customHeight="true" outlineLevel="0" collapsed="false">
      <c r="A59" s="135"/>
      <c r="B59" s="135"/>
      <c r="C59" s="135"/>
      <c r="D59" s="179"/>
      <c r="E59" s="135"/>
      <c r="F59" s="135"/>
      <c r="G59" s="180"/>
      <c r="H59" s="135"/>
      <c r="I59" s="135"/>
      <c r="J59" s="181"/>
      <c r="K59" s="135"/>
      <c r="L59" s="135"/>
      <c r="M59" s="182"/>
      <c r="N59" s="135"/>
      <c r="O59" s="135"/>
      <c r="P59" s="183"/>
      <c r="Q59" s="135"/>
      <c r="R59" s="135"/>
      <c r="S59" s="184"/>
      <c r="T59" s="178"/>
      <c r="U59" s="178"/>
      <c r="V59" s="178"/>
      <c r="W59" s="178"/>
      <c r="X59" s="178"/>
      <c r="Y59" s="178"/>
      <c r="Z59" s="178"/>
      <c r="AA59" s="178"/>
      <c r="AB59" s="178"/>
      <c r="AC59" s="178"/>
      <c r="AD59" s="178"/>
      <c r="AE59" s="178"/>
      <c r="AF59" s="178"/>
      <c r="AG59" s="178"/>
      <c r="AH59" s="178"/>
      <c r="AI59" s="178"/>
      <c r="AJ59" s="178"/>
      <c r="AK59" s="178"/>
      <c r="AL59" s="178"/>
      <c r="AM59" s="178"/>
    </row>
    <row r="60" customFormat="false" ht="14.25" hidden="false" customHeight="true" outlineLevel="0" collapsed="false">
      <c r="A60" s="135"/>
      <c r="B60" s="135"/>
      <c r="C60" s="135"/>
      <c r="D60" s="179"/>
      <c r="E60" s="135"/>
      <c r="F60" s="135"/>
      <c r="G60" s="180"/>
      <c r="H60" s="135"/>
      <c r="I60" s="135"/>
      <c r="J60" s="181"/>
      <c r="K60" s="135"/>
      <c r="L60" s="135"/>
      <c r="M60" s="182"/>
      <c r="N60" s="135"/>
      <c r="O60" s="135"/>
      <c r="P60" s="183"/>
      <c r="Q60" s="135"/>
      <c r="R60" s="135"/>
      <c r="S60" s="184"/>
      <c r="T60" s="178"/>
      <c r="U60" s="178"/>
      <c r="V60" s="178"/>
      <c r="W60" s="178"/>
      <c r="X60" s="178"/>
      <c r="Y60" s="178"/>
      <c r="Z60" s="178"/>
      <c r="AA60" s="178"/>
      <c r="AB60" s="178"/>
      <c r="AC60" s="178"/>
      <c r="AD60" s="178"/>
      <c r="AE60" s="178"/>
      <c r="AF60" s="178"/>
      <c r="AG60" s="178"/>
      <c r="AH60" s="178"/>
      <c r="AI60" s="178"/>
      <c r="AJ60" s="178"/>
      <c r="AK60" s="178"/>
      <c r="AL60" s="178"/>
      <c r="AM60" s="178"/>
    </row>
    <row r="61" customFormat="false" ht="14.25" hidden="false" customHeight="true" outlineLevel="0" collapsed="false">
      <c r="A61" s="135"/>
      <c r="B61" s="135"/>
      <c r="C61" s="135"/>
      <c r="D61" s="179"/>
      <c r="E61" s="135"/>
      <c r="F61" s="135"/>
      <c r="G61" s="180"/>
      <c r="H61" s="135"/>
      <c r="I61" s="135"/>
      <c r="J61" s="181"/>
      <c r="K61" s="135"/>
      <c r="L61" s="135"/>
      <c r="M61" s="182"/>
      <c r="N61" s="135"/>
      <c r="O61" s="135"/>
      <c r="P61" s="183"/>
      <c r="Q61" s="135"/>
      <c r="R61" s="135"/>
      <c r="S61" s="184"/>
      <c r="T61" s="178"/>
      <c r="U61" s="178"/>
      <c r="V61" s="178"/>
      <c r="W61" s="178"/>
      <c r="X61" s="178"/>
      <c r="Y61" s="178"/>
      <c r="Z61" s="178"/>
      <c r="AA61" s="178"/>
      <c r="AB61" s="178"/>
      <c r="AC61" s="178"/>
      <c r="AD61" s="178"/>
      <c r="AE61" s="178"/>
      <c r="AF61" s="178"/>
      <c r="AG61" s="178"/>
      <c r="AH61" s="178"/>
      <c r="AI61" s="178"/>
      <c r="AJ61" s="178"/>
      <c r="AK61" s="178"/>
      <c r="AL61" s="178"/>
      <c r="AM61" s="178"/>
    </row>
    <row r="62" customFormat="false" ht="14.25" hidden="false" customHeight="true" outlineLevel="0" collapsed="false">
      <c r="A62" s="135"/>
      <c r="B62" s="135"/>
      <c r="C62" s="135"/>
      <c r="D62" s="179"/>
      <c r="E62" s="135"/>
      <c r="F62" s="135"/>
      <c r="G62" s="180"/>
      <c r="H62" s="135"/>
      <c r="I62" s="135"/>
      <c r="J62" s="181"/>
      <c r="K62" s="135"/>
      <c r="L62" s="135"/>
      <c r="M62" s="182"/>
      <c r="N62" s="135"/>
      <c r="O62" s="135"/>
      <c r="P62" s="183"/>
      <c r="Q62" s="135"/>
      <c r="R62" s="135"/>
      <c r="S62" s="184"/>
      <c r="T62" s="178"/>
      <c r="U62" s="178"/>
      <c r="V62" s="178"/>
      <c r="W62" s="178"/>
      <c r="X62" s="178"/>
      <c r="Y62" s="178"/>
      <c r="Z62" s="178"/>
      <c r="AA62" s="178"/>
      <c r="AB62" s="178"/>
      <c r="AC62" s="178"/>
      <c r="AD62" s="178"/>
      <c r="AE62" s="178"/>
      <c r="AF62" s="178"/>
      <c r="AG62" s="178"/>
      <c r="AH62" s="178"/>
      <c r="AI62" s="178"/>
      <c r="AJ62" s="178"/>
      <c r="AK62" s="178"/>
      <c r="AL62" s="178"/>
      <c r="AM62" s="178"/>
    </row>
    <row r="63" customFormat="false" ht="14.25" hidden="false" customHeight="true" outlineLevel="0" collapsed="false">
      <c r="A63" s="135"/>
      <c r="B63" s="135"/>
      <c r="C63" s="135"/>
      <c r="D63" s="179"/>
      <c r="E63" s="135"/>
      <c r="F63" s="135"/>
      <c r="G63" s="180"/>
      <c r="H63" s="135"/>
      <c r="I63" s="135"/>
      <c r="J63" s="181"/>
      <c r="K63" s="135"/>
      <c r="L63" s="135"/>
      <c r="M63" s="182"/>
      <c r="N63" s="135"/>
      <c r="O63" s="135"/>
      <c r="P63" s="183"/>
      <c r="Q63" s="135"/>
      <c r="R63" s="135"/>
      <c r="S63" s="184"/>
      <c r="T63" s="178"/>
      <c r="U63" s="178"/>
      <c r="V63" s="178"/>
      <c r="W63" s="178"/>
      <c r="X63" s="178"/>
      <c r="Y63" s="178"/>
      <c r="Z63" s="178"/>
      <c r="AA63" s="178"/>
      <c r="AB63" s="178"/>
      <c r="AC63" s="178"/>
      <c r="AD63" s="178"/>
      <c r="AE63" s="178"/>
      <c r="AF63" s="178"/>
      <c r="AG63" s="178"/>
      <c r="AH63" s="178"/>
      <c r="AI63" s="178"/>
      <c r="AJ63" s="178"/>
      <c r="AK63" s="178"/>
      <c r="AL63" s="178"/>
      <c r="AM63" s="178"/>
    </row>
    <row r="64" customFormat="false" ht="14.25" hidden="false" customHeight="true" outlineLevel="0" collapsed="false">
      <c r="A64" s="135"/>
      <c r="B64" s="135"/>
      <c r="C64" s="135"/>
      <c r="D64" s="179"/>
      <c r="E64" s="135"/>
      <c r="F64" s="135"/>
      <c r="G64" s="180"/>
      <c r="H64" s="135"/>
      <c r="I64" s="135"/>
      <c r="J64" s="181"/>
      <c r="K64" s="135"/>
      <c r="L64" s="135"/>
      <c r="M64" s="182"/>
      <c r="N64" s="135"/>
      <c r="O64" s="135"/>
      <c r="P64" s="183"/>
      <c r="Q64" s="135"/>
      <c r="R64" s="135"/>
      <c r="S64" s="184"/>
      <c r="T64" s="178"/>
      <c r="U64" s="178"/>
      <c r="V64" s="178"/>
      <c r="W64" s="178"/>
      <c r="X64" s="178"/>
      <c r="Y64" s="178"/>
      <c r="Z64" s="178"/>
      <c r="AA64" s="178"/>
      <c r="AB64" s="178"/>
      <c r="AC64" s="178"/>
      <c r="AD64" s="178"/>
      <c r="AE64" s="178"/>
      <c r="AF64" s="178"/>
      <c r="AG64" s="178"/>
      <c r="AH64" s="178"/>
      <c r="AI64" s="178"/>
      <c r="AJ64" s="178"/>
      <c r="AK64" s="178"/>
      <c r="AL64" s="178"/>
      <c r="AM64" s="178"/>
    </row>
    <row r="65" customFormat="false" ht="14.25" hidden="false" customHeight="true" outlineLevel="0" collapsed="false">
      <c r="A65" s="135"/>
      <c r="B65" s="135"/>
      <c r="C65" s="135"/>
      <c r="D65" s="179"/>
      <c r="E65" s="135"/>
      <c r="F65" s="135"/>
      <c r="G65" s="180"/>
      <c r="H65" s="135"/>
      <c r="I65" s="135"/>
      <c r="J65" s="181"/>
      <c r="K65" s="135"/>
      <c r="L65" s="135"/>
      <c r="M65" s="182"/>
      <c r="N65" s="135"/>
      <c r="O65" s="135"/>
      <c r="P65" s="183"/>
      <c r="Q65" s="135"/>
      <c r="R65" s="135"/>
      <c r="S65" s="184"/>
      <c r="T65" s="178"/>
      <c r="U65" s="178"/>
      <c r="V65" s="178"/>
      <c r="W65" s="178"/>
      <c r="X65" s="178"/>
      <c r="Y65" s="178"/>
      <c r="Z65" s="178"/>
      <c r="AA65" s="178"/>
      <c r="AB65" s="178"/>
      <c r="AC65" s="178"/>
      <c r="AD65" s="178"/>
      <c r="AE65" s="178"/>
      <c r="AF65" s="178"/>
      <c r="AG65" s="178"/>
      <c r="AH65" s="178"/>
      <c r="AI65" s="178"/>
      <c r="AJ65" s="178"/>
      <c r="AK65" s="178"/>
      <c r="AL65" s="178"/>
      <c r="AM65" s="178"/>
    </row>
    <row r="66" customFormat="false" ht="14.25" hidden="false" customHeight="true" outlineLevel="0" collapsed="false">
      <c r="A66" s="135"/>
      <c r="B66" s="135"/>
      <c r="C66" s="135"/>
      <c r="D66" s="179"/>
      <c r="E66" s="135"/>
      <c r="F66" s="135"/>
      <c r="G66" s="180"/>
      <c r="H66" s="135"/>
      <c r="I66" s="135"/>
      <c r="J66" s="181"/>
      <c r="K66" s="135"/>
      <c r="L66" s="135"/>
      <c r="M66" s="182"/>
      <c r="N66" s="135"/>
      <c r="O66" s="135"/>
      <c r="P66" s="183"/>
      <c r="Q66" s="135"/>
      <c r="R66" s="135"/>
      <c r="S66" s="184"/>
      <c r="T66" s="178"/>
      <c r="U66" s="178"/>
      <c r="V66" s="178"/>
      <c r="W66" s="178"/>
      <c r="X66" s="178"/>
      <c r="Y66" s="178"/>
      <c r="Z66" s="178"/>
      <c r="AA66" s="178"/>
      <c r="AB66" s="178"/>
      <c r="AC66" s="178"/>
      <c r="AD66" s="178"/>
      <c r="AE66" s="178"/>
      <c r="AF66" s="178"/>
      <c r="AG66" s="178"/>
      <c r="AH66" s="178"/>
      <c r="AI66" s="178"/>
      <c r="AJ66" s="178"/>
      <c r="AK66" s="178"/>
      <c r="AL66" s="178"/>
      <c r="AM66" s="178"/>
    </row>
    <row r="67" customFormat="false" ht="14.25" hidden="false" customHeight="true" outlineLevel="0" collapsed="false">
      <c r="A67" s="135"/>
      <c r="B67" s="135"/>
      <c r="C67" s="135"/>
      <c r="D67" s="179"/>
      <c r="E67" s="135"/>
      <c r="F67" s="135"/>
      <c r="G67" s="180"/>
      <c r="H67" s="135"/>
      <c r="I67" s="135"/>
      <c r="J67" s="181"/>
      <c r="K67" s="135"/>
      <c r="L67" s="135"/>
      <c r="M67" s="182"/>
      <c r="N67" s="135"/>
      <c r="O67" s="135"/>
      <c r="P67" s="183"/>
      <c r="Q67" s="135"/>
      <c r="R67" s="135"/>
      <c r="S67" s="184"/>
      <c r="T67" s="178"/>
      <c r="U67" s="178"/>
      <c r="V67" s="178"/>
      <c r="W67" s="178"/>
      <c r="X67" s="178"/>
      <c r="Y67" s="178"/>
      <c r="Z67" s="178"/>
      <c r="AA67" s="178"/>
      <c r="AB67" s="178"/>
      <c r="AC67" s="178"/>
      <c r="AD67" s="178"/>
      <c r="AE67" s="178"/>
      <c r="AF67" s="178"/>
      <c r="AG67" s="178"/>
      <c r="AH67" s="178"/>
      <c r="AI67" s="178"/>
      <c r="AJ67" s="178"/>
      <c r="AK67" s="178"/>
      <c r="AL67" s="178"/>
      <c r="AM67" s="178"/>
    </row>
    <row r="68" customFormat="false" ht="14.25" hidden="false" customHeight="true" outlineLevel="0" collapsed="false">
      <c r="A68" s="135"/>
      <c r="B68" s="135"/>
      <c r="C68" s="135"/>
      <c r="D68" s="179"/>
      <c r="E68" s="135"/>
      <c r="F68" s="135"/>
      <c r="G68" s="180"/>
      <c r="H68" s="135"/>
      <c r="I68" s="135"/>
      <c r="J68" s="181"/>
      <c r="K68" s="135"/>
      <c r="L68" s="135"/>
      <c r="M68" s="182"/>
      <c r="N68" s="135"/>
      <c r="O68" s="135"/>
      <c r="P68" s="183"/>
      <c r="Q68" s="135"/>
      <c r="R68" s="135"/>
      <c r="S68" s="184"/>
      <c r="T68" s="178"/>
      <c r="U68" s="178"/>
      <c r="V68" s="178"/>
      <c r="W68" s="178"/>
      <c r="X68" s="178"/>
      <c r="Y68" s="178"/>
      <c r="Z68" s="178"/>
      <c r="AA68" s="178"/>
      <c r="AB68" s="178"/>
      <c r="AC68" s="178"/>
      <c r="AD68" s="178"/>
      <c r="AE68" s="178"/>
      <c r="AF68" s="178"/>
      <c r="AG68" s="178"/>
      <c r="AH68" s="178"/>
      <c r="AI68" s="178"/>
      <c r="AJ68" s="178"/>
      <c r="AK68" s="178"/>
      <c r="AL68" s="178"/>
      <c r="AM68" s="178"/>
    </row>
    <row r="69" customFormat="false" ht="14.25" hidden="false" customHeight="true" outlineLevel="0" collapsed="false">
      <c r="A69" s="135"/>
      <c r="B69" s="135"/>
      <c r="C69" s="135"/>
      <c r="D69" s="179"/>
      <c r="E69" s="135"/>
      <c r="F69" s="135"/>
      <c r="G69" s="180"/>
      <c r="H69" s="135"/>
      <c r="I69" s="135"/>
      <c r="J69" s="181"/>
      <c r="K69" s="135"/>
      <c r="L69" s="135"/>
      <c r="M69" s="182"/>
      <c r="N69" s="135"/>
      <c r="O69" s="135"/>
      <c r="P69" s="183"/>
      <c r="Q69" s="135"/>
      <c r="R69" s="135"/>
      <c r="S69" s="184"/>
      <c r="T69" s="178"/>
      <c r="U69" s="178"/>
      <c r="V69" s="178"/>
      <c r="W69" s="178"/>
      <c r="X69" s="178"/>
      <c r="Y69" s="178"/>
      <c r="Z69" s="178"/>
      <c r="AA69" s="178"/>
      <c r="AB69" s="178"/>
      <c r="AC69" s="178"/>
      <c r="AD69" s="178"/>
      <c r="AE69" s="178"/>
      <c r="AF69" s="178"/>
      <c r="AG69" s="178"/>
      <c r="AH69" s="178"/>
      <c r="AI69" s="178"/>
      <c r="AJ69" s="178"/>
      <c r="AK69" s="178"/>
      <c r="AL69" s="178"/>
      <c r="AM69" s="178"/>
    </row>
    <row r="70" customFormat="false" ht="14.25" hidden="false" customHeight="true" outlineLevel="0" collapsed="false">
      <c r="A70" s="135"/>
      <c r="B70" s="135"/>
      <c r="C70" s="135"/>
      <c r="D70" s="179"/>
      <c r="E70" s="135"/>
      <c r="F70" s="135"/>
      <c r="G70" s="180"/>
      <c r="H70" s="135"/>
      <c r="I70" s="135"/>
      <c r="J70" s="181"/>
      <c r="K70" s="135"/>
      <c r="L70" s="135"/>
      <c r="M70" s="182"/>
      <c r="N70" s="135"/>
      <c r="O70" s="135"/>
      <c r="P70" s="183"/>
      <c r="Q70" s="135"/>
      <c r="R70" s="135"/>
      <c r="S70" s="184"/>
      <c r="T70" s="178"/>
      <c r="U70" s="178"/>
      <c r="V70" s="178"/>
      <c r="W70" s="178"/>
      <c r="X70" s="178"/>
      <c r="Y70" s="178"/>
      <c r="Z70" s="178"/>
      <c r="AA70" s="178"/>
      <c r="AB70" s="178"/>
      <c r="AC70" s="178"/>
      <c r="AD70" s="178"/>
      <c r="AE70" s="178"/>
      <c r="AF70" s="178"/>
      <c r="AG70" s="178"/>
      <c r="AH70" s="178"/>
      <c r="AI70" s="178"/>
      <c r="AJ70" s="178"/>
      <c r="AK70" s="178"/>
      <c r="AL70" s="178"/>
      <c r="AM70" s="178"/>
    </row>
    <row r="71" customFormat="false" ht="14.25" hidden="false" customHeight="true" outlineLevel="0" collapsed="false">
      <c r="A71" s="135"/>
      <c r="B71" s="135"/>
      <c r="C71" s="135"/>
      <c r="D71" s="179"/>
      <c r="E71" s="135"/>
      <c r="F71" s="135"/>
      <c r="G71" s="180"/>
      <c r="H71" s="135"/>
      <c r="I71" s="135"/>
      <c r="J71" s="181"/>
      <c r="K71" s="135"/>
      <c r="L71" s="135"/>
      <c r="M71" s="182"/>
      <c r="N71" s="135"/>
      <c r="O71" s="135"/>
      <c r="P71" s="183"/>
      <c r="Q71" s="135"/>
      <c r="R71" s="135"/>
      <c r="S71" s="184"/>
      <c r="T71" s="178"/>
      <c r="U71" s="178"/>
      <c r="V71" s="178"/>
      <c r="W71" s="178"/>
      <c r="X71" s="178"/>
      <c r="Y71" s="178"/>
      <c r="Z71" s="178"/>
      <c r="AA71" s="178"/>
      <c r="AB71" s="178"/>
      <c r="AC71" s="178"/>
      <c r="AD71" s="178"/>
      <c r="AE71" s="178"/>
      <c r="AF71" s="178"/>
      <c r="AG71" s="178"/>
      <c r="AH71" s="178"/>
      <c r="AI71" s="178"/>
      <c r="AJ71" s="178"/>
      <c r="AK71" s="178"/>
      <c r="AL71" s="178"/>
      <c r="AM71" s="178"/>
    </row>
    <row r="72" customFormat="false" ht="14.25" hidden="false" customHeight="true" outlineLevel="0" collapsed="false">
      <c r="A72" s="135"/>
      <c r="B72" s="135"/>
      <c r="C72" s="135"/>
      <c r="D72" s="179"/>
      <c r="E72" s="135"/>
      <c r="F72" s="135"/>
      <c r="G72" s="180"/>
      <c r="H72" s="135"/>
      <c r="I72" s="135"/>
      <c r="J72" s="181"/>
      <c r="K72" s="135"/>
      <c r="L72" s="135"/>
      <c r="M72" s="182"/>
      <c r="N72" s="135"/>
      <c r="O72" s="135"/>
      <c r="P72" s="183"/>
      <c r="Q72" s="135"/>
      <c r="R72" s="135"/>
      <c r="S72" s="184"/>
      <c r="T72" s="178"/>
      <c r="U72" s="178"/>
      <c r="V72" s="178"/>
      <c r="W72" s="178"/>
      <c r="X72" s="178"/>
      <c r="Y72" s="178"/>
      <c r="Z72" s="178"/>
      <c r="AA72" s="178"/>
      <c r="AB72" s="178"/>
      <c r="AC72" s="178"/>
      <c r="AD72" s="178"/>
      <c r="AE72" s="178"/>
      <c r="AF72" s="178"/>
      <c r="AG72" s="178"/>
      <c r="AH72" s="178"/>
      <c r="AI72" s="178"/>
      <c r="AJ72" s="178"/>
      <c r="AK72" s="178"/>
      <c r="AL72" s="178"/>
      <c r="AM72" s="178"/>
    </row>
    <row r="73" customFormat="false" ht="14.25" hidden="false" customHeight="true" outlineLevel="0" collapsed="false">
      <c r="A73" s="135"/>
      <c r="B73" s="135"/>
      <c r="C73" s="135"/>
      <c r="D73" s="179"/>
      <c r="E73" s="135"/>
      <c r="F73" s="135"/>
      <c r="G73" s="180"/>
      <c r="H73" s="135"/>
      <c r="I73" s="135"/>
      <c r="J73" s="181"/>
      <c r="K73" s="135"/>
      <c r="L73" s="135"/>
      <c r="M73" s="182"/>
      <c r="N73" s="135"/>
      <c r="O73" s="135"/>
      <c r="P73" s="183"/>
      <c r="Q73" s="135"/>
      <c r="R73" s="135"/>
      <c r="S73" s="184"/>
      <c r="T73" s="178"/>
      <c r="U73" s="178"/>
      <c r="V73" s="178"/>
      <c r="W73" s="178"/>
      <c r="X73" s="178"/>
      <c r="Y73" s="178"/>
      <c r="Z73" s="178"/>
      <c r="AA73" s="178"/>
      <c r="AB73" s="178"/>
      <c r="AC73" s="178"/>
      <c r="AD73" s="178"/>
      <c r="AE73" s="178"/>
      <c r="AF73" s="178"/>
      <c r="AG73" s="178"/>
      <c r="AH73" s="178"/>
      <c r="AI73" s="178"/>
      <c r="AJ73" s="178"/>
      <c r="AK73" s="178"/>
      <c r="AL73" s="178"/>
      <c r="AM73" s="178"/>
    </row>
    <row r="74" customFormat="false" ht="14.25" hidden="false" customHeight="true" outlineLevel="0" collapsed="false">
      <c r="A74" s="135"/>
      <c r="B74" s="135"/>
      <c r="C74" s="135"/>
      <c r="D74" s="179"/>
      <c r="E74" s="135"/>
      <c r="F74" s="135"/>
      <c r="G74" s="180"/>
      <c r="H74" s="135"/>
      <c r="I74" s="135"/>
      <c r="J74" s="181"/>
      <c r="K74" s="135"/>
      <c r="L74" s="135"/>
      <c r="M74" s="182"/>
      <c r="N74" s="135"/>
      <c r="O74" s="135"/>
      <c r="P74" s="183"/>
      <c r="Q74" s="135"/>
      <c r="R74" s="135"/>
      <c r="S74" s="184"/>
      <c r="T74" s="178"/>
      <c r="U74" s="178"/>
      <c r="V74" s="178"/>
      <c r="W74" s="178"/>
      <c r="X74" s="178"/>
      <c r="Y74" s="178"/>
      <c r="Z74" s="178"/>
      <c r="AA74" s="178"/>
      <c r="AB74" s="178"/>
      <c r="AC74" s="178"/>
      <c r="AD74" s="178"/>
      <c r="AE74" s="178"/>
      <c r="AF74" s="178"/>
      <c r="AG74" s="178"/>
      <c r="AH74" s="178"/>
      <c r="AI74" s="178"/>
      <c r="AJ74" s="178"/>
      <c r="AK74" s="178"/>
      <c r="AL74" s="178"/>
      <c r="AM74" s="178"/>
    </row>
    <row r="75" customFormat="false" ht="14.25" hidden="false" customHeight="true" outlineLevel="0" collapsed="false">
      <c r="A75" s="135"/>
      <c r="B75" s="135"/>
      <c r="C75" s="135"/>
      <c r="D75" s="179"/>
      <c r="E75" s="135"/>
      <c r="F75" s="135"/>
      <c r="G75" s="180"/>
      <c r="H75" s="135"/>
      <c r="I75" s="135"/>
      <c r="J75" s="181"/>
      <c r="K75" s="135"/>
      <c r="L75" s="135"/>
      <c r="M75" s="182"/>
      <c r="N75" s="135"/>
      <c r="O75" s="135"/>
      <c r="P75" s="183"/>
      <c r="Q75" s="135"/>
      <c r="R75" s="135"/>
      <c r="S75" s="184"/>
      <c r="T75" s="178"/>
      <c r="U75" s="178"/>
      <c r="V75" s="178"/>
      <c r="W75" s="178"/>
      <c r="X75" s="178"/>
      <c r="Y75" s="178"/>
      <c r="Z75" s="178"/>
      <c r="AA75" s="178"/>
      <c r="AB75" s="178"/>
      <c r="AC75" s="178"/>
      <c r="AD75" s="178"/>
      <c r="AE75" s="178"/>
      <c r="AF75" s="178"/>
      <c r="AG75" s="178"/>
      <c r="AH75" s="178"/>
      <c r="AI75" s="178"/>
      <c r="AJ75" s="178"/>
      <c r="AK75" s="178"/>
      <c r="AL75" s="178"/>
      <c r="AM75" s="178"/>
    </row>
    <row r="76" customFormat="false" ht="14.25" hidden="false" customHeight="true" outlineLevel="0" collapsed="false">
      <c r="A76" s="135"/>
      <c r="B76" s="135"/>
      <c r="C76" s="135"/>
      <c r="D76" s="179"/>
      <c r="E76" s="135"/>
      <c r="F76" s="135"/>
      <c r="G76" s="180"/>
      <c r="H76" s="135"/>
      <c r="I76" s="135"/>
      <c r="J76" s="181"/>
      <c r="K76" s="135"/>
      <c r="L76" s="135"/>
      <c r="M76" s="182"/>
      <c r="N76" s="135"/>
      <c r="O76" s="135"/>
      <c r="P76" s="183"/>
      <c r="Q76" s="135"/>
      <c r="R76" s="135"/>
      <c r="S76" s="184"/>
      <c r="T76" s="178"/>
      <c r="U76" s="178"/>
      <c r="V76" s="178"/>
      <c r="W76" s="178"/>
      <c r="X76" s="178"/>
      <c r="Y76" s="178"/>
      <c r="Z76" s="178"/>
      <c r="AA76" s="178"/>
      <c r="AB76" s="178"/>
      <c r="AC76" s="178"/>
      <c r="AD76" s="178"/>
      <c r="AE76" s="178"/>
      <c r="AF76" s="178"/>
      <c r="AG76" s="178"/>
      <c r="AH76" s="178"/>
      <c r="AI76" s="178"/>
      <c r="AJ76" s="178"/>
      <c r="AK76" s="178"/>
      <c r="AL76" s="178"/>
      <c r="AM76" s="178"/>
    </row>
    <row r="77" customFormat="false" ht="14.25" hidden="false" customHeight="true" outlineLevel="0" collapsed="false">
      <c r="A77" s="135"/>
      <c r="B77" s="135"/>
      <c r="C77" s="135"/>
      <c r="D77" s="179"/>
      <c r="E77" s="135"/>
      <c r="F77" s="135"/>
      <c r="G77" s="180"/>
      <c r="H77" s="135"/>
      <c r="I77" s="135"/>
      <c r="J77" s="181"/>
      <c r="K77" s="135"/>
      <c r="L77" s="135"/>
      <c r="M77" s="182"/>
      <c r="N77" s="135"/>
      <c r="O77" s="135"/>
      <c r="P77" s="183"/>
      <c r="Q77" s="135"/>
      <c r="R77" s="135"/>
      <c r="S77" s="184"/>
      <c r="T77" s="178"/>
      <c r="U77" s="178"/>
      <c r="V77" s="178"/>
      <c r="W77" s="178"/>
      <c r="X77" s="178"/>
      <c r="Y77" s="178"/>
      <c r="Z77" s="178"/>
      <c r="AA77" s="178"/>
      <c r="AB77" s="178"/>
      <c r="AC77" s="178"/>
      <c r="AD77" s="178"/>
      <c r="AE77" s="178"/>
      <c r="AF77" s="178"/>
      <c r="AG77" s="178"/>
      <c r="AH77" s="178"/>
      <c r="AI77" s="178"/>
      <c r="AJ77" s="178"/>
      <c r="AK77" s="178"/>
      <c r="AL77" s="178"/>
      <c r="AM77" s="178"/>
    </row>
    <row r="78" customFormat="false" ht="14.25" hidden="false" customHeight="true" outlineLevel="0" collapsed="false">
      <c r="A78" s="135"/>
      <c r="B78" s="135"/>
      <c r="C78" s="135"/>
      <c r="D78" s="179"/>
      <c r="E78" s="135"/>
      <c r="F78" s="135"/>
      <c r="G78" s="180"/>
      <c r="H78" s="135"/>
      <c r="I78" s="135"/>
      <c r="J78" s="181"/>
      <c r="K78" s="135"/>
      <c r="L78" s="135"/>
      <c r="M78" s="182"/>
      <c r="N78" s="135"/>
      <c r="O78" s="135"/>
      <c r="P78" s="183"/>
      <c r="Q78" s="135"/>
      <c r="R78" s="135"/>
      <c r="S78" s="184"/>
      <c r="T78" s="178"/>
      <c r="U78" s="178"/>
      <c r="V78" s="178"/>
      <c r="W78" s="178"/>
      <c r="X78" s="178"/>
      <c r="Y78" s="178"/>
      <c r="Z78" s="178"/>
      <c r="AA78" s="178"/>
      <c r="AB78" s="178"/>
      <c r="AC78" s="178"/>
      <c r="AD78" s="178"/>
      <c r="AE78" s="178"/>
      <c r="AF78" s="178"/>
      <c r="AG78" s="178"/>
      <c r="AH78" s="178"/>
      <c r="AI78" s="178"/>
      <c r="AJ78" s="178"/>
      <c r="AK78" s="178"/>
      <c r="AL78" s="178"/>
      <c r="AM78" s="178"/>
    </row>
    <row r="79" customFormat="false" ht="14.25" hidden="false" customHeight="true" outlineLevel="0" collapsed="false">
      <c r="A79" s="135"/>
      <c r="B79" s="135"/>
      <c r="C79" s="135"/>
      <c r="D79" s="179"/>
      <c r="E79" s="135"/>
      <c r="F79" s="135"/>
      <c r="G79" s="180"/>
      <c r="H79" s="135"/>
      <c r="I79" s="135"/>
      <c r="J79" s="181"/>
      <c r="K79" s="135"/>
      <c r="L79" s="135"/>
      <c r="M79" s="182"/>
      <c r="N79" s="135"/>
      <c r="O79" s="135"/>
      <c r="P79" s="183"/>
      <c r="Q79" s="135"/>
      <c r="R79" s="135"/>
      <c r="S79" s="184"/>
      <c r="T79" s="178"/>
      <c r="U79" s="178"/>
      <c r="V79" s="178"/>
      <c r="W79" s="178"/>
      <c r="X79" s="178"/>
      <c r="Y79" s="178"/>
      <c r="Z79" s="178"/>
      <c r="AA79" s="178"/>
      <c r="AB79" s="178"/>
      <c r="AC79" s="178"/>
      <c r="AD79" s="178"/>
      <c r="AE79" s="178"/>
      <c r="AF79" s="178"/>
      <c r="AG79" s="178"/>
      <c r="AH79" s="178"/>
      <c r="AI79" s="178"/>
      <c r="AJ79" s="178"/>
      <c r="AK79" s="178"/>
      <c r="AL79" s="178"/>
      <c r="AM79" s="178"/>
    </row>
    <row r="80" customFormat="false" ht="14.25" hidden="false" customHeight="true" outlineLevel="0" collapsed="false">
      <c r="A80" s="135"/>
      <c r="B80" s="135"/>
      <c r="C80" s="135"/>
      <c r="D80" s="179"/>
      <c r="E80" s="135"/>
      <c r="F80" s="135"/>
      <c r="G80" s="180"/>
      <c r="H80" s="135"/>
      <c r="I80" s="135"/>
      <c r="J80" s="181"/>
      <c r="K80" s="135"/>
      <c r="L80" s="135"/>
      <c r="M80" s="182"/>
      <c r="N80" s="135"/>
      <c r="O80" s="135"/>
      <c r="P80" s="183"/>
      <c r="Q80" s="135"/>
      <c r="R80" s="135"/>
      <c r="S80" s="184"/>
      <c r="T80" s="178"/>
      <c r="U80" s="178"/>
      <c r="V80" s="178"/>
      <c r="W80" s="178"/>
      <c r="X80" s="178"/>
      <c r="Y80" s="178"/>
      <c r="Z80" s="178"/>
      <c r="AA80" s="178"/>
      <c r="AB80" s="178"/>
      <c r="AC80" s="178"/>
      <c r="AD80" s="178"/>
      <c r="AE80" s="178"/>
      <c r="AF80" s="178"/>
      <c r="AG80" s="178"/>
      <c r="AH80" s="178"/>
      <c r="AI80" s="178"/>
      <c r="AJ80" s="178"/>
      <c r="AK80" s="178"/>
      <c r="AL80" s="178"/>
      <c r="AM80" s="178"/>
    </row>
    <row r="81" customFormat="false" ht="14.25" hidden="false" customHeight="true" outlineLevel="0" collapsed="false">
      <c r="A81" s="135"/>
      <c r="B81" s="135"/>
      <c r="C81" s="135"/>
      <c r="D81" s="179"/>
      <c r="E81" s="135"/>
      <c r="F81" s="135"/>
      <c r="G81" s="180"/>
      <c r="H81" s="135"/>
      <c r="I81" s="135"/>
      <c r="J81" s="181"/>
      <c r="K81" s="135"/>
      <c r="L81" s="135"/>
      <c r="M81" s="182"/>
      <c r="N81" s="135"/>
      <c r="O81" s="135"/>
      <c r="P81" s="183"/>
      <c r="Q81" s="135"/>
      <c r="R81" s="135"/>
      <c r="S81" s="184"/>
      <c r="T81" s="178"/>
      <c r="U81" s="178"/>
      <c r="V81" s="178"/>
      <c r="W81" s="178"/>
      <c r="X81" s="178"/>
      <c r="Y81" s="178"/>
      <c r="Z81" s="178"/>
      <c r="AA81" s="178"/>
      <c r="AB81" s="178"/>
      <c r="AC81" s="178"/>
      <c r="AD81" s="178"/>
      <c r="AE81" s="178"/>
      <c r="AF81" s="178"/>
      <c r="AG81" s="178"/>
      <c r="AH81" s="178"/>
      <c r="AI81" s="178"/>
      <c r="AJ81" s="178"/>
      <c r="AK81" s="178"/>
      <c r="AL81" s="178"/>
      <c r="AM81" s="178"/>
    </row>
    <row r="82" customFormat="false" ht="14.25" hidden="false" customHeight="true" outlineLevel="0" collapsed="false">
      <c r="A82" s="135"/>
      <c r="B82" s="135"/>
      <c r="C82" s="135"/>
      <c r="D82" s="179"/>
      <c r="E82" s="135"/>
      <c r="F82" s="135"/>
      <c r="G82" s="180"/>
      <c r="H82" s="135"/>
      <c r="I82" s="135"/>
      <c r="J82" s="181"/>
      <c r="K82" s="135"/>
      <c r="L82" s="135"/>
      <c r="M82" s="182"/>
      <c r="N82" s="135"/>
      <c r="O82" s="135"/>
      <c r="P82" s="183"/>
      <c r="Q82" s="135"/>
      <c r="R82" s="135"/>
      <c r="S82" s="184"/>
      <c r="T82" s="178"/>
      <c r="U82" s="178"/>
      <c r="V82" s="178"/>
      <c r="W82" s="178"/>
      <c r="X82" s="178"/>
      <c r="Y82" s="178"/>
      <c r="Z82" s="178"/>
      <c r="AA82" s="178"/>
      <c r="AB82" s="178"/>
      <c r="AC82" s="178"/>
      <c r="AD82" s="178"/>
      <c r="AE82" s="178"/>
      <c r="AF82" s="178"/>
      <c r="AG82" s="178"/>
      <c r="AH82" s="178"/>
      <c r="AI82" s="178"/>
      <c r="AJ82" s="178"/>
      <c r="AK82" s="178"/>
      <c r="AL82" s="178"/>
      <c r="AM82" s="178"/>
    </row>
    <row r="83" customFormat="false" ht="14.25" hidden="false" customHeight="true" outlineLevel="0" collapsed="false">
      <c r="A83" s="135"/>
      <c r="B83" s="135"/>
      <c r="C83" s="135"/>
      <c r="D83" s="179"/>
      <c r="E83" s="135"/>
      <c r="F83" s="135"/>
      <c r="G83" s="180"/>
      <c r="H83" s="135"/>
      <c r="I83" s="135"/>
      <c r="J83" s="181"/>
      <c r="K83" s="135"/>
      <c r="L83" s="135"/>
      <c r="M83" s="182"/>
      <c r="N83" s="135"/>
      <c r="O83" s="135"/>
      <c r="P83" s="183"/>
      <c r="Q83" s="135"/>
      <c r="R83" s="135"/>
      <c r="S83" s="184"/>
      <c r="T83" s="178"/>
      <c r="U83" s="178"/>
      <c r="V83" s="178"/>
      <c r="W83" s="178"/>
      <c r="X83" s="178"/>
      <c r="Y83" s="178"/>
      <c r="Z83" s="178"/>
      <c r="AA83" s="178"/>
      <c r="AB83" s="178"/>
      <c r="AC83" s="178"/>
      <c r="AD83" s="178"/>
      <c r="AE83" s="178"/>
      <c r="AF83" s="178"/>
      <c r="AG83" s="178"/>
      <c r="AH83" s="178"/>
      <c r="AI83" s="178"/>
      <c r="AJ83" s="178"/>
      <c r="AK83" s="178"/>
      <c r="AL83" s="178"/>
      <c r="AM83" s="178"/>
    </row>
    <row r="84" customFormat="false" ht="14.25" hidden="false" customHeight="true" outlineLevel="0" collapsed="false">
      <c r="A84" s="135"/>
      <c r="B84" s="135"/>
      <c r="C84" s="135"/>
      <c r="D84" s="179"/>
      <c r="E84" s="135"/>
      <c r="F84" s="135"/>
      <c r="G84" s="180"/>
      <c r="H84" s="135"/>
      <c r="I84" s="135"/>
      <c r="J84" s="181"/>
      <c r="K84" s="135"/>
      <c r="L84" s="135"/>
      <c r="M84" s="182"/>
      <c r="N84" s="135"/>
      <c r="O84" s="135"/>
      <c r="P84" s="183"/>
      <c r="Q84" s="135"/>
      <c r="R84" s="135"/>
      <c r="S84" s="184"/>
      <c r="T84" s="178"/>
      <c r="U84" s="178"/>
      <c r="V84" s="178"/>
      <c r="W84" s="178"/>
      <c r="X84" s="178"/>
      <c r="Y84" s="178"/>
      <c r="Z84" s="178"/>
      <c r="AA84" s="178"/>
      <c r="AB84" s="178"/>
      <c r="AC84" s="178"/>
      <c r="AD84" s="178"/>
      <c r="AE84" s="178"/>
      <c r="AF84" s="178"/>
      <c r="AG84" s="178"/>
      <c r="AH84" s="178"/>
      <c r="AI84" s="178"/>
      <c r="AJ84" s="178"/>
      <c r="AK84" s="178"/>
      <c r="AL84" s="178"/>
      <c r="AM84" s="178"/>
    </row>
    <row r="85" customFormat="false" ht="14.25" hidden="false" customHeight="true" outlineLevel="0" collapsed="false">
      <c r="A85" s="135"/>
      <c r="B85" s="135"/>
      <c r="C85" s="135"/>
      <c r="D85" s="179"/>
      <c r="E85" s="135"/>
      <c r="F85" s="135"/>
      <c r="G85" s="180"/>
      <c r="H85" s="135"/>
      <c r="I85" s="135"/>
      <c r="J85" s="181"/>
      <c r="K85" s="135"/>
      <c r="L85" s="135"/>
      <c r="M85" s="182"/>
      <c r="N85" s="135"/>
      <c r="O85" s="135"/>
      <c r="P85" s="183"/>
      <c r="Q85" s="135"/>
      <c r="R85" s="135"/>
      <c r="S85" s="184"/>
      <c r="T85" s="178"/>
      <c r="U85" s="178"/>
      <c r="V85" s="178"/>
      <c r="W85" s="178"/>
      <c r="X85" s="178"/>
      <c r="Y85" s="178"/>
      <c r="Z85" s="178"/>
      <c r="AA85" s="178"/>
      <c r="AB85" s="178"/>
      <c r="AC85" s="178"/>
      <c r="AD85" s="178"/>
      <c r="AE85" s="178"/>
      <c r="AF85" s="178"/>
      <c r="AG85" s="178"/>
      <c r="AH85" s="178"/>
      <c r="AI85" s="178"/>
      <c r="AJ85" s="178"/>
      <c r="AK85" s="178"/>
      <c r="AL85" s="178"/>
      <c r="AM85" s="178"/>
    </row>
    <row r="86" customFormat="false" ht="14.25" hidden="false" customHeight="true" outlineLevel="0" collapsed="false">
      <c r="A86" s="135"/>
      <c r="B86" s="135"/>
      <c r="C86" s="135"/>
      <c r="D86" s="179"/>
      <c r="E86" s="135"/>
      <c r="F86" s="135"/>
      <c r="G86" s="180"/>
      <c r="H86" s="135"/>
      <c r="I86" s="135"/>
      <c r="J86" s="181"/>
      <c r="K86" s="135"/>
      <c r="L86" s="135"/>
      <c r="M86" s="182"/>
      <c r="N86" s="135"/>
      <c r="O86" s="135"/>
      <c r="P86" s="183"/>
      <c r="Q86" s="135"/>
      <c r="R86" s="135"/>
      <c r="S86" s="184"/>
      <c r="T86" s="178"/>
      <c r="U86" s="178"/>
      <c r="V86" s="178"/>
      <c r="W86" s="178"/>
      <c r="X86" s="178"/>
      <c r="Y86" s="178"/>
      <c r="Z86" s="178"/>
      <c r="AA86" s="178"/>
      <c r="AB86" s="178"/>
      <c r="AC86" s="178"/>
      <c r="AD86" s="178"/>
      <c r="AE86" s="178"/>
      <c r="AF86" s="178"/>
      <c r="AG86" s="178"/>
      <c r="AH86" s="178"/>
      <c r="AI86" s="178"/>
      <c r="AJ86" s="178"/>
      <c r="AK86" s="178"/>
      <c r="AL86" s="178"/>
      <c r="AM86" s="178"/>
    </row>
    <row r="87" customFormat="false" ht="14.25" hidden="false" customHeight="true" outlineLevel="0" collapsed="false">
      <c r="A87" s="135"/>
      <c r="B87" s="135"/>
      <c r="C87" s="135"/>
      <c r="D87" s="179"/>
      <c r="E87" s="135"/>
      <c r="F87" s="135"/>
      <c r="G87" s="180"/>
      <c r="H87" s="135"/>
      <c r="I87" s="135"/>
      <c r="J87" s="181"/>
      <c r="K87" s="135"/>
      <c r="L87" s="135"/>
      <c r="M87" s="182"/>
      <c r="N87" s="135"/>
      <c r="O87" s="135"/>
      <c r="P87" s="183"/>
      <c r="Q87" s="135"/>
      <c r="R87" s="135"/>
      <c r="S87" s="184"/>
      <c r="T87" s="178"/>
      <c r="U87" s="178"/>
      <c r="V87" s="178"/>
      <c r="W87" s="178"/>
      <c r="X87" s="178"/>
      <c r="Y87" s="178"/>
      <c r="Z87" s="178"/>
      <c r="AA87" s="178"/>
      <c r="AB87" s="178"/>
      <c r="AC87" s="178"/>
      <c r="AD87" s="178"/>
      <c r="AE87" s="178"/>
      <c r="AF87" s="178"/>
      <c r="AG87" s="178"/>
      <c r="AH87" s="178"/>
      <c r="AI87" s="178"/>
      <c r="AJ87" s="178"/>
      <c r="AK87" s="178"/>
      <c r="AL87" s="178"/>
      <c r="AM87" s="178"/>
    </row>
    <row r="88" customFormat="false" ht="14.25" hidden="false" customHeight="true" outlineLevel="0" collapsed="false">
      <c r="A88" s="135"/>
      <c r="B88" s="135"/>
      <c r="C88" s="135"/>
      <c r="D88" s="179"/>
      <c r="E88" s="135"/>
      <c r="F88" s="135"/>
      <c r="G88" s="180"/>
      <c r="H88" s="135"/>
      <c r="I88" s="135"/>
      <c r="J88" s="181"/>
      <c r="K88" s="135"/>
      <c r="L88" s="135"/>
      <c r="M88" s="182"/>
      <c r="N88" s="135"/>
      <c r="O88" s="135"/>
      <c r="P88" s="183"/>
      <c r="Q88" s="135"/>
      <c r="R88" s="135"/>
      <c r="S88" s="184"/>
      <c r="T88" s="178"/>
      <c r="U88" s="178"/>
      <c r="V88" s="178"/>
      <c r="W88" s="178"/>
      <c r="X88" s="178"/>
      <c r="Y88" s="178"/>
      <c r="Z88" s="178"/>
      <c r="AA88" s="178"/>
      <c r="AB88" s="178"/>
      <c r="AC88" s="178"/>
      <c r="AD88" s="178"/>
      <c r="AE88" s="178"/>
      <c r="AF88" s="178"/>
      <c r="AG88" s="178"/>
      <c r="AH88" s="178"/>
      <c r="AI88" s="178"/>
      <c r="AJ88" s="178"/>
      <c r="AK88" s="178"/>
      <c r="AL88" s="178"/>
      <c r="AM88" s="178"/>
    </row>
    <row r="89" customFormat="false" ht="14.25" hidden="false" customHeight="true" outlineLevel="0" collapsed="false">
      <c r="A89" s="135"/>
      <c r="B89" s="135"/>
      <c r="C89" s="135"/>
      <c r="D89" s="179"/>
      <c r="E89" s="135"/>
      <c r="F89" s="135"/>
      <c r="G89" s="180"/>
      <c r="H89" s="135"/>
      <c r="I89" s="135"/>
      <c r="J89" s="181"/>
      <c r="K89" s="135"/>
      <c r="L89" s="135"/>
      <c r="M89" s="182"/>
      <c r="N89" s="135"/>
      <c r="O89" s="135"/>
      <c r="P89" s="183"/>
      <c r="Q89" s="135"/>
      <c r="R89" s="135"/>
      <c r="S89" s="184"/>
      <c r="T89" s="178"/>
      <c r="U89" s="178"/>
      <c r="V89" s="178"/>
      <c r="W89" s="178"/>
      <c r="X89" s="178"/>
      <c r="Y89" s="178"/>
      <c r="Z89" s="178"/>
      <c r="AA89" s="178"/>
      <c r="AB89" s="178"/>
      <c r="AC89" s="178"/>
      <c r="AD89" s="178"/>
      <c r="AE89" s="178"/>
      <c r="AF89" s="178"/>
      <c r="AG89" s="178"/>
      <c r="AH89" s="178"/>
      <c r="AI89" s="178"/>
      <c r="AJ89" s="178"/>
      <c r="AK89" s="178"/>
      <c r="AL89" s="178"/>
      <c r="AM89" s="178"/>
    </row>
    <row r="90" customFormat="false" ht="14.25" hidden="false" customHeight="true" outlineLevel="0" collapsed="false">
      <c r="A90" s="135"/>
      <c r="B90" s="135"/>
      <c r="C90" s="135"/>
      <c r="D90" s="179"/>
      <c r="E90" s="135"/>
      <c r="F90" s="135"/>
      <c r="G90" s="180"/>
      <c r="H90" s="135"/>
      <c r="I90" s="135"/>
      <c r="J90" s="181"/>
      <c r="K90" s="135"/>
      <c r="L90" s="135"/>
      <c r="M90" s="182"/>
      <c r="N90" s="135"/>
      <c r="O90" s="135"/>
      <c r="P90" s="183"/>
      <c r="Q90" s="135"/>
      <c r="R90" s="135"/>
      <c r="S90" s="184"/>
      <c r="T90" s="178"/>
      <c r="U90" s="178"/>
      <c r="V90" s="178"/>
      <c r="W90" s="178"/>
      <c r="X90" s="178"/>
      <c r="Y90" s="178"/>
      <c r="Z90" s="178"/>
      <c r="AA90" s="178"/>
      <c r="AB90" s="178"/>
      <c r="AC90" s="178"/>
      <c r="AD90" s="178"/>
      <c r="AE90" s="178"/>
      <c r="AF90" s="178"/>
      <c r="AG90" s="178"/>
      <c r="AH90" s="178"/>
      <c r="AI90" s="178"/>
      <c r="AJ90" s="178"/>
      <c r="AK90" s="178"/>
      <c r="AL90" s="178"/>
      <c r="AM90" s="178"/>
    </row>
    <row r="91" customFormat="false" ht="14.25" hidden="false" customHeight="true" outlineLevel="0" collapsed="false">
      <c r="A91" s="135"/>
      <c r="B91" s="135"/>
      <c r="C91" s="135"/>
      <c r="D91" s="179"/>
      <c r="E91" s="135"/>
      <c r="F91" s="135"/>
      <c r="G91" s="180"/>
      <c r="H91" s="135"/>
      <c r="I91" s="135"/>
      <c r="J91" s="181"/>
      <c r="K91" s="135"/>
      <c r="L91" s="135"/>
      <c r="M91" s="182"/>
      <c r="N91" s="135"/>
      <c r="O91" s="135"/>
      <c r="P91" s="183"/>
      <c r="Q91" s="135"/>
      <c r="R91" s="135"/>
      <c r="S91" s="184"/>
      <c r="T91" s="178"/>
      <c r="U91" s="178"/>
      <c r="V91" s="178"/>
      <c r="W91" s="178"/>
      <c r="X91" s="178"/>
      <c r="Y91" s="178"/>
      <c r="Z91" s="178"/>
      <c r="AA91" s="178"/>
      <c r="AB91" s="178"/>
      <c r="AC91" s="178"/>
      <c r="AD91" s="178"/>
      <c r="AE91" s="178"/>
      <c r="AF91" s="178"/>
      <c r="AG91" s="178"/>
      <c r="AH91" s="178"/>
      <c r="AI91" s="178"/>
      <c r="AJ91" s="178"/>
      <c r="AK91" s="178"/>
      <c r="AL91" s="178"/>
      <c r="AM91" s="178"/>
    </row>
    <row r="92" customFormat="false" ht="14.25" hidden="false" customHeight="true" outlineLevel="0" collapsed="false">
      <c r="A92" s="135"/>
      <c r="B92" s="135"/>
      <c r="C92" s="135"/>
      <c r="D92" s="179"/>
      <c r="E92" s="135"/>
      <c r="F92" s="135"/>
      <c r="G92" s="180"/>
      <c r="H92" s="135"/>
      <c r="I92" s="135"/>
      <c r="J92" s="181"/>
      <c r="K92" s="135"/>
      <c r="L92" s="135"/>
      <c r="M92" s="182"/>
      <c r="N92" s="135"/>
      <c r="O92" s="135"/>
      <c r="P92" s="183"/>
      <c r="Q92" s="135"/>
      <c r="R92" s="135"/>
      <c r="S92" s="184"/>
      <c r="T92" s="178"/>
      <c r="U92" s="178"/>
      <c r="V92" s="178"/>
      <c r="W92" s="178"/>
      <c r="X92" s="178"/>
      <c r="Y92" s="178"/>
      <c r="Z92" s="178"/>
      <c r="AA92" s="178"/>
      <c r="AB92" s="178"/>
      <c r="AC92" s="178"/>
      <c r="AD92" s="178"/>
      <c r="AE92" s="178"/>
      <c r="AF92" s="178"/>
      <c r="AG92" s="178"/>
      <c r="AH92" s="178"/>
      <c r="AI92" s="178"/>
      <c r="AJ92" s="178"/>
      <c r="AK92" s="178"/>
      <c r="AL92" s="178"/>
      <c r="AM92" s="178"/>
    </row>
    <row r="93" customFormat="false" ht="14.25" hidden="false" customHeight="true" outlineLevel="0" collapsed="false">
      <c r="A93" s="135"/>
      <c r="B93" s="135"/>
      <c r="C93" s="135"/>
      <c r="D93" s="179"/>
      <c r="E93" s="135"/>
      <c r="F93" s="135"/>
      <c r="G93" s="180"/>
      <c r="H93" s="135"/>
      <c r="I93" s="135"/>
      <c r="J93" s="181"/>
      <c r="K93" s="135"/>
      <c r="L93" s="135"/>
      <c r="M93" s="182"/>
      <c r="N93" s="135"/>
      <c r="O93" s="135"/>
      <c r="P93" s="183"/>
      <c r="Q93" s="135"/>
      <c r="R93" s="135"/>
      <c r="S93" s="184"/>
      <c r="T93" s="178"/>
      <c r="U93" s="178"/>
      <c r="V93" s="178"/>
      <c r="W93" s="178"/>
      <c r="X93" s="178"/>
      <c r="Y93" s="178"/>
      <c r="Z93" s="178"/>
      <c r="AA93" s="178"/>
      <c r="AB93" s="178"/>
      <c r="AC93" s="178"/>
      <c r="AD93" s="178"/>
      <c r="AE93" s="178"/>
      <c r="AF93" s="178"/>
      <c r="AG93" s="178"/>
      <c r="AH93" s="178"/>
      <c r="AI93" s="178"/>
      <c r="AJ93" s="178"/>
      <c r="AK93" s="178"/>
      <c r="AL93" s="178"/>
      <c r="AM93" s="178"/>
    </row>
    <row r="94" customFormat="false" ht="14.25" hidden="false" customHeight="true" outlineLevel="0" collapsed="false">
      <c r="A94" s="135"/>
      <c r="B94" s="135"/>
      <c r="C94" s="135"/>
      <c r="D94" s="179"/>
      <c r="E94" s="135"/>
      <c r="F94" s="135"/>
      <c r="G94" s="180"/>
      <c r="H94" s="135"/>
      <c r="I94" s="135"/>
      <c r="J94" s="181"/>
      <c r="K94" s="135"/>
      <c r="L94" s="135"/>
      <c r="M94" s="182"/>
      <c r="N94" s="135"/>
      <c r="O94" s="135"/>
      <c r="P94" s="183"/>
      <c r="Q94" s="135"/>
      <c r="R94" s="135"/>
      <c r="S94" s="184"/>
      <c r="T94" s="178"/>
      <c r="U94" s="178"/>
      <c r="V94" s="178"/>
      <c r="W94" s="178"/>
      <c r="X94" s="178"/>
      <c r="Y94" s="178"/>
      <c r="Z94" s="178"/>
      <c r="AA94" s="178"/>
      <c r="AB94" s="178"/>
      <c r="AC94" s="178"/>
      <c r="AD94" s="178"/>
      <c r="AE94" s="178"/>
      <c r="AF94" s="178"/>
      <c r="AG94" s="178"/>
      <c r="AH94" s="178"/>
      <c r="AI94" s="178"/>
      <c r="AJ94" s="178"/>
      <c r="AK94" s="178"/>
      <c r="AL94" s="178"/>
      <c r="AM94" s="178"/>
    </row>
    <row r="95" customFormat="false" ht="14.25" hidden="false" customHeight="true" outlineLevel="0" collapsed="false">
      <c r="A95" s="135"/>
      <c r="B95" s="135"/>
      <c r="C95" s="135"/>
      <c r="D95" s="179"/>
      <c r="E95" s="135"/>
      <c r="F95" s="135"/>
      <c r="G95" s="180"/>
      <c r="H95" s="135"/>
      <c r="I95" s="135"/>
      <c r="J95" s="181"/>
      <c r="K95" s="135"/>
      <c r="L95" s="135"/>
      <c r="M95" s="182"/>
      <c r="N95" s="135"/>
      <c r="O95" s="135"/>
      <c r="P95" s="183"/>
      <c r="Q95" s="135"/>
      <c r="R95" s="135"/>
      <c r="S95" s="184"/>
      <c r="T95" s="178"/>
      <c r="U95" s="178"/>
      <c r="V95" s="178"/>
      <c r="W95" s="178"/>
      <c r="X95" s="178"/>
      <c r="Y95" s="178"/>
      <c r="Z95" s="178"/>
      <c r="AA95" s="178"/>
      <c r="AB95" s="178"/>
      <c r="AC95" s="178"/>
      <c r="AD95" s="178"/>
      <c r="AE95" s="178"/>
      <c r="AF95" s="178"/>
      <c r="AG95" s="178"/>
      <c r="AH95" s="178"/>
      <c r="AI95" s="178"/>
      <c r="AJ95" s="178"/>
      <c r="AK95" s="178"/>
      <c r="AL95" s="178"/>
      <c r="AM95" s="178"/>
    </row>
    <row r="96" customFormat="false" ht="14.25" hidden="false" customHeight="true" outlineLevel="0" collapsed="false">
      <c r="A96" s="135"/>
      <c r="B96" s="135"/>
      <c r="C96" s="135"/>
      <c r="D96" s="179"/>
      <c r="E96" s="135"/>
      <c r="F96" s="135"/>
      <c r="G96" s="180"/>
      <c r="H96" s="135"/>
      <c r="I96" s="135"/>
      <c r="J96" s="181"/>
      <c r="K96" s="135"/>
      <c r="L96" s="135"/>
      <c r="M96" s="182"/>
      <c r="N96" s="135"/>
      <c r="O96" s="135"/>
      <c r="P96" s="183"/>
      <c r="Q96" s="135"/>
      <c r="R96" s="135"/>
      <c r="S96" s="184"/>
      <c r="T96" s="178"/>
      <c r="U96" s="178"/>
      <c r="V96" s="178"/>
      <c r="W96" s="178"/>
      <c r="X96" s="178"/>
      <c r="Y96" s="178"/>
      <c r="Z96" s="178"/>
      <c r="AA96" s="178"/>
      <c r="AB96" s="178"/>
      <c r="AC96" s="178"/>
      <c r="AD96" s="178"/>
      <c r="AE96" s="178"/>
      <c r="AF96" s="178"/>
      <c r="AG96" s="178"/>
      <c r="AH96" s="178"/>
      <c r="AI96" s="178"/>
      <c r="AJ96" s="178"/>
      <c r="AK96" s="178"/>
      <c r="AL96" s="178"/>
      <c r="AM96" s="178"/>
    </row>
    <row r="97" customFormat="false" ht="14.25" hidden="false" customHeight="true" outlineLevel="0" collapsed="false">
      <c r="A97" s="135"/>
      <c r="B97" s="135"/>
      <c r="C97" s="135"/>
      <c r="D97" s="179"/>
      <c r="E97" s="135"/>
      <c r="F97" s="135"/>
      <c r="G97" s="180"/>
      <c r="H97" s="135"/>
      <c r="I97" s="135"/>
      <c r="J97" s="181"/>
      <c r="K97" s="135"/>
      <c r="L97" s="135"/>
      <c r="M97" s="182"/>
      <c r="N97" s="135"/>
      <c r="O97" s="135"/>
      <c r="P97" s="183"/>
      <c r="Q97" s="135"/>
      <c r="R97" s="135"/>
      <c r="S97" s="184"/>
      <c r="T97" s="178"/>
      <c r="U97" s="178"/>
      <c r="V97" s="178"/>
      <c r="W97" s="178"/>
      <c r="X97" s="178"/>
      <c r="Y97" s="178"/>
      <c r="Z97" s="178"/>
      <c r="AA97" s="178"/>
      <c r="AB97" s="178"/>
      <c r="AC97" s="178"/>
      <c r="AD97" s="178"/>
      <c r="AE97" s="178"/>
      <c r="AF97" s="178"/>
      <c r="AG97" s="178"/>
      <c r="AH97" s="178"/>
      <c r="AI97" s="178"/>
      <c r="AJ97" s="178"/>
      <c r="AK97" s="178"/>
      <c r="AL97" s="178"/>
      <c r="AM97" s="178"/>
    </row>
    <row r="98" customFormat="false" ht="14.25" hidden="false" customHeight="true" outlineLevel="0" collapsed="false">
      <c r="A98" s="135"/>
      <c r="B98" s="135"/>
      <c r="C98" s="135"/>
      <c r="D98" s="179"/>
      <c r="E98" s="135"/>
      <c r="F98" s="135"/>
      <c r="G98" s="180"/>
      <c r="H98" s="135"/>
      <c r="I98" s="135"/>
      <c r="J98" s="181"/>
      <c r="K98" s="135"/>
      <c r="L98" s="135"/>
      <c r="M98" s="182"/>
      <c r="N98" s="135"/>
      <c r="O98" s="135"/>
      <c r="P98" s="183"/>
      <c r="Q98" s="135"/>
      <c r="R98" s="135"/>
      <c r="S98" s="184"/>
      <c r="T98" s="178"/>
      <c r="U98" s="178"/>
      <c r="V98" s="178"/>
      <c r="W98" s="178"/>
      <c r="X98" s="178"/>
      <c r="Y98" s="178"/>
      <c r="Z98" s="178"/>
      <c r="AA98" s="178"/>
      <c r="AB98" s="178"/>
      <c r="AC98" s="178"/>
      <c r="AD98" s="178"/>
      <c r="AE98" s="178"/>
      <c r="AF98" s="178"/>
      <c r="AG98" s="178"/>
      <c r="AH98" s="178"/>
      <c r="AI98" s="178"/>
      <c r="AJ98" s="178"/>
      <c r="AK98" s="178"/>
      <c r="AL98" s="178"/>
      <c r="AM98" s="178"/>
    </row>
    <row r="99" customFormat="false" ht="14.25" hidden="false" customHeight="true" outlineLevel="0" collapsed="false">
      <c r="A99" s="135"/>
      <c r="B99" s="135"/>
      <c r="C99" s="135"/>
      <c r="D99" s="179"/>
      <c r="E99" s="135"/>
      <c r="F99" s="135"/>
      <c r="G99" s="180"/>
      <c r="H99" s="135"/>
      <c r="I99" s="135"/>
      <c r="J99" s="181"/>
      <c r="K99" s="135"/>
      <c r="L99" s="135"/>
      <c r="M99" s="182"/>
      <c r="N99" s="135"/>
      <c r="O99" s="135"/>
      <c r="P99" s="183"/>
      <c r="Q99" s="135"/>
      <c r="R99" s="135"/>
      <c r="S99" s="184"/>
      <c r="T99" s="178"/>
      <c r="U99" s="178"/>
      <c r="V99" s="178"/>
      <c r="W99" s="178"/>
      <c r="X99" s="178"/>
      <c r="Y99" s="178"/>
      <c r="Z99" s="178"/>
      <c r="AA99" s="178"/>
      <c r="AB99" s="178"/>
      <c r="AC99" s="178"/>
      <c r="AD99" s="178"/>
      <c r="AE99" s="178"/>
      <c r="AF99" s="178"/>
      <c r="AG99" s="178"/>
      <c r="AH99" s="178"/>
      <c r="AI99" s="178"/>
      <c r="AJ99" s="178"/>
      <c r="AK99" s="178"/>
      <c r="AL99" s="178"/>
      <c r="AM99" s="178"/>
    </row>
    <row r="100" customFormat="false" ht="14.25" hidden="false" customHeight="true" outlineLevel="0" collapsed="false">
      <c r="A100" s="135"/>
      <c r="B100" s="135"/>
      <c r="C100" s="135"/>
      <c r="D100" s="179"/>
      <c r="E100" s="135"/>
      <c r="F100" s="135"/>
      <c r="G100" s="180"/>
      <c r="H100" s="135"/>
      <c r="I100" s="135"/>
      <c r="J100" s="181"/>
      <c r="K100" s="135"/>
      <c r="L100" s="135"/>
      <c r="M100" s="182"/>
      <c r="N100" s="135"/>
      <c r="O100" s="135"/>
      <c r="P100" s="183"/>
      <c r="Q100" s="135"/>
      <c r="R100" s="135"/>
      <c r="S100" s="184"/>
      <c r="T100" s="178"/>
      <c r="U100" s="178"/>
      <c r="V100" s="178"/>
      <c r="W100" s="178"/>
      <c r="X100" s="178"/>
      <c r="Y100" s="178"/>
      <c r="Z100" s="178"/>
      <c r="AA100" s="178"/>
      <c r="AB100" s="178"/>
      <c r="AC100" s="178"/>
      <c r="AD100" s="178"/>
      <c r="AE100" s="178"/>
      <c r="AF100" s="178"/>
      <c r="AG100" s="178"/>
      <c r="AH100" s="178"/>
      <c r="AI100" s="178"/>
      <c r="AJ100" s="178"/>
      <c r="AK100" s="178"/>
      <c r="AL100" s="178"/>
      <c r="AM100" s="178"/>
    </row>
    <row r="101" customFormat="false" ht="14.25" hidden="false" customHeight="true" outlineLevel="0" collapsed="false">
      <c r="A101" s="135"/>
      <c r="B101" s="135"/>
      <c r="C101" s="135"/>
      <c r="D101" s="179"/>
      <c r="E101" s="135"/>
      <c r="F101" s="135"/>
      <c r="G101" s="180"/>
      <c r="H101" s="135"/>
      <c r="I101" s="135"/>
      <c r="J101" s="181"/>
      <c r="K101" s="135"/>
      <c r="L101" s="135"/>
      <c r="M101" s="182"/>
      <c r="N101" s="135"/>
      <c r="O101" s="135"/>
      <c r="P101" s="183"/>
      <c r="Q101" s="135"/>
      <c r="R101" s="135"/>
      <c r="S101" s="184"/>
      <c r="T101" s="178"/>
      <c r="U101" s="178"/>
      <c r="V101" s="178"/>
      <c r="W101" s="178"/>
      <c r="X101" s="178"/>
      <c r="Y101" s="178"/>
      <c r="Z101" s="178"/>
      <c r="AA101" s="178"/>
      <c r="AB101" s="178"/>
      <c r="AC101" s="178"/>
      <c r="AD101" s="178"/>
      <c r="AE101" s="178"/>
      <c r="AF101" s="178"/>
      <c r="AG101" s="178"/>
      <c r="AH101" s="178"/>
      <c r="AI101" s="178"/>
      <c r="AJ101" s="178"/>
      <c r="AK101" s="178"/>
      <c r="AL101" s="178"/>
      <c r="AM101" s="178"/>
    </row>
    <row r="102" customFormat="false" ht="14.25" hidden="false" customHeight="true" outlineLevel="0" collapsed="false">
      <c r="A102" s="135"/>
      <c r="B102" s="135"/>
      <c r="C102" s="135"/>
      <c r="D102" s="179"/>
      <c r="E102" s="135"/>
      <c r="F102" s="135"/>
      <c r="G102" s="180"/>
      <c r="H102" s="135"/>
      <c r="I102" s="135"/>
      <c r="J102" s="181"/>
      <c r="K102" s="135"/>
      <c r="L102" s="135"/>
      <c r="M102" s="182"/>
      <c r="N102" s="135"/>
      <c r="O102" s="135"/>
      <c r="P102" s="183"/>
      <c r="Q102" s="135"/>
      <c r="R102" s="135"/>
      <c r="S102" s="184"/>
      <c r="T102" s="178"/>
      <c r="U102" s="178"/>
      <c r="V102" s="178"/>
      <c r="W102" s="178"/>
      <c r="X102" s="178"/>
      <c r="Y102" s="178"/>
      <c r="Z102" s="178"/>
      <c r="AA102" s="178"/>
      <c r="AB102" s="178"/>
      <c r="AC102" s="178"/>
      <c r="AD102" s="178"/>
      <c r="AE102" s="178"/>
      <c r="AF102" s="178"/>
      <c r="AG102" s="178"/>
      <c r="AH102" s="178"/>
      <c r="AI102" s="178"/>
      <c r="AJ102" s="178"/>
      <c r="AK102" s="178"/>
      <c r="AL102" s="178"/>
      <c r="AM102" s="178"/>
    </row>
    <row r="103" customFormat="false" ht="14.25" hidden="false" customHeight="true" outlineLevel="0" collapsed="false">
      <c r="A103" s="178"/>
      <c r="B103" s="178"/>
      <c r="C103" s="178"/>
      <c r="D103" s="192"/>
      <c r="E103" s="178"/>
      <c r="F103" s="178"/>
      <c r="G103" s="193"/>
      <c r="H103" s="178"/>
      <c r="I103" s="178"/>
      <c r="J103" s="194"/>
      <c r="K103" s="178"/>
      <c r="L103" s="178"/>
      <c r="M103" s="195"/>
      <c r="N103" s="178"/>
      <c r="O103" s="178"/>
      <c r="P103" s="196"/>
      <c r="Q103" s="178"/>
      <c r="R103" s="178"/>
      <c r="S103" s="125"/>
      <c r="T103" s="178"/>
      <c r="U103" s="178"/>
      <c r="V103" s="178"/>
      <c r="W103" s="178"/>
      <c r="X103" s="178"/>
      <c r="Y103" s="178"/>
      <c r="Z103" s="178"/>
      <c r="AA103" s="178"/>
      <c r="AB103" s="178"/>
      <c r="AC103" s="178"/>
      <c r="AD103" s="178"/>
      <c r="AE103" s="178"/>
      <c r="AF103" s="178"/>
      <c r="AG103" s="178"/>
      <c r="AH103" s="178"/>
      <c r="AI103" s="178"/>
      <c r="AJ103" s="178"/>
      <c r="AK103" s="178"/>
      <c r="AL103" s="178"/>
      <c r="AM103" s="178"/>
    </row>
    <row r="104" customFormat="false" ht="14.25" hidden="false" customHeight="true" outlineLevel="0" collapsed="false">
      <c r="A104" s="178"/>
      <c r="B104" s="178"/>
      <c r="C104" s="178"/>
      <c r="D104" s="192"/>
      <c r="E104" s="178"/>
      <c r="F104" s="178"/>
      <c r="G104" s="193"/>
      <c r="H104" s="178"/>
      <c r="I104" s="178"/>
      <c r="J104" s="194"/>
      <c r="K104" s="178"/>
      <c r="L104" s="178"/>
      <c r="M104" s="195"/>
      <c r="N104" s="178"/>
      <c r="O104" s="178"/>
      <c r="P104" s="196"/>
      <c r="Q104" s="178"/>
      <c r="R104" s="178"/>
      <c r="S104" s="125"/>
      <c r="T104" s="178"/>
      <c r="U104" s="178"/>
      <c r="V104" s="178"/>
      <c r="W104" s="178"/>
      <c r="X104" s="178"/>
      <c r="Y104" s="178"/>
      <c r="Z104" s="178"/>
      <c r="AA104" s="178"/>
      <c r="AB104" s="178"/>
      <c r="AC104" s="178"/>
      <c r="AD104" s="178"/>
      <c r="AE104" s="178"/>
      <c r="AF104" s="178"/>
      <c r="AG104" s="178"/>
      <c r="AH104" s="178"/>
      <c r="AI104" s="178"/>
      <c r="AJ104" s="178"/>
      <c r="AK104" s="178"/>
      <c r="AL104" s="178"/>
      <c r="AM104" s="178"/>
    </row>
    <row r="105" customFormat="false" ht="14.25" hidden="false" customHeight="true" outlineLevel="0" collapsed="false">
      <c r="A105" s="178"/>
      <c r="B105" s="178"/>
      <c r="C105" s="178"/>
      <c r="D105" s="192"/>
      <c r="E105" s="178"/>
      <c r="F105" s="178"/>
      <c r="G105" s="193"/>
      <c r="H105" s="178"/>
      <c r="I105" s="178"/>
      <c r="J105" s="194"/>
      <c r="K105" s="178"/>
      <c r="L105" s="178"/>
      <c r="M105" s="195"/>
      <c r="N105" s="178"/>
      <c r="O105" s="178"/>
      <c r="P105" s="196"/>
      <c r="Q105" s="178"/>
      <c r="R105" s="178"/>
      <c r="S105" s="125"/>
      <c r="T105" s="178"/>
      <c r="U105" s="178"/>
      <c r="V105" s="178"/>
      <c r="W105" s="178"/>
      <c r="X105" s="178"/>
      <c r="Y105" s="178"/>
      <c r="Z105" s="178"/>
      <c r="AA105" s="178"/>
      <c r="AB105" s="178"/>
      <c r="AC105" s="178"/>
      <c r="AD105" s="178"/>
      <c r="AE105" s="178"/>
      <c r="AF105" s="178"/>
      <c r="AG105" s="178"/>
      <c r="AH105" s="178"/>
      <c r="AI105" s="178"/>
      <c r="AJ105" s="178"/>
      <c r="AK105" s="178"/>
      <c r="AL105" s="178"/>
      <c r="AM105" s="178"/>
    </row>
    <row r="106" customFormat="false" ht="14.25" hidden="false" customHeight="true" outlineLevel="0" collapsed="false">
      <c r="A106" s="178"/>
      <c r="B106" s="178"/>
      <c r="C106" s="178"/>
      <c r="D106" s="192"/>
      <c r="E106" s="178"/>
      <c r="F106" s="178"/>
      <c r="G106" s="193"/>
      <c r="H106" s="178"/>
      <c r="I106" s="178"/>
      <c r="J106" s="194"/>
      <c r="K106" s="178"/>
      <c r="L106" s="178"/>
      <c r="M106" s="195"/>
      <c r="N106" s="178"/>
      <c r="O106" s="178"/>
      <c r="P106" s="196"/>
      <c r="Q106" s="178"/>
      <c r="R106" s="178"/>
      <c r="S106" s="125"/>
      <c r="T106" s="178"/>
      <c r="U106" s="178"/>
      <c r="V106" s="178"/>
      <c r="W106" s="178"/>
      <c r="X106" s="178"/>
      <c r="Y106" s="178"/>
      <c r="Z106" s="178"/>
      <c r="AA106" s="178"/>
      <c r="AB106" s="178"/>
      <c r="AC106" s="178"/>
      <c r="AD106" s="178"/>
      <c r="AE106" s="178"/>
      <c r="AF106" s="178"/>
      <c r="AG106" s="178"/>
      <c r="AH106" s="178"/>
      <c r="AI106" s="178"/>
      <c r="AJ106" s="178"/>
      <c r="AK106" s="178"/>
      <c r="AL106" s="178"/>
      <c r="AM106" s="178"/>
    </row>
    <row r="107" customFormat="false" ht="14.25" hidden="false" customHeight="true" outlineLevel="0" collapsed="false">
      <c r="A107" s="178"/>
      <c r="B107" s="178"/>
      <c r="C107" s="178"/>
      <c r="D107" s="192"/>
      <c r="E107" s="178"/>
      <c r="F107" s="178"/>
      <c r="G107" s="193"/>
      <c r="H107" s="178"/>
      <c r="I107" s="178"/>
      <c r="J107" s="194"/>
      <c r="K107" s="178"/>
      <c r="L107" s="178"/>
      <c r="M107" s="195"/>
      <c r="N107" s="178"/>
      <c r="O107" s="178"/>
      <c r="P107" s="196"/>
      <c r="Q107" s="178"/>
      <c r="R107" s="178"/>
      <c r="S107" s="125"/>
      <c r="T107" s="178"/>
      <c r="U107" s="178"/>
      <c r="V107" s="178"/>
      <c r="W107" s="178"/>
      <c r="X107" s="178"/>
      <c r="Y107" s="178"/>
      <c r="Z107" s="178"/>
      <c r="AA107" s="178"/>
      <c r="AB107" s="178"/>
      <c r="AC107" s="178"/>
      <c r="AD107" s="178"/>
      <c r="AE107" s="178"/>
      <c r="AF107" s="178"/>
      <c r="AG107" s="178"/>
      <c r="AH107" s="178"/>
      <c r="AI107" s="178"/>
      <c r="AJ107" s="178"/>
      <c r="AK107" s="178"/>
      <c r="AL107" s="178"/>
      <c r="AM107" s="178"/>
    </row>
    <row r="108" customFormat="false" ht="14.25" hidden="false" customHeight="true" outlineLevel="0" collapsed="false">
      <c r="A108" s="178"/>
      <c r="B108" s="178"/>
      <c r="C108" s="178"/>
      <c r="D108" s="192"/>
      <c r="E108" s="178"/>
      <c r="F108" s="178"/>
      <c r="G108" s="193"/>
      <c r="H108" s="178"/>
      <c r="I108" s="178"/>
      <c r="J108" s="194"/>
      <c r="K108" s="178"/>
      <c r="L108" s="178"/>
      <c r="M108" s="195"/>
      <c r="N108" s="178"/>
      <c r="O108" s="178"/>
      <c r="P108" s="196"/>
      <c r="Q108" s="178"/>
      <c r="R108" s="178"/>
      <c r="S108" s="125"/>
      <c r="T108" s="178"/>
      <c r="U108" s="178"/>
      <c r="V108" s="178"/>
      <c r="W108" s="178"/>
      <c r="X108" s="178"/>
      <c r="Y108" s="178"/>
      <c r="Z108" s="178"/>
      <c r="AA108" s="178"/>
      <c r="AB108" s="178"/>
      <c r="AC108" s="178"/>
      <c r="AD108" s="178"/>
      <c r="AE108" s="178"/>
      <c r="AF108" s="178"/>
      <c r="AG108" s="178"/>
      <c r="AH108" s="178"/>
      <c r="AI108" s="178"/>
      <c r="AJ108" s="178"/>
      <c r="AK108" s="178"/>
      <c r="AL108" s="178"/>
      <c r="AM108" s="178"/>
    </row>
    <row r="109" customFormat="false" ht="14.25" hidden="false" customHeight="true" outlineLevel="0" collapsed="false">
      <c r="A109" s="178"/>
      <c r="B109" s="178"/>
      <c r="C109" s="178"/>
      <c r="D109" s="192"/>
      <c r="E109" s="178"/>
      <c r="F109" s="178"/>
      <c r="G109" s="193"/>
      <c r="H109" s="178"/>
      <c r="I109" s="178"/>
      <c r="J109" s="194"/>
      <c r="K109" s="178"/>
      <c r="L109" s="178"/>
      <c r="M109" s="195"/>
      <c r="N109" s="178"/>
      <c r="O109" s="178"/>
      <c r="P109" s="196"/>
      <c r="Q109" s="178"/>
      <c r="R109" s="178"/>
      <c r="S109" s="125"/>
      <c r="T109" s="178"/>
      <c r="U109" s="178"/>
      <c r="V109" s="178"/>
      <c r="W109" s="178"/>
      <c r="X109" s="178"/>
      <c r="Y109" s="178"/>
      <c r="Z109" s="178"/>
      <c r="AA109" s="178"/>
      <c r="AB109" s="178"/>
      <c r="AC109" s="178"/>
      <c r="AD109" s="178"/>
      <c r="AE109" s="178"/>
      <c r="AF109" s="178"/>
      <c r="AG109" s="178"/>
      <c r="AH109" s="178"/>
      <c r="AI109" s="178"/>
      <c r="AJ109" s="178"/>
      <c r="AK109" s="178"/>
      <c r="AL109" s="178"/>
      <c r="AM109" s="178"/>
    </row>
    <row r="110" customFormat="false" ht="14.25" hidden="false" customHeight="true" outlineLevel="0" collapsed="false">
      <c r="A110" s="178"/>
      <c r="B110" s="178"/>
      <c r="C110" s="178"/>
      <c r="D110" s="192"/>
      <c r="E110" s="178"/>
      <c r="F110" s="178"/>
      <c r="G110" s="193"/>
      <c r="H110" s="178"/>
      <c r="I110" s="178"/>
      <c r="J110" s="194"/>
      <c r="K110" s="178"/>
      <c r="L110" s="178"/>
      <c r="M110" s="195"/>
      <c r="N110" s="178"/>
      <c r="O110" s="178"/>
      <c r="P110" s="196"/>
      <c r="Q110" s="178"/>
      <c r="R110" s="178"/>
      <c r="S110" s="125"/>
      <c r="T110" s="178"/>
      <c r="U110" s="178"/>
      <c r="V110" s="178"/>
      <c r="W110" s="178"/>
      <c r="X110" s="178"/>
      <c r="Y110" s="178"/>
      <c r="Z110" s="178"/>
      <c r="AA110" s="178"/>
      <c r="AB110" s="178"/>
      <c r="AC110" s="178"/>
      <c r="AD110" s="178"/>
      <c r="AE110" s="178"/>
      <c r="AF110" s="178"/>
      <c r="AG110" s="178"/>
      <c r="AH110" s="178"/>
      <c r="AI110" s="178"/>
      <c r="AJ110" s="178"/>
      <c r="AK110" s="178"/>
      <c r="AL110" s="178"/>
      <c r="AM110" s="178"/>
    </row>
    <row r="111" customFormat="false" ht="14.25" hidden="false" customHeight="true" outlineLevel="0" collapsed="false">
      <c r="A111" s="178"/>
      <c r="B111" s="178"/>
      <c r="C111" s="178"/>
      <c r="D111" s="192"/>
      <c r="E111" s="178"/>
      <c r="F111" s="178"/>
      <c r="G111" s="193"/>
      <c r="H111" s="178"/>
      <c r="I111" s="178"/>
      <c r="J111" s="194"/>
      <c r="K111" s="178"/>
      <c r="L111" s="178"/>
      <c r="M111" s="195"/>
      <c r="N111" s="178"/>
      <c r="O111" s="178"/>
      <c r="P111" s="196"/>
      <c r="Q111" s="178"/>
      <c r="R111" s="178"/>
      <c r="S111" s="125"/>
      <c r="T111" s="178"/>
      <c r="U111" s="178"/>
      <c r="V111" s="178"/>
      <c r="W111" s="178"/>
      <c r="X111" s="178"/>
      <c r="Y111" s="178"/>
      <c r="Z111" s="178"/>
      <c r="AA111" s="178"/>
      <c r="AB111" s="178"/>
      <c r="AC111" s="178"/>
      <c r="AD111" s="178"/>
      <c r="AE111" s="178"/>
      <c r="AF111" s="178"/>
      <c r="AG111" s="178"/>
      <c r="AH111" s="178"/>
      <c r="AI111" s="178"/>
      <c r="AJ111" s="178"/>
      <c r="AK111" s="178"/>
      <c r="AL111" s="178"/>
      <c r="AM111" s="178"/>
    </row>
    <row r="112" customFormat="false" ht="14.25" hidden="false" customHeight="true" outlineLevel="0" collapsed="false">
      <c r="A112" s="178"/>
      <c r="B112" s="178"/>
      <c r="C112" s="178"/>
      <c r="D112" s="192"/>
      <c r="E112" s="178"/>
      <c r="F112" s="178"/>
      <c r="G112" s="193"/>
      <c r="H112" s="178"/>
      <c r="I112" s="178"/>
      <c r="J112" s="194"/>
      <c r="K112" s="178"/>
      <c r="L112" s="178"/>
      <c r="M112" s="195"/>
      <c r="N112" s="178"/>
      <c r="O112" s="178"/>
      <c r="P112" s="196"/>
      <c r="Q112" s="178"/>
      <c r="R112" s="178"/>
      <c r="S112" s="125"/>
      <c r="T112" s="178"/>
      <c r="U112" s="178"/>
      <c r="V112" s="178"/>
      <c r="W112" s="178"/>
      <c r="X112" s="178"/>
      <c r="Y112" s="178"/>
      <c r="Z112" s="178"/>
      <c r="AA112" s="178"/>
      <c r="AB112" s="178"/>
      <c r="AC112" s="178"/>
      <c r="AD112" s="178"/>
      <c r="AE112" s="178"/>
      <c r="AF112" s="178"/>
      <c r="AG112" s="178"/>
      <c r="AH112" s="178"/>
      <c r="AI112" s="178"/>
      <c r="AJ112" s="178"/>
      <c r="AK112" s="178"/>
      <c r="AL112" s="178"/>
      <c r="AM112" s="178"/>
    </row>
    <row r="113" customFormat="false" ht="14.25" hidden="false" customHeight="true" outlineLevel="0" collapsed="false">
      <c r="A113" s="178"/>
      <c r="B113" s="178"/>
      <c r="C113" s="178"/>
      <c r="D113" s="192"/>
      <c r="E113" s="178"/>
      <c r="F113" s="178"/>
      <c r="G113" s="193"/>
      <c r="H113" s="178"/>
      <c r="I113" s="178"/>
      <c r="J113" s="194"/>
      <c r="K113" s="178"/>
      <c r="L113" s="178"/>
      <c r="M113" s="195"/>
      <c r="N113" s="178"/>
      <c r="O113" s="178"/>
      <c r="P113" s="196"/>
      <c r="Q113" s="178"/>
      <c r="R113" s="178"/>
      <c r="S113" s="125"/>
      <c r="T113" s="178"/>
      <c r="U113" s="178"/>
      <c r="V113" s="178"/>
      <c r="W113" s="178"/>
      <c r="X113" s="178"/>
      <c r="Y113" s="178"/>
      <c r="Z113" s="178"/>
      <c r="AA113" s="178"/>
      <c r="AB113" s="178"/>
      <c r="AC113" s="178"/>
      <c r="AD113" s="178"/>
      <c r="AE113" s="178"/>
      <c r="AF113" s="178"/>
      <c r="AG113" s="178"/>
      <c r="AH113" s="178"/>
      <c r="AI113" s="178"/>
      <c r="AJ113" s="178"/>
      <c r="AK113" s="178"/>
      <c r="AL113" s="178"/>
      <c r="AM113" s="178"/>
    </row>
    <row r="114" customFormat="false" ht="14.25" hidden="false" customHeight="true" outlineLevel="0" collapsed="false">
      <c r="A114" s="178"/>
      <c r="B114" s="178"/>
      <c r="C114" s="178"/>
      <c r="D114" s="192"/>
      <c r="E114" s="178"/>
      <c r="F114" s="178"/>
      <c r="G114" s="193"/>
      <c r="H114" s="178"/>
      <c r="I114" s="178"/>
      <c r="J114" s="194"/>
      <c r="K114" s="178"/>
      <c r="L114" s="178"/>
      <c r="M114" s="195"/>
      <c r="N114" s="178"/>
      <c r="O114" s="178"/>
      <c r="P114" s="196"/>
      <c r="Q114" s="178"/>
      <c r="R114" s="178"/>
      <c r="S114" s="125"/>
      <c r="T114" s="178"/>
      <c r="U114" s="178"/>
      <c r="V114" s="178"/>
      <c r="W114" s="178"/>
      <c r="X114" s="178"/>
      <c r="Y114" s="178"/>
      <c r="Z114" s="178"/>
      <c r="AA114" s="178"/>
      <c r="AB114" s="178"/>
      <c r="AC114" s="178"/>
      <c r="AD114" s="178"/>
      <c r="AE114" s="178"/>
      <c r="AF114" s="178"/>
      <c r="AG114" s="178"/>
      <c r="AH114" s="178"/>
      <c r="AI114" s="178"/>
      <c r="AJ114" s="178"/>
      <c r="AK114" s="178"/>
      <c r="AL114" s="178"/>
      <c r="AM114" s="178"/>
    </row>
    <row r="115" customFormat="false" ht="14.25" hidden="false" customHeight="true" outlineLevel="0" collapsed="false">
      <c r="A115" s="178"/>
      <c r="B115" s="178"/>
      <c r="C115" s="178"/>
      <c r="D115" s="192"/>
      <c r="E115" s="178"/>
      <c r="F115" s="178"/>
      <c r="G115" s="193"/>
      <c r="H115" s="178"/>
      <c r="I115" s="178"/>
      <c r="J115" s="194"/>
      <c r="K115" s="178"/>
      <c r="L115" s="178"/>
      <c r="M115" s="195"/>
      <c r="N115" s="178"/>
      <c r="O115" s="178"/>
      <c r="P115" s="196"/>
      <c r="Q115" s="178"/>
      <c r="R115" s="178"/>
      <c r="S115" s="125"/>
      <c r="T115" s="178"/>
      <c r="U115" s="178"/>
      <c r="V115" s="178"/>
      <c r="W115" s="178"/>
      <c r="X115" s="178"/>
      <c r="Y115" s="178"/>
      <c r="Z115" s="178"/>
      <c r="AA115" s="178"/>
      <c r="AB115" s="178"/>
      <c r="AC115" s="178"/>
      <c r="AD115" s="178"/>
      <c r="AE115" s="178"/>
      <c r="AF115" s="178"/>
      <c r="AG115" s="178"/>
      <c r="AH115" s="178"/>
      <c r="AI115" s="178"/>
      <c r="AJ115" s="178"/>
      <c r="AK115" s="178"/>
      <c r="AL115" s="178"/>
      <c r="AM115" s="178"/>
    </row>
    <row r="116" customFormat="false" ht="14.25" hidden="false" customHeight="true" outlineLevel="0" collapsed="false">
      <c r="A116" s="178"/>
      <c r="B116" s="178"/>
      <c r="C116" s="178"/>
      <c r="D116" s="192"/>
      <c r="E116" s="178"/>
      <c r="F116" s="178"/>
      <c r="G116" s="193"/>
      <c r="H116" s="178"/>
      <c r="I116" s="178"/>
      <c r="J116" s="194"/>
      <c r="K116" s="178"/>
      <c r="L116" s="178"/>
      <c r="M116" s="195"/>
      <c r="N116" s="178"/>
      <c r="O116" s="178"/>
      <c r="P116" s="196"/>
      <c r="Q116" s="178"/>
      <c r="R116" s="178"/>
      <c r="S116" s="125"/>
      <c r="T116" s="178"/>
      <c r="U116" s="178"/>
      <c r="V116" s="178"/>
      <c r="W116" s="178"/>
      <c r="X116" s="178"/>
      <c r="Y116" s="178"/>
      <c r="Z116" s="178"/>
      <c r="AA116" s="178"/>
      <c r="AB116" s="178"/>
      <c r="AC116" s="178"/>
      <c r="AD116" s="178"/>
      <c r="AE116" s="178"/>
      <c r="AF116" s="178"/>
      <c r="AG116" s="178"/>
      <c r="AH116" s="178"/>
      <c r="AI116" s="178"/>
      <c r="AJ116" s="178"/>
      <c r="AK116" s="178"/>
      <c r="AL116" s="178"/>
      <c r="AM116" s="178"/>
    </row>
    <row r="117" customFormat="false" ht="14.25" hidden="false" customHeight="true" outlineLevel="0" collapsed="false">
      <c r="A117" s="178"/>
      <c r="B117" s="178"/>
      <c r="C117" s="178"/>
      <c r="D117" s="192"/>
      <c r="E117" s="178"/>
      <c r="F117" s="178"/>
      <c r="G117" s="193"/>
      <c r="H117" s="178"/>
      <c r="I117" s="178"/>
      <c r="J117" s="194"/>
      <c r="K117" s="178"/>
      <c r="L117" s="178"/>
      <c r="M117" s="195"/>
      <c r="N117" s="178"/>
      <c r="O117" s="178"/>
      <c r="P117" s="196"/>
      <c r="Q117" s="178"/>
      <c r="R117" s="178"/>
      <c r="S117" s="125"/>
      <c r="T117" s="178"/>
      <c r="U117" s="178"/>
      <c r="V117" s="178"/>
      <c r="W117" s="178"/>
      <c r="X117" s="178"/>
      <c r="Y117" s="178"/>
      <c r="Z117" s="178"/>
      <c r="AA117" s="178"/>
      <c r="AB117" s="178"/>
      <c r="AC117" s="178"/>
      <c r="AD117" s="178"/>
      <c r="AE117" s="178"/>
      <c r="AF117" s="178"/>
      <c r="AG117" s="178"/>
      <c r="AH117" s="178"/>
      <c r="AI117" s="178"/>
      <c r="AJ117" s="178"/>
      <c r="AK117" s="178"/>
      <c r="AL117" s="178"/>
      <c r="AM117" s="178"/>
    </row>
    <row r="118" customFormat="false" ht="14.25" hidden="false" customHeight="true" outlineLevel="0" collapsed="false">
      <c r="A118" s="178"/>
      <c r="B118" s="178"/>
      <c r="C118" s="178"/>
      <c r="D118" s="192"/>
      <c r="E118" s="178"/>
      <c r="F118" s="178"/>
      <c r="G118" s="193"/>
      <c r="H118" s="178"/>
      <c r="I118" s="178"/>
      <c r="J118" s="194"/>
      <c r="K118" s="178"/>
      <c r="L118" s="178"/>
      <c r="M118" s="195"/>
      <c r="N118" s="178"/>
      <c r="O118" s="178"/>
      <c r="P118" s="196"/>
      <c r="Q118" s="178"/>
      <c r="R118" s="178"/>
      <c r="S118" s="125"/>
      <c r="T118" s="178"/>
      <c r="U118" s="178"/>
      <c r="V118" s="178"/>
      <c r="W118" s="178"/>
      <c r="X118" s="178"/>
      <c r="Y118" s="178"/>
      <c r="Z118" s="178"/>
      <c r="AA118" s="178"/>
      <c r="AB118" s="178"/>
      <c r="AC118" s="178"/>
      <c r="AD118" s="178"/>
      <c r="AE118" s="178"/>
      <c r="AF118" s="178"/>
      <c r="AG118" s="178"/>
      <c r="AH118" s="178"/>
      <c r="AI118" s="178"/>
      <c r="AJ118" s="178"/>
      <c r="AK118" s="178"/>
      <c r="AL118" s="178"/>
      <c r="AM118" s="178"/>
    </row>
    <row r="119" customFormat="false" ht="14.25" hidden="false" customHeight="true" outlineLevel="0" collapsed="false">
      <c r="A119" s="178"/>
      <c r="B119" s="178"/>
      <c r="C119" s="178"/>
      <c r="D119" s="192"/>
      <c r="E119" s="178"/>
      <c r="F119" s="178"/>
      <c r="G119" s="193"/>
      <c r="H119" s="178"/>
      <c r="I119" s="178"/>
      <c r="J119" s="194"/>
      <c r="K119" s="178"/>
      <c r="L119" s="178"/>
      <c r="M119" s="195"/>
      <c r="N119" s="178"/>
      <c r="O119" s="178"/>
      <c r="P119" s="196"/>
      <c r="Q119" s="178"/>
      <c r="R119" s="178"/>
      <c r="S119" s="125"/>
      <c r="T119" s="178"/>
      <c r="U119" s="178"/>
      <c r="V119" s="178"/>
      <c r="W119" s="178"/>
      <c r="X119" s="178"/>
      <c r="Y119" s="178"/>
      <c r="Z119" s="178"/>
      <c r="AA119" s="178"/>
      <c r="AB119" s="178"/>
      <c r="AC119" s="178"/>
      <c r="AD119" s="178"/>
      <c r="AE119" s="178"/>
      <c r="AF119" s="178"/>
      <c r="AG119" s="178"/>
      <c r="AH119" s="178"/>
      <c r="AI119" s="178"/>
      <c r="AJ119" s="178"/>
      <c r="AK119" s="178"/>
      <c r="AL119" s="178"/>
      <c r="AM119" s="178"/>
    </row>
    <row r="120" customFormat="false" ht="14.25" hidden="false" customHeight="true" outlineLevel="0" collapsed="false">
      <c r="A120" s="178"/>
      <c r="B120" s="178"/>
      <c r="C120" s="178"/>
      <c r="D120" s="192"/>
      <c r="E120" s="178"/>
      <c r="F120" s="178"/>
      <c r="G120" s="193"/>
      <c r="H120" s="178"/>
      <c r="I120" s="178"/>
      <c r="J120" s="194"/>
      <c r="K120" s="178"/>
      <c r="L120" s="178"/>
      <c r="M120" s="195"/>
      <c r="N120" s="178"/>
      <c r="O120" s="178"/>
      <c r="P120" s="196"/>
      <c r="Q120" s="178"/>
      <c r="R120" s="178"/>
      <c r="S120" s="125"/>
      <c r="T120" s="178"/>
      <c r="U120" s="178"/>
      <c r="V120" s="178"/>
      <c r="W120" s="178"/>
      <c r="X120" s="178"/>
      <c r="Y120" s="178"/>
      <c r="Z120" s="178"/>
      <c r="AA120" s="178"/>
      <c r="AB120" s="178"/>
      <c r="AC120" s="178"/>
      <c r="AD120" s="178"/>
      <c r="AE120" s="178"/>
      <c r="AF120" s="178"/>
      <c r="AG120" s="178"/>
      <c r="AH120" s="178"/>
      <c r="AI120" s="178"/>
      <c r="AJ120" s="178"/>
      <c r="AK120" s="178"/>
      <c r="AL120" s="178"/>
      <c r="AM120" s="178"/>
    </row>
    <row r="121" customFormat="false" ht="14.25" hidden="false" customHeight="true" outlineLevel="0" collapsed="false">
      <c r="A121" s="178"/>
      <c r="B121" s="178"/>
      <c r="C121" s="178"/>
      <c r="D121" s="192"/>
      <c r="E121" s="178"/>
      <c r="F121" s="178"/>
      <c r="G121" s="193"/>
      <c r="H121" s="178"/>
      <c r="I121" s="178"/>
      <c r="J121" s="194"/>
      <c r="K121" s="178"/>
      <c r="L121" s="178"/>
      <c r="M121" s="195"/>
      <c r="N121" s="178"/>
      <c r="O121" s="178"/>
      <c r="P121" s="196"/>
      <c r="Q121" s="178"/>
      <c r="R121" s="178"/>
      <c r="S121" s="125"/>
      <c r="T121" s="178"/>
      <c r="U121" s="178"/>
      <c r="V121" s="178"/>
      <c r="W121" s="178"/>
      <c r="X121" s="178"/>
      <c r="Y121" s="178"/>
      <c r="Z121" s="178"/>
      <c r="AA121" s="178"/>
      <c r="AB121" s="178"/>
      <c r="AC121" s="178"/>
      <c r="AD121" s="178"/>
      <c r="AE121" s="178"/>
      <c r="AF121" s="178"/>
      <c r="AG121" s="178"/>
      <c r="AH121" s="178"/>
      <c r="AI121" s="178"/>
      <c r="AJ121" s="178"/>
      <c r="AK121" s="178"/>
      <c r="AL121" s="178"/>
      <c r="AM121" s="178"/>
    </row>
    <row r="122" customFormat="false" ht="14.25" hidden="false" customHeight="true" outlineLevel="0" collapsed="false">
      <c r="A122" s="178"/>
      <c r="B122" s="178"/>
      <c r="C122" s="178"/>
      <c r="D122" s="192"/>
      <c r="E122" s="178"/>
      <c r="F122" s="178"/>
      <c r="G122" s="193"/>
      <c r="H122" s="178"/>
      <c r="I122" s="178"/>
      <c r="J122" s="194"/>
      <c r="K122" s="178"/>
      <c r="L122" s="178"/>
      <c r="M122" s="195"/>
      <c r="N122" s="178"/>
      <c r="O122" s="178"/>
      <c r="P122" s="196"/>
      <c r="Q122" s="178"/>
      <c r="R122" s="178"/>
      <c r="S122" s="125"/>
      <c r="T122" s="178"/>
      <c r="U122" s="178"/>
      <c r="V122" s="178"/>
      <c r="W122" s="178"/>
      <c r="X122" s="178"/>
      <c r="Y122" s="178"/>
      <c r="Z122" s="178"/>
      <c r="AA122" s="178"/>
      <c r="AB122" s="178"/>
      <c r="AC122" s="178"/>
      <c r="AD122" s="178"/>
      <c r="AE122" s="178"/>
      <c r="AF122" s="178"/>
      <c r="AG122" s="178"/>
      <c r="AH122" s="178"/>
      <c r="AI122" s="178"/>
      <c r="AJ122" s="178"/>
      <c r="AK122" s="178"/>
      <c r="AL122" s="178"/>
      <c r="AM122" s="178"/>
    </row>
    <row r="123" customFormat="false" ht="14.25" hidden="false" customHeight="true" outlineLevel="0" collapsed="false">
      <c r="A123" s="178"/>
      <c r="B123" s="178"/>
      <c r="C123" s="178"/>
      <c r="D123" s="192"/>
      <c r="E123" s="178"/>
      <c r="F123" s="178"/>
      <c r="G123" s="193"/>
      <c r="H123" s="178"/>
      <c r="I123" s="178"/>
      <c r="J123" s="194"/>
      <c r="K123" s="178"/>
      <c r="L123" s="178"/>
      <c r="M123" s="195"/>
      <c r="N123" s="178"/>
      <c r="O123" s="178"/>
      <c r="P123" s="196"/>
      <c r="Q123" s="178"/>
      <c r="R123" s="178"/>
      <c r="S123" s="125"/>
      <c r="T123" s="178"/>
      <c r="U123" s="178"/>
      <c r="V123" s="178"/>
      <c r="W123" s="178"/>
      <c r="X123" s="178"/>
      <c r="Y123" s="178"/>
      <c r="Z123" s="178"/>
      <c r="AA123" s="178"/>
      <c r="AB123" s="178"/>
      <c r="AC123" s="178"/>
      <c r="AD123" s="178"/>
      <c r="AE123" s="178"/>
      <c r="AF123" s="178"/>
      <c r="AG123" s="178"/>
      <c r="AH123" s="178"/>
      <c r="AI123" s="178"/>
      <c r="AJ123" s="178"/>
      <c r="AK123" s="178"/>
      <c r="AL123" s="178"/>
      <c r="AM123" s="178"/>
    </row>
    <row r="124" customFormat="false" ht="14.25" hidden="false" customHeight="true" outlineLevel="0" collapsed="false">
      <c r="A124" s="178"/>
      <c r="B124" s="178"/>
      <c r="C124" s="178"/>
      <c r="D124" s="192"/>
      <c r="E124" s="178"/>
      <c r="F124" s="178"/>
      <c r="G124" s="193"/>
      <c r="H124" s="178"/>
      <c r="I124" s="178"/>
      <c r="J124" s="194"/>
      <c r="K124" s="178"/>
      <c r="L124" s="178"/>
      <c r="M124" s="195"/>
      <c r="N124" s="178"/>
      <c r="O124" s="178"/>
      <c r="P124" s="196"/>
      <c r="Q124" s="178"/>
      <c r="R124" s="178"/>
      <c r="S124" s="125"/>
      <c r="T124" s="178"/>
      <c r="U124" s="178"/>
      <c r="V124" s="178"/>
      <c r="W124" s="178"/>
      <c r="X124" s="178"/>
      <c r="Y124" s="178"/>
      <c r="Z124" s="178"/>
      <c r="AA124" s="178"/>
      <c r="AB124" s="178"/>
      <c r="AC124" s="178"/>
      <c r="AD124" s="178"/>
      <c r="AE124" s="178"/>
      <c r="AF124" s="178"/>
      <c r="AG124" s="178"/>
      <c r="AH124" s="178"/>
      <c r="AI124" s="178"/>
      <c r="AJ124" s="178"/>
      <c r="AK124" s="178"/>
      <c r="AL124" s="178"/>
      <c r="AM124" s="178"/>
    </row>
    <row r="125" customFormat="false" ht="14.25" hidden="false" customHeight="true" outlineLevel="0" collapsed="false">
      <c r="A125" s="178"/>
      <c r="B125" s="178"/>
      <c r="C125" s="178"/>
      <c r="D125" s="192"/>
      <c r="E125" s="178"/>
      <c r="F125" s="178"/>
      <c r="G125" s="193"/>
      <c r="H125" s="178"/>
      <c r="I125" s="178"/>
      <c r="J125" s="194"/>
      <c r="K125" s="178"/>
      <c r="L125" s="178"/>
      <c r="M125" s="195"/>
      <c r="N125" s="178"/>
      <c r="O125" s="178"/>
      <c r="P125" s="196"/>
      <c r="Q125" s="178"/>
      <c r="R125" s="178"/>
      <c r="S125" s="125"/>
      <c r="T125" s="178"/>
      <c r="U125" s="178"/>
      <c r="V125" s="178"/>
      <c r="W125" s="178"/>
      <c r="X125" s="178"/>
      <c r="Y125" s="178"/>
      <c r="Z125" s="178"/>
      <c r="AA125" s="178"/>
      <c r="AB125" s="178"/>
      <c r="AC125" s="178"/>
      <c r="AD125" s="178"/>
      <c r="AE125" s="178"/>
      <c r="AF125" s="178"/>
      <c r="AG125" s="178"/>
      <c r="AH125" s="178"/>
      <c r="AI125" s="178"/>
      <c r="AJ125" s="178"/>
      <c r="AK125" s="178"/>
      <c r="AL125" s="178"/>
      <c r="AM125" s="178"/>
    </row>
    <row r="126" customFormat="false" ht="14.25" hidden="false" customHeight="true" outlineLevel="0" collapsed="false">
      <c r="A126" s="178"/>
      <c r="B126" s="178"/>
      <c r="C126" s="178"/>
      <c r="D126" s="192"/>
      <c r="E126" s="178"/>
      <c r="F126" s="178"/>
      <c r="G126" s="193"/>
      <c r="H126" s="178"/>
      <c r="I126" s="178"/>
      <c r="J126" s="194"/>
      <c r="K126" s="178"/>
      <c r="L126" s="178"/>
      <c r="M126" s="195"/>
      <c r="N126" s="178"/>
      <c r="O126" s="178"/>
      <c r="P126" s="196"/>
      <c r="Q126" s="178"/>
      <c r="R126" s="178"/>
      <c r="S126" s="125"/>
      <c r="T126" s="178"/>
      <c r="U126" s="178"/>
      <c r="V126" s="178"/>
      <c r="W126" s="178"/>
      <c r="X126" s="178"/>
      <c r="Y126" s="178"/>
      <c r="Z126" s="178"/>
      <c r="AA126" s="178"/>
      <c r="AB126" s="178"/>
      <c r="AC126" s="178"/>
      <c r="AD126" s="178"/>
      <c r="AE126" s="178"/>
      <c r="AF126" s="178"/>
      <c r="AG126" s="178"/>
      <c r="AH126" s="178"/>
      <c r="AI126" s="178"/>
      <c r="AJ126" s="178"/>
      <c r="AK126" s="178"/>
      <c r="AL126" s="178"/>
      <c r="AM126" s="178"/>
    </row>
    <row r="127" customFormat="false" ht="14.25" hidden="false" customHeight="true" outlineLevel="0" collapsed="false">
      <c r="A127" s="178"/>
      <c r="B127" s="178"/>
      <c r="C127" s="178"/>
      <c r="D127" s="192"/>
      <c r="E127" s="178"/>
      <c r="F127" s="178"/>
      <c r="G127" s="193"/>
      <c r="H127" s="178"/>
      <c r="I127" s="178"/>
      <c r="J127" s="194"/>
      <c r="K127" s="178"/>
      <c r="L127" s="178"/>
      <c r="M127" s="195"/>
      <c r="N127" s="178"/>
      <c r="O127" s="178"/>
      <c r="P127" s="196"/>
      <c r="Q127" s="178"/>
      <c r="R127" s="178"/>
      <c r="S127" s="125"/>
      <c r="T127" s="178"/>
      <c r="U127" s="178"/>
      <c r="V127" s="178"/>
      <c r="W127" s="178"/>
      <c r="X127" s="178"/>
      <c r="Y127" s="178"/>
      <c r="Z127" s="178"/>
      <c r="AA127" s="178"/>
      <c r="AB127" s="178"/>
      <c r="AC127" s="178"/>
      <c r="AD127" s="178"/>
      <c r="AE127" s="178"/>
      <c r="AF127" s="178"/>
      <c r="AG127" s="178"/>
      <c r="AH127" s="178"/>
      <c r="AI127" s="178"/>
      <c r="AJ127" s="178"/>
      <c r="AK127" s="178"/>
      <c r="AL127" s="178"/>
      <c r="AM127" s="178"/>
    </row>
    <row r="128" customFormat="false" ht="14.25" hidden="false" customHeight="true" outlineLevel="0" collapsed="false">
      <c r="A128" s="178"/>
      <c r="B128" s="178"/>
      <c r="C128" s="178"/>
      <c r="D128" s="192"/>
      <c r="E128" s="178"/>
      <c r="F128" s="178"/>
      <c r="G128" s="193"/>
      <c r="H128" s="178"/>
      <c r="I128" s="178"/>
      <c r="J128" s="194"/>
      <c r="K128" s="178"/>
      <c r="L128" s="178"/>
      <c r="M128" s="195"/>
      <c r="N128" s="178"/>
      <c r="O128" s="178"/>
      <c r="P128" s="196"/>
      <c r="Q128" s="178"/>
      <c r="R128" s="178"/>
      <c r="S128" s="125"/>
      <c r="T128" s="178"/>
      <c r="U128" s="178"/>
      <c r="V128" s="178"/>
      <c r="W128" s="178"/>
      <c r="X128" s="178"/>
      <c r="Y128" s="178"/>
      <c r="Z128" s="178"/>
      <c r="AA128" s="178"/>
      <c r="AB128" s="178"/>
      <c r="AC128" s="178"/>
      <c r="AD128" s="178"/>
      <c r="AE128" s="178"/>
      <c r="AF128" s="178"/>
      <c r="AG128" s="178"/>
      <c r="AH128" s="178"/>
      <c r="AI128" s="178"/>
      <c r="AJ128" s="178"/>
      <c r="AK128" s="178"/>
      <c r="AL128" s="178"/>
      <c r="AM128" s="178"/>
    </row>
    <row r="129" customFormat="false" ht="14.25" hidden="false" customHeight="true" outlineLevel="0" collapsed="false">
      <c r="A129" s="178"/>
      <c r="B129" s="178"/>
      <c r="C129" s="178"/>
      <c r="D129" s="192"/>
      <c r="E129" s="178"/>
      <c r="F129" s="178"/>
      <c r="G129" s="193"/>
      <c r="H129" s="178"/>
      <c r="I129" s="178"/>
      <c r="J129" s="194"/>
      <c r="K129" s="178"/>
      <c r="L129" s="178"/>
      <c r="M129" s="195"/>
      <c r="N129" s="178"/>
      <c r="O129" s="178"/>
      <c r="P129" s="196"/>
      <c r="Q129" s="178"/>
      <c r="R129" s="178"/>
      <c r="S129" s="125"/>
      <c r="T129" s="178"/>
      <c r="U129" s="178"/>
      <c r="V129" s="178"/>
      <c r="W129" s="178"/>
      <c r="X129" s="178"/>
      <c r="Y129" s="178"/>
      <c r="Z129" s="178"/>
      <c r="AA129" s="178"/>
      <c r="AB129" s="178"/>
      <c r="AC129" s="178"/>
      <c r="AD129" s="178"/>
      <c r="AE129" s="178"/>
      <c r="AF129" s="178"/>
      <c r="AG129" s="178"/>
      <c r="AH129" s="178"/>
      <c r="AI129" s="178"/>
      <c r="AJ129" s="178"/>
      <c r="AK129" s="178"/>
      <c r="AL129" s="178"/>
      <c r="AM129" s="178"/>
    </row>
    <row r="130" customFormat="false" ht="14.25" hidden="false" customHeight="true" outlineLevel="0" collapsed="false">
      <c r="A130" s="178"/>
      <c r="B130" s="178"/>
      <c r="C130" s="178"/>
      <c r="D130" s="192"/>
      <c r="E130" s="178"/>
      <c r="F130" s="178"/>
      <c r="G130" s="193"/>
      <c r="H130" s="178"/>
      <c r="I130" s="178"/>
      <c r="J130" s="194"/>
      <c r="K130" s="178"/>
      <c r="L130" s="178"/>
      <c r="M130" s="195"/>
      <c r="N130" s="178"/>
      <c r="O130" s="178"/>
      <c r="P130" s="196"/>
      <c r="Q130" s="178"/>
      <c r="R130" s="178"/>
      <c r="S130" s="125"/>
      <c r="T130" s="178"/>
      <c r="U130" s="178"/>
      <c r="V130" s="178"/>
      <c r="W130" s="178"/>
      <c r="X130" s="178"/>
      <c r="Y130" s="178"/>
      <c r="Z130" s="178"/>
      <c r="AA130" s="178"/>
      <c r="AB130" s="178"/>
      <c r="AC130" s="178"/>
      <c r="AD130" s="178"/>
      <c r="AE130" s="178"/>
      <c r="AF130" s="178"/>
      <c r="AG130" s="178"/>
      <c r="AH130" s="178"/>
      <c r="AI130" s="178"/>
      <c r="AJ130" s="178"/>
      <c r="AK130" s="178"/>
      <c r="AL130" s="178"/>
      <c r="AM130" s="178"/>
    </row>
    <row r="131" customFormat="false" ht="14.25" hidden="false" customHeight="true" outlineLevel="0" collapsed="false">
      <c r="A131" s="178"/>
      <c r="B131" s="178"/>
      <c r="C131" s="178"/>
      <c r="D131" s="192"/>
      <c r="E131" s="178"/>
      <c r="F131" s="178"/>
      <c r="G131" s="193"/>
      <c r="H131" s="178"/>
      <c r="I131" s="178"/>
      <c r="J131" s="194"/>
      <c r="K131" s="178"/>
      <c r="L131" s="178"/>
      <c r="M131" s="195"/>
      <c r="N131" s="178"/>
      <c r="O131" s="178"/>
      <c r="P131" s="196"/>
      <c r="Q131" s="178"/>
      <c r="R131" s="178"/>
      <c r="S131" s="125"/>
      <c r="T131" s="178"/>
      <c r="U131" s="178"/>
      <c r="V131" s="178"/>
      <c r="W131" s="178"/>
      <c r="X131" s="178"/>
      <c r="Y131" s="178"/>
      <c r="Z131" s="178"/>
      <c r="AA131" s="178"/>
      <c r="AB131" s="178"/>
      <c r="AC131" s="178"/>
      <c r="AD131" s="178"/>
      <c r="AE131" s="178"/>
      <c r="AF131" s="178"/>
      <c r="AG131" s="178"/>
      <c r="AH131" s="178"/>
      <c r="AI131" s="178"/>
      <c r="AJ131" s="178"/>
      <c r="AK131" s="178"/>
      <c r="AL131" s="178"/>
      <c r="AM131" s="178"/>
    </row>
    <row r="132" customFormat="false" ht="14.25" hidden="false" customHeight="true" outlineLevel="0" collapsed="false">
      <c r="A132" s="178"/>
      <c r="B132" s="178"/>
      <c r="C132" s="178"/>
      <c r="D132" s="192"/>
      <c r="E132" s="178"/>
      <c r="F132" s="178"/>
      <c r="G132" s="193"/>
      <c r="H132" s="178"/>
      <c r="I132" s="178"/>
      <c r="J132" s="194"/>
      <c r="K132" s="178"/>
      <c r="L132" s="178"/>
      <c r="M132" s="195"/>
      <c r="N132" s="178"/>
      <c r="O132" s="178"/>
      <c r="P132" s="196"/>
      <c r="Q132" s="178"/>
      <c r="R132" s="178"/>
      <c r="S132" s="125"/>
      <c r="T132" s="178"/>
      <c r="U132" s="178"/>
      <c r="V132" s="178"/>
      <c r="W132" s="178"/>
      <c r="X132" s="178"/>
      <c r="Y132" s="178"/>
      <c r="Z132" s="178"/>
      <c r="AA132" s="178"/>
      <c r="AB132" s="178"/>
      <c r="AC132" s="178"/>
      <c r="AD132" s="178"/>
      <c r="AE132" s="178"/>
      <c r="AF132" s="178"/>
      <c r="AG132" s="178"/>
      <c r="AH132" s="178"/>
      <c r="AI132" s="178"/>
      <c r="AJ132" s="178"/>
      <c r="AK132" s="178"/>
      <c r="AL132" s="178"/>
      <c r="AM132" s="178"/>
    </row>
    <row r="133" customFormat="false" ht="14.25" hidden="false" customHeight="true" outlineLevel="0" collapsed="false">
      <c r="A133" s="178"/>
      <c r="B133" s="178"/>
      <c r="C133" s="178"/>
      <c r="D133" s="192"/>
      <c r="E133" s="178"/>
      <c r="F133" s="178"/>
      <c r="G133" s="193"/>
      <c r="H133" s="178"/>
      <c r="I133" s="178"/>
      <c r="J133" s="194"/>
      <c r="K133" s="178"/>
      <c r="L133" s="178"/>
      <c r="M133" s="195"/>
      <c r="N133" s="178"/>
      <c r="O133" s="178"/>
      <c r="P133" s="196"/>
      <c r="Q133" s="178"/>
      <c r="R133" s="178"/>
      <c r="S133" s="125"/>
      <c r="T133" s="178"/>
      <c r="U133" s="178"/>
      <c r="V133" s="178"/>
      <c r="W133" s="178"/>
      <c r="X133" s="178"/>
      <c r="Y133" s="178"/>
      <c r="Z133" s="178"/>
      <c r="AA133" s="178"/>
      <c r="AB133" s="178"/>
      <c r="AC133" s="178"/>
      <c r="AD133" s="178"/>
      <c r="AE133" s="178"/>
      <c r="AF133" s="178"/>
      <c r="AG133" s="178"/>
      <c r="AH133" s="178"/>
      <c r="AI133" s="178"/>
      <c r="AJ133" s="178"/>
      <c r="AK133" s="178"/>
      <c r="AL133" s="178"/>
      <c r="AM133" s="178"/>
    </row>
    <row r="134" customFormat="false" ht="14.25" hidden="false" customHeight="true" outlineLevel="0" collapsed="false">
      <c r="A134" s="178"/>
      <c r="B134" s="178"/>
      <c r="C134" s="178"/>
      <c r="D134" s="192"/>
      <c r="E134" s="178"/>
      <c r="F134" s="178"/>
      <c r="G134" s="193"/>
      <c r="H134" s="178"/>
      <c r="I134" s="178"/>
      <c r="J134" s="194"/>
      <c r="K134" s="178"/>
      <c r="L134" s="178"/>
      <c r="M134" s="195"/>
      <c r="N134" s="178"/>
      <c r="O134" s="178"/>
      <c r="P134" s="196"/>
      <c r="Q134" s="178"/>
      <c r="R134" s="178"/>
      <c r="S134" s="125"/>
      <c r="T134" s="178"/>
      <c r="U134" s="178"/>
      <c r="V134" s="178"/>
      <c r="W134" s="178"/>
      <c r="X134" s="178"/>
      <c r="Y134" s="178"/>
      <c r="Z134" s="178"/>
      <c r="AA134" s="178"/>
      <c r="AB134" s="178"/>
      <c r="AC134" s="178"/>
      <c r="AD134" s="178"/>
      <c r="AE134" s="178"/>
      <c r="AF134" s="178"/>
      <c r="AG134" s="178"/>
      <c r="AH134" s="178"/>
      <c r="AI134" s="178"/>
      <c r="AJ134" s="178"/>
      <c r="AK134" s="178"/>
      <c r="AL134" s="178"/>
      <c r="AM134" s="178"/>
    </row>
    <row r="135" customFormat="false" ht="14.25" hidden="false" customHeight="true" outlineLevel="0" collapsed="false">
      <c r="A135" s="178"/>
      <c r="B135" s="178"/>
      <c r="C135" s="178"/>
      <c r="D135" s="192"/>
      <c r="E135" s="178"/>
      <c r="F135" s="178"/>
      <c r="G135" s="193"/>
      <c r="H135" s="178"/>
      <c r="I135" s="178"/>
      <c r="J135" s="194"/>
      <c r="K135" s="178"/>
      <c r="L135" s="178"/>
      <c r="M135" s="195"/>
      <c r="N135" s="178"/>
      <c r="O135" s="178"/>
      <c r="P135" s="196"/>
      <c r="Q135" s="178"/>
      <c r="R135" s="178"/>
      <c r="S135" s="125"/>
      <c r="T135" s="178"/>
      <c r="U135" s="178"/>
      <c r="V135" s="178"/>
      <c r="W135" s="178"/>
      <c r="X135" s="178"/>
      <c r="Y135" s="178"/>
      <c r="Z135" s="178"/>
      <c r="AA135" s="178"/>
      <c r="AB135" s="178"/>
      <c r="AC135" s="178"/>
      <c r="AD135" s="178"/>
      <c r="AE135" s="178"/>
      <c r="AF135" s="178"/>
      <c r="AG135" s="178"/>
      <c r="AH135" s="178"/>
      <c r="AI135" s="178"/>
      <c r="AJ135" s="178"/>
      <c r="AK135" s="178"/>
      <c r="AL135" s="178"/>
      <c r="AM135" s="178"/>
    </row>
    <row r="136" customFormat="false" ht="14.25" hidden="false" customHeight="true" outlineLevel="0" collapsed="false">
      <c r="A136" s="178"/>
      <c r="B136" s="178"/>
      <c r="C136" s="178"/>
      <c r="D136" s="192"/>
      <c r="E136" s="178"/>
      <c r="F136" s="178"/>
      <c r="G136" s="193"/>
      <c r="H136" s="178"/>
      <c r="I136" s="178"/>
      <c r="J136" s="194"/>
      <c r="K136" s="178"/>
      <c r="L136" s="178"/>
      <c r="M136" s="195"/>
      <c r="N136" s="178"/>
      <c r="O136" s="178"/>
      <c r="P136" s="196"/>
      <c r="Q136" s="178"/>
      <c r="R136" s="178"/>
      <c r="S136" s="125"/>
      <c r="T136" s="178"/>
      <c r="U136" s="178"/>
      <c r="V136" s="178"/>
      <c r="W136" s="178"/>
      <c r="X136" s="178"/>
      <c r="Y136" s="178"/>
      <c r="Z136" s="178"/>
      <c r="AA136" s="178"/>
      <c r="AB136" s="178"/>
      <c r="AC136" s="178"/>
      <c r="AD136" s="178"/>
      <c r="AE136" s="178"/>
      <c r="AF136" s="178"/>
      <c r="AG136" s="178"/>
      <c r="AH136" s="178"/>
      <c r="AI136" s="178"/>
      <c r="AJ136" s="178"/>
      <c r="AK136" s="178"/>
      <c r="AL136" s="178"/>
      <c r="AM136" s="178"/>
    </row>
    <row r="137" customFormat="false" ht="14.25" hidden="false" customHeight="true" outlineLevel="0" collapsed="false">
      <c r="A137" s="178"/>
      <c r="B137" s="178"/>
      <c r="C137" s="178"/>
      <c r="D137" s="192"/>
      <c r="E137" s="178"/>
      <c r="F137" s="178"/>
      <c r="G137" s="193"/>
      <c r="H137" s="178"/>
      <c r="I137" s="178"/>
      <c r="J137" s="194"/>
      <c r="K137" s="178"/>
      <c r="L137" s="178"/>
      <c r="M137" s="195"/>
      <c r="N137" s="178"/>
      <c r="O137" s="178"/>
      <c r="P137" s="196"/>
      <c r="Q137" s="178"/>
      <c r="R137" s="178"/>
      <c r="S137" s="125"/>
      <c r="T137" s="178"/>
      <c r="U137" s="178"/>
      <c r="V137" s="178"/>
      <c r="W137" s="178"/>
      <c r="X137" s="178"/>
      <c r="Y137" s="178"/>
      <c r="Z137" s="178"/>
      <c r="AA137" s="178"/>
      <c r="AB137" s="178"/>
      <c r="AC137" s="178"/>
      <c r="AD137" s="178"/>
      <c r="AE137" s="178"/>
      <c r="AF137" s="178"/>
      <c r="AG137" s="178"/>
      <c r="AH137" s="178"/>
      <c r="AI137" s="178"/>
      <c r="AJ137" s="178"/>
      <c r="AK137" s="178"/>
      <c r="AL137" s="178"/>
      <c r="AM137" s="178"/>
    </row>
    <row r="138" customFormat="false" ht="14.25" hidden="false" customHeight="true" outlineLevel="0" collapsed="false">
      <c r="A138" s="178"/>
      <c r="B138" s="178"/>
      <c r="C138" s="178"/>
      <c r="D138" s="192"/>
      <c r="E138" s="178"/>
      <c r="F138" s="178"/>
      <c r="G138" s="193"/>
      <c r="H138" s="178"/>
      <c r="I138" s="178"/>
      <c r="J138" s="194"/>
      <c r="K138" s="178"/>
      <c r="L138" s="178"/>
      <c r="M138" s="195"/>
      <c r="N138" s="178"/>
      <c r="O138" s="178"/>
      <c r="P138" s="196"/>
      <c r="Q138" s="178"/>
      <c r="R138" s="178"/>
      <c r="S138" s="125"/>
      <c r="T138" s="178"/>
      <c r="U138" s="178"/>
      <c r="V138" s="178"/>
      <c r="W138" s="178"/>
      <c r="X138" s="178"/>
      <c r="Y138" s="178"/>
      <c r="Z138" s="178"/>
      <c r="AA138" s="178"/>
      <c r="AB138" s="178"/>
      <c r="AC138" s="178"/>
      <c r="AD138" s="178"/>
      <c r="AE138" s="178"/>
      <c r="AF138" s="178"/>
      <c r="AG138" s="178"/>
      <c r="AH138" s="178"/>
      <c r="AI138" s="178"/>
      <c r="AJ138" s="178"/>
      <c r="AK138" s="178"/>
      <c r="AL138" s="178"/>
      <c r="AM138" s="178"/>
    </row>
    <row r="139" customFormat="false" ht="14.25" hidden="false" customHeight="true" outlineLevel="0" collapsed="false">
      <c r="A139" s="178"/>
      <c r="B139" s="178"/>
      <c r="C139" s="178"/>
      <c r="D139" s="192"/>
      <c r="E139" s="178"/>
      <c r="F139" s="178"/>
      <c r="G139" s="193"/>
      <c r="H139" s="178"/>
      <c r="I139" s="178"/>
      <c r="J139" s="194"/>
      <c r="K139" s="178"/>
      <c r="L139" s="178"/>
      <c r="M139" s="195"/>
      <c r="N139" s="178"/>
      <c r="O139" s="178"/>
      <c r="P139" s="196"/>
      <c r="Q139" s="178"/>
      <c r="R139" s="178"/>
      <c r="S139" s="125"/>
      <c r="T139" s="178"/>
      <c r="U139" s="178"/>
      <c r="V139" s="178"/>
      <c r="W139" s="178"/>
      <c r="X139" s="178"/>
      <c r="Y139" s="178"/>
      <c r="Z139" s="178"/>
      <c r="AA139" s="178"/>
      <c r="AB139" s="178"/>
      <c r="AC139" s="178"/>
      <c r="AD139" s="178"/>
      <c r="AE139" s="178"/>
      <c r="AF139" s="178"/>
      <c r="AG139" s="178"/>
      <c r="AH139" s="178"/>
      <c r="AI139" s="178"/>
      <c r="AJ139" s="178"/>
      <c r="AK139" s="178"/>
      <c r="AL139" s="178"/>
      <c r="AM139" s="178"/>
    </row>
    <row r="140" customFormat="false" ht="14.25" hidden="false" customHeight="true" outlineLevel="0" collapsed="false">
      <c r="A140" s="178"/>
      <c r="B140" s="178"/>
      <c r="C140" s="178"/>
      <c r="D140" s="192"/>
      <c r="E140" s="178"/>
      <c r="F140" s="178"/>
      <c r="G140" s="193"/>
      <c r="H140" s="178"/>
      <c r="I140" s="178"/>
      <c r="J140" s="194"/>
      <c r="K140" s="178"/>
      <c r="L140" s="178"/>
      <c r="M140" s="195"/>
      <c r="N140" s="178"/>
      <c r="O140" s="178"/>
      <c r="P140" s="196"/>
      <c r="Q140" s="178"/>
      <c r="R140" s="178"/>
      <c r="S140" s="125"/>
      <c r="T140" s="178"/>
      <c r="U140" s="178"/>
      <c r="V140" s="178"/>
      <c r="W140" s="178"/>
      <c r="X140" s="178"/>
      <c r="Y140" s="178"/>
      <c r="Z140" s="178"/>
      <c r="AA140" s="178"/>
      <c r="AB140" s="178"/>
      <c r="AC140" s="178"/>
      <c r="AD140" s="178"/>
      <c r="AE140" s="178"/>
      <c r="AF140" s="178"/>
      <c r="AG140" s="178"/>
      <c r="AH140" s="178"/>
      <c r="AI140" s="178"/>
      <c r="AJ140" s="178"/>
      <c r="AK140" s="178"/>
      <c r="AL140" s="178"/>
      <c r="AM140" s="178"/>
    </row>
    <row r="141" customFormat="false" ht="14.25" hidden="false" customHeight="true" outlineLevel="0" collapsed="false">
      <c r="A141" s="178"/>
      <c r="B141" s="178"/>
      <c r="C141" s="178"/>
      <c r="D141" s="192"/>
      <c r="E141" s="178"/>
      <c r="F141" s="178"/>
      <c r="G141" s="193"/>
      <c r="H141" s="178"/>
      <c r="I141" s="178"/>
      <c r="J141" s="194"/>
      <c r="K141" s="178"/>
      <c r="L141" s="178"/>
      <c r="M141" s="195"/>
      <c r="N141" s="178"/>
      <c r="O141" s="178"/>
      <c r="P141" s="196"/>
      <c r="Q141" s="178"/>
      <c r="R141" s="178"/>
      <c r="S141" s="125"/>
      <c r="T141" s="178"/>
      <c r="U141" s="178"/>
      <c r="V141" s="178"/>
      <c r="W141" s="178"/>
      <c r="X141" s="178"/>
      <c r="Y141" s="178"/>
      <c r="Z141" s="178"/>
      <c r="AA141" s="178"/>
      <c r="AB141" s="178"/>
      <c r="AC141" s="178"/>
      <c r="AD141" s="178"/>
      <c r="AE141" s="178"/>
      <c r="AF141" s="178"/>
      <c r="AG141" s="178"/>
      <c r="AH141" s="178"/>
      <c r="AI141" s="178"/>
      <c r="AJ141" s="178"/>
      <c r="AK141" s="178"/>
      <c r="AL141" s="178"/>
      <c r="AM141" s="178"/>
    </row>
    <row r="142" customFormat="false" ht="14.25" hidden="false" customHeight="true" outlineLevel="0" collapsed="false">
      <c r="A142" s="178"/>
      <c r="B142" s="178"/>
      <c r="C142" s="178"/>
      <c r="D142" s="192"/>
      <c r="E142" s="178"/>
      <c r="F142" s="178"/>
      <c r="G142" s="193"/>
      <c r="H142" s="178"/>
      <c r="I142" s="178"/>
      <c r="J142" s="194"/>
      <c r="K142" s="178"/>
      <c r="L142" s="178"/>
      <c r="M142" s="195"/>
      <c r="N142" s="178"/>
      <c r="O142" s="178"/>
      <c r="P142" s="196"/>
      <c r="Q142" s="178"/>
      <c r="R142" s="178"/>
      <c r="S142" s="125"/>
      <c r="T142" s="178"/>
      <c r="U142" s="178"/>
      <c r="V142" s="178"/>
      <c r="W142" s="178"/>
      <c r="X142" s="178"/>
      <c r="Y142" s="178"/>
      <c r="Z142" s="178"/>
      <c r="AA142" s="178"/>
      <c r="AB142" s="178"/>
      <c r="AC142" s="178"/>
      <c r="AD142" s="178"/>
      <c r="AE142" s="178"/>
      <c r="AF142" s="178"/>
      <c r="AG142" s="178"/>
      <c r="AH142" s="178"/>
      <c r="AI142" s="178"/>
      <c r="AJ142" s="178"/>
      <c r="AK142" s="178"/>
      <c r="AL142" s="178"/>
      <c r="AM142" s="178"/>
    </row>
    <row r="143" customFormat="false" ht="14.25" hidden="false" customHeight="true" outlineLevel="0" collapsed="false">
      <c r="A143" s="178"/>
      <c r="B143" s="178"/>
      <c r="C143" s="178"/>
      <c r="D143" s="192"/>
      <c r="E143" s="178"/>
      <c r="F143" s="178"/>
      <c r="G143" s="193"/>
      <c r="H143" s="178"/>
      <c r="I143" s="178"/>
      <c r="J143" s="194"/>
      <c r="K143" s="178"/>
      <c r="L143" s="178"/>
      <c r="M143" s="195"/>
      <c r="N143" s="178"/>
      <c r="O143" s="178"/>
      <c r="P143" s="196"/>
      <c r="Q143" s="178"/>
      <c r="R143" s="178"/>
      <c r="S143" s="125"/>
      <c r="T143" s="178"/>
      <c r="U143" s="178"/>
      <c r="V143" s="178"/>
      <c r="W143" s="178"/>
      <c r="X143" s="178"/>
      <c r="Y143" s="178"/>
      <c r="Z143" s="178"/>
      <c r="AA143" s="178"/>
      <c r="AB143" s="178"/>
      <c r="AC143" s="178"/>
      <c r="AD143" s="178"/>
      <c r="AE143" s="178"/>
      <c r="AF143" s="178"/>
      <c r="AG143" s="178"/>
      <c r="AH143" s="178"/>
      <c r="AI143" s="178"/>
      <c r="AJ143" s="178"/>
      <c r="AK143" s="178"/>
      <c r="AL143" s="178"/>
      <c r="AM143" s="178"/>
    </row>
    <row r="144" customFormat="false" ht="14.25" hidden="false" customHeight="true" outlineLevel="0" collapsed="false">
      <c r="A144" s="178"/>
      <c r="B144" s="178"/>
      <c r="C144" s="178"/>
      <c r="D144" s="192"/>
      <c r="E144" s="178"/>
      <c r="F144" s="178"/>
      <c r="G144" s="193"/>
      <c r="H144" s="178"/>
      <c r="I144" s="178"/>
      <c r="J144" s="194"/>
      <c r="K144" s="178"/>
      <c r="L144" s="178"/>
      <c r="M144" s="195"/>
      <c r="N144" s="178"/>
      <c r="O144" s="178"/>
      <c r="P144" s="196"/>
      <c r="Q144" s="178"/>
      <c r="R144" s="178"/>
      <c r="S144" s="125"/>
      <c r="T144" s="178"/>
      <c r="U144" s="178"/>
      <c r="V144" s="178"/>
      <c r="W144" s="178"/>
      <c r="X144" s="178"/>
      <c r="Y144" s="178"/>
      <c r="Z144" s="178"/>
      <c r="AA144" s="178"/>
      <c r="AB144" s="178"/>
      <c r="AC144" s="178"/>
      <c r="AD144" s="178"/>
      <c r="AE144" s="178"/>
      <c r="AF144" s="178"/>
      <c r="AG144" s="178"/>
      <c r="AH144" s="178"/>
      <c r="AI144" s="178"/>
      <c r="AJ144" s="178"/>
      <c r="AK144" s="178"/>
      <c r="AL144" s="178"/>
      <c r="AM144" s="178"/>
    </row>
    <row r="145" customFormat="false" ht="14.25" hidden="false" customHeight="true" outlineLevel="0" collapsed="false">
      <c r="A145" s="178"/>
      <c r="B145" s="178"/>
      <c r="C145" s="178"/>
      <c r="D145" s="192"/>
      <c r="E145" s="178"/>
      <c r="F145" s="178"/>
      <c r="G145" s="193"/>
      <c r="H145" s="178"/>
      <c r="I145" s="178"/>
      <c r="J145" s="194"/>
      <c r="K145" s="178"/>
      <c r="L145" s="178"/>
      <c r="M145" s="195"/>
      <c r="N145" s="178"/>
      <c r="O145" s="178"/>
      <c r="P145" s="196"/>
      <c r="Q145" s="178"/>
      <c r="R145" s="178"/>
      <c r="S145" s="125"/>
      <c r="T145" s="178"/>
      <c r="U145" s="178"/>
      <c r="V145" s="178"/>
      <c r="W145" s="178"/>
      <c r="X145" s="178"/>
      <c r="Y145" s="178"/>
      <c r="Z145" s="178"/>
      <c r="AA145" s="178"/>
      <c r="AB145" s="178"/>
      <c r="AC145" s="178"/>
      <c r="AD145" s="178"/>
      <c r="AE145" s="178"/>
      <c r="AF145" s="178"/>
      <c r="AG145" s="178"/>
      <c r="AH145" s="178"/>
      <c r="AI145" s="178"/>
      <c r="AJ145" s="178"/>
      <c r="AK145" s="178"/>
      <c r="AL145" s="178"/>
      <c r="AM145" s="178"/>
    </row>
    <row r="146" customFormat="false" ht="14.25" hidden="false" customHeight="true" outlineLevel="0" collapsed="false">
      <c r="A146" s="178"/>
      <c r="B146" s="178"/>
      <c r="C146" s="178"/>
      <c r="D146" s="192"/>
      <c r="E146" s="178"/>
      <c r="F146" s="178"/>
      <c r="G146" s="193"/>
      <c r="H146" s="178"/>
      <c r="I146" s="178"/>
      <c r="J146" s="194"/>
      <c r="K146" s="178"/>
      <c r="L146" s="178"/>
      <c r="M146" s="195"/>
      <c r="N146" s="178"/>
      <c r="O146" s="178"/>
      <c r="P146" s="196"/>
      <c r="Q146" s="178"/>
      <c r="R146" s="178"/>
      <c r="S146" s="125"/>
      <c r="T146" s="178"/>
      <c r="U146" s="178"/>
      <c r="V146" s="178"/>
      <c r="W146" s="178"/>
      <c r="X146" s="178"/>
      <c r="Y146" s="178"/>
      <c r="Z146" s="178"/>
      <c r="AA146" s="178"/>
      <c r="AB146" s="178"/>
      <c r="AC146" s="178"/>
      <c r="AD146" s="178"/>
      <c r="AE146" s="178"/>
      <c r="AF146" s="178"/>
      <c r="AG146" s="178"/>
      <c r="AH146" s="178"/>
      <c r="AI146" s="178"/>
      <c r="AJ146" s="178"/>
      <c r="AK146" s="178"/>
      <c r="AL146" s="178"/>
      <c r="AM146" s="178"/>
    </row>
    <row r="147" customFormat="false" ht="14.25" hidden="false" customHeight="true" outlineLevel="0" collapsed="false">
      <c r="A147" s="178"/>
      <c r="B147" s="178"/>
      <c r="C147" s="178"/>
      <c r="D147" s="192"/>
      <c r="E147" s="178"/>
      <c r="F147" s="178"/>
      <c r="G147" s="193"/>
      <c r="H147" s="178"/>
      <c r="I147" s="178"/>
      <c r="J147" s="194"/>
      <c r="K147" s="178"/>
      <c r="L147" s="178"/>
      <c r="M147" s="195"/>
      <c r="N147" s="178"/>
      <c r="O147" s="178"/>
      <c r="P147" s="196"/>
      <c r="Q147" s="178"/>
      <c r="R147" s="178"/>
      <c r="S147" s="125"/>
      <c r="T147" s="178"/>
      <c r="U147" s="178"/>
      <c r="V147" s="178"/>
      <c r="W147" s="178"/>
      <c r="X147" s="178"/>
      <c r="Y147" s="178"/>
      <c r="Z147" s="178"/>
      <c r="AA147" s="178"/>
      <c r="AB147" s="178"/>
      <c r="AC147" s="178"/>
      <c r="AD147" s="178"/>
      <c r="AE147" s="178"/>
      <c r="AF147" s="178"/>
      <c r="AG147" s="178"/>
      <c r="AH147" s="178"/>
      <c r="AI147" s="178"/>
      <c r="AJ147" s="178"/>
      <c r="AK147" s="178"/>
      <c r="AL147" s="178"/>
      <c r="AM147" s="178"/>
    </row>
    <row r="148" customFormat="false" ht="14.25" hidden="false" customHeight="true" outlineLevel="0" collapsed="false">
      <c r="A148" s="178"/>
      <c r="B148" s="178"/>
      <c r="C148" s="178"/>
      <c r="D148" s="192"/>
      <c r="E148" s="178"/>
      <c r="F148" s="178"/>
      <c r="G148" s="193"/>
      <c r="H148" s="178"/>
      <c r="I148" s="178"/>
      <c r="J148" s="194"/>
      <c r="K148" s="178"/>
      <c r="L148" s="178"/>
      <c r="M148" s="195"/>
      <c r="N148" s="178"/>
      <c r="O148" s="178"/>
      <c r="P148" s="196"/>
      <c r="Q148" s="178"/>
      <c r="R148" s="178"/>
      <c r="S148" s="125"/>
      <c r="T148" s="178"/>
      <c r="U148" s="178"/>
      <c r="V148" s="178"/>
      <c r="W148" s="178"/>
      <c r="X148" s="178"/>
      <c r="Y148" s="178"/>
      <c r="Z148" s="178"/>
      <c r="AA148" s="178"/>
      <c r="AB148" s="178"/>
      <c r="AC148" s="178"/>
      <c r="AD148" s="178"/>
      <c r="AE148" s="178"/>
      <c r="AF148" s="178"/>
      <c r="AG148" s="178"/>
      <c r="AH148" s="178"/>
      <c r="AI148" s="178"/>
      <c r="AJ148" s="178"/>
      <c r="AK148" s="178"/>
      <c r="AL148" s="178"/>
      <c r="AM148" s="178"/>
    </row>
    <row r="149" customFormat="false" ht="14.25" hidden="false" customHeight="true" outlineLevel="0" collapsed="false">
      <c r="A149" s="178"/>
      <c r="B149" s="178"/>
      <c r="C149" s="178"/>
      <c r="D149" s="192"/>
      <c r="E149" s="178"/>
      <c r="F149" s="178"/>
      <c r="G149" s="193"/>
      <c r="H149" s="178"/>
      <c r="I149" s="178"/>
      <c r="J149" s="194"/>
      <c r="K149" s="178"/>
      <c r="L149" s="178"/>
      <c r="M149" s="195"/>
      <c r="N149" s="178"/>
      <c r="O149" s="178"/>
      <c r="P149" s="196"/>
      <c r="Q149" s="178"/>
      <c r="R149" s="178"/>
      <c r="S149" s="125"/>
      <c r="T149" s="178"/>
      <c r="U149" s="178"/>
      <c r="V149" s="178"/>
      <c r="W149" s="178"/>
      <c r="X149" s="178"/>
      <c r="Y149" s="178"/>
      <c r="Z149" s="178"/>
      <c r="AA149" s="178"/>
      <c r="AB149" s="178"/>
      <c r="AC149" s="178"/>
      <c r="AD149" s="178"/>
      <c r="AE149" s="178"/>
      <c r="AF149" s="178"/>
      <c r="AG149" s="178"/>
      <c r="AH149" s="178"/>
      <c r="AI149" s="178"/>
      <c r="AJ149" s="178"/>
      <c r="AK149" s="178"/>
      <c r="AL149" s="178"/>
      <c r="AM149" s="178"/>
    </row>
    <row r="150" customFormat="false" ht="14.25" hidden="false" customHeight="true" outlineLevel="0" collapsed="false">
      <c r="A150" s="178"/>
      <c r="B150" s="178"/>
      <c r="C150" s="178"/>
      <c r="D150" s="192"/>
      <c r="E150" s="178"/>
      <c r="F150" s="178"/>
      <c r="G150" s="193"/>
      <c r="H150" s="178"/>
      <c r="I150" s="178"/>
      <c r="J150" s="194"/>
      <c r="K150" s="178"/>
      <c r="L150" s="178"/>
      <c r="M150" s="195"/>
      <c r="N150" s="178"/>
      <c r="O150" s="178"/>
      <c r="P150" s="196"/>
      <c r="Q150" s="178"/>
      <c r="R150" s="178"/>
      <c r="S150" s="125"/>
      <c r="T150" s="178"/>
      <c r="U150" s="178"/>
      <c r="V150" s="178"/>
      <c r="W150" s="178"/>
      <c r="X150" s="178"/>
      <c r="Y150" s="178"/>
      <c r="Z150" s="178"/>
      <c r="AA150" s="178"/>
      <c r="AB150" s="178"/>
      <c r="AC150" s="178"/>
      <c r="AD150" s="178"/>
      <c r="AE150" s="178"/>
      <c r="AF150" s="178"/>
      <c r="AG150" s="178"/>
      <c r="AH150" s="178"/>
      <c r="AI150" s="178"/>
      <c r="AJ150" s="178"/>
      <c r="AK150" s="178"/>
      <c r="AL150" s="178"/>
      <c r="AM150" s="178"/>
    </row>
    <row r="151" customFormat="false" ht="14.25" hidden="false" customHeight="true" outlineLevel="0" collapsed="false">
      <c r="A151" s="178"/>
      <c r="B151" s="178"/>
      <c r="C151" s="178"/>
      <c r="D151" s="192"/>
      <c r="E151" s="178"/>
      <c r="F151" s="178"/>
      <c r="G151" s="193"/>
      <c r="H151" s="178"/>
      <c r="I151" s="178"/>
      <c r="J151" s="194"/>
      <c r="K151" s="178"/>
      <c r="L151" s="178"/>
      <c r="M151" s="195"/>
      <c r="N151" s="178"/>
      <c r="O151" s="178"/>
      <c r="P151" s="196"/>
      <c r="Q151" s="178"/>
      <c r="R151" s="178"/>
      <c r="S151" s="125"/>
      <c r="T151" s="178"/>
      <c r="U151" s="178"/>
      <c r="V151" s="178"/>
      <c r="W151" s="178"/>
      <c r="X151" s="178"/>
      <c r="Y151" s="178"/>
      <c r="Z151" s="178"/>
      <c r="AA151" s="178"/>
      <c r="AB151" s="178"/>
      <c r="AC151" s="178"/>
      <c r="AD151" s="178"/>
      <c r="AE151" s="178"/>
      <c r="AF151" s="178"/>
      <c r="AG151" s="178"/>
      <c r="AH151" s="178"/>
      <c r="AI151" s="178"/>
      <c r="AJ151" s="178"/>
      <c r="AK151" s="178"/>
      <c r="AL151" s="178"/>
      <c r="AM151" s="178"/>
    </row>
    <row r="152" customFormat="false" ht="14.25" hidden="false" customHeight="true" outlineLevel="0" collapsed="false">
      <c r="A152" s="178"/>
      <c r="B152" s="178"/>
      <c r="C152" s="178"/>
      <c r="D152" s="192"/>
      <c r="E152" s="178"/>
      <c r="F152" s="178"/>
      <c r="G152" s="193"/>
      <c r="H152" s="178"/>
      <c r="I152" s="178"/>
      <c r="J152" s="194"/>
      <c r="K152" s="178"/>
      <c r="L152" s="178"/>
      <c r="M152" s="195"/>
      <c r="N152" s="178"/>
      <c r="O152" s="178"/>
      <c r="P152" s="196"/>
      <c r="Q152" s="178"/>
      <c r="R152" s="178"/>
      <c r="S152" s="125"/>
      <c r="T152" s="178"/>
      <c r="U152" s="178"/>
      <c r="V152" s="178"/>
      <c r="W152" s="178"/>
      <c r="X152" s="178"/>
      <c r="Y152" s="178"/>
      <c r="Z152" s="178"/>
      <c r="AA152" s="178"/>
      <c r="AB152" s="178"/>
      <c r="AC152" s="178"/>
      <c r="AD152" s="178"/>
      <c r="AE152" s="178"/>
      <c r="AF152" s="178"/>
      <c r="AG152" s="178"/>
      <c r="AH152" s="178"/>
      <c r="AI152" s="178"/>
      <c r="AJ152" s="178"/>
      <c r="AK152" s="178"/>
      <c r="AL152" s="178"/>
      <c r="AM152" s="178"/>
    </row>
    <row r="153" customFormat="false" ht="14.25" hidden="false" customHeight="true" outlineLevel="0" collapsed="false">
      <c r="A153" s="178"/>
      <c r="B153" s="178"/>
      <c r="C153" s="178"/>
      <c r="D153" s="192"/>
      <c r="E153" s="178"/>
      <c r="F153" s="178"/>
      <c r="G153" s="193"/>
      <c r="H153" s="178"/>
      <c r="I153" s="178"/>
      <c r="J153" s="194"/>
      <c r="K153" s="178"/>
      <c r="L153" s="178"/>
      <c r="M153" s="195"/>
      <c r="N153" s="178"/>
      <c r="O153" s="178"/>
      <c r="P153" s="196"/>
      <c r="Q153" s="178"/>
      <c r="R153" s="178"/>
      <c r="S153" s="125"/>
      <c r="T153" s="178"/>
      <c r="U153" s="178"/>
      <c r="V153" s="178"/>
      <c r="W153" s="178"/>
      <c r="X153" s="178"/>
      <c r="Y153" s="178"/>
      <c r="Z153" s="178"/>
      <c r="AA153" s="178"/>
      <c r="AB153" s="178"/>
      <c r="AC153" s="178"/>
      <c r="AD153" s="178"/>
      <c r="AE153" s="178"/>
      <c r="AF153" s="178"/>
      <c r="AG153" s="178"/>
      <c r="AH153" s="178"/>
      <c r="AI153" s="178"/>
      <c r="AJ153" s="178"/>
      <c r="AK153" s="178"/>
      <c r="AL153" s="178"/>
      <c r="AM153" s="178"/>
    </row>
    <row r="154" customFormat="false" ht="14.25" hidden="false" customHeight="true" outlineLevel="0" collapsed="false">
      <c r="A154" s="178"/>
      <c r="B154" s="178"/>
      <c r="C154" s="178"/>
      <c r="D154" s="192"/>
      <c r="E154" s="178"/>
      <c r="F154" s="178"/>
      <c r="G154" s="193"/>
      <c r="H154" s="178"/>
      <c r="I154" s="178"/>
      <c r="J154" s="194"/>
      <c r="K154" s="178"/>
      <c r="L154" s="178"/>
      <c r="M154" s="195"/>
      <c r="N154" s="178"/>
      <c r="O154" s="178"/>
      <c r="P154" s="196"/>
      <c r="Q154" s="178"/>
      <c r="R154" s="178"/>
      <c r="S154" s="125"/>
      <c r="T154" s="178"/>
      <c r="U154" s="178"/>
      <c r="V154" s="178"/>
      <c r="W154" s="178"/>
      <c r="X154" s="178"/>
      <c r="Y154" s="178"/>
      <c r="Z154" s="178"/>
      <c r="AA154" s="178"/>
      <c r="AB154" s="178"/>
      <c r="AC154" s="178"/>
      <c r="AD154" s="178"/>
      <c r="AE154" s="178"/>
      <c r="AF154" s="178"/>
      <c r="AG154" s="178"/>
      <c r="AH154" s="178"/>
      <c r="AI154" s="178"/>
      <c r="AJ154" s="178"/>
      <c r="AK154" s="178"/>
      <c r="AL154" s="178"/>
      <c r="AM154" s="178"/>
    </row>
    <row r="155" customFormat="false" ht="14.25" hidden="false" customHeight="true" outlineLevel="0" collapsed="false">
      <c r="A155" s="178"/>
      <c r="B155" s="178"/>
      <c r="C155" s="178"/>
      <c r="D155" s="192"/>
      <c r="E155" s="178"/>
      <c r="F155" s="178"/>
      <c r="G155" s="193"/>
      <c r="H155" s="178"/>
      <c r="I155" s="178"/>
      <c r="J155" s="194"/>
      <c r="K155" s="178"/>
      <c r="L155" s="178"/>
      <c r="M155" s="195"/>
      <c r="N155" s="178"/>
      <c r="O155" s="178"/>
      <c r="P155" s="196"/>
      <c r="Q155" s="178"/>
      <c r="R155" s="178"/>
      <c r="S155" s="125"/>
      <c r="T155" s="178"/>
      <c r="U155" s="178"/>
      <c r="V155" s="178"/>
      <c r="W155" s="178"/>
      <c r="X155" s="178"/>
      <c r="Y155" s="178"/>
      <c r="Z155" s="178"/>
      <c r="AA155" s="178"/>
      <c r="AB155" s="178"/>
      <c r="AC155" s="178"/>
      <c r="AD155" s="178"/>
      <c r="AE155" s="178"/>
      <c r="AF155" s="178"/>
      <c r="AG155" s="178"/>
      <c r="AH155" s="178"/>
      <c r="AI155" s="178"/>
      <c r="AJ155" s="178"/>
      <c r="AK155" s="178"/>
      <c r="AL155" s="178"/>
      <c r="AM155" s="178"/>
    </row>
    <row r="156" customFormat="false" ht="14.25" hidden="false" customHeight="true" outlineLevel="0" collapsed="false">
      <c r="A156" s="178"/>
      <c r="B156" s="178"/>
      <c r="C156" s="178"/>
      <c r="D156" s="192"/>
      <c r="E156" s="178"/>
      <c r="F156" s="178"/>
      <c r="G156" s="193"/>
      <c r="H156" s="178"/>
      <c r="I156" s="178"/>
      <c r="J156" s="194"/>
      <c r="K156" s="178"/>
      <c r="L156" s="178"/>
      <c r="M156" s="195"/>
      <c r="N156" s="178"/>
      <c r="O156" s="178"/>
      <c r="P156" s="196"/>
      <c r="Q156" s="178"/>
      <c r="R156" s="178"/>
      <c r="S156" s="125"/>
      <c r="T156" s="178"/>
      <c r="U156" s="178"/>
      <c r="V156" s="178"/>
      <c r="W156" s="178"/>
      <c r="X156" s="178"/>
      <c r="Y156" s="178"/>
      <c r="Z156" s="178"/>
      <c r="AA156" s="178"/>
      <c r="AB156" s="178"/>
      <c r="AC156" s="178"/>
      <c r="AD156" s="178"/>
      <c r="AE156" s="178"/>
      <c r="AF156" s="178"/>
      <c r="AG156" s="178"/>
      <c r="AH156" s="178"/>
      <c r="AI156" s="178"/>
      <c r="AJ156" s="178"/>
      <c r="AK156" s="178"/>
      <c r="AL156" s="178"/>
      <c r="AM156" s="178"/>
    </row>
    <row r="157" customFormat="false" ht="14.25" hidden="false" customHeight="true" outlineLevel="0" collapsed="false">
      <c r="A157" s="178"/>
      <c r="B157" s="178"/>
      <c r="C157" s="178"/>
      <c r="D157" s="192"/>
      <c r="E157" s="178"/>
      <c r="F157" s="178"/>
      <c r="G157" s="193"/>
      <c r="H157" s="178"/>
      <c r="I157" s="178"/>
      <c r="J157" s="194"/>
      <c r="K157" s="178"/>
      <c r="L157" s="178"/>
      <c r="M157" s="195"/>
      <c r="N157" s="178"/>
      <c r="O157" s="178"/>
      <c r="P157" s="196"/>
      <c r="Q157" s="178"/>
      <c r="R157" s="178"/>
      <c r="S157" s="125"/>
      <c r="T157" s="178"/>
      <c r="U157" s="178"/>
      <c r="V157" s="178"/>
      <c r="W157" s="178"/>
      <c r="X157" s="178"/>
      <c r="Y157" s="178"/>
      <c r="Z157" s="178"/>
      <c r="AA157" s="178"/>
      <c r="AB157" s="178"/>
      <c r="AC157" s="178"/>
      <c r="AD157" s="178"/>
      <c r="AE157" s="178"/>
      <c r="AF157" s="178"/>
      <c r="AG157" s="178"/>
      <c r="AH157" s="178"/>
      <c r="AI157" s="178"/>
      <c r="AJ157" s="178"/>
      <c r="AK157" s="178"/>
      <c r="AL157" s="178"/>
      <c r="AM157" s="178"/>
    </row>
    <row r="158" customFormat="false" ht="14.25" hidden="false" customHeight="true" outlineLevel="0" collapsed="false">
      <c r="A158" s="178"/>
      <c r="B158" s="178"/>
      <c r="C158" s="178"/>
      <c r="D158" s="192"/>
      <c r="E158" s="178"/>
      <c r="F158" s="178"/>
      <c r="G158" s="193"/>
      <c r="H158" s="178"/>
      <c r="I158" s="178"/>
      <c r="J158" s="194"/>
      <c r="K158" s="178"/>
      <c r="L158" s="178"/>
      <c r="M158" s="195"/>
      <c r="N158" s="178"/>
      <c r="O158" s="178"/>
      <c r="P158" s="196"/>
      <c r="Q158" s="178"/>
      <c r="R158" s="178"/>
      <c r="S158" s="125"/>
      <c r="T158" s="178"/>
      <c r="U158" s="178"/>
      <c r="V158" s="178"/>
      <c r="W158" s="178"/>
      <c r="X158" s="178"/>
      <c r="Y158" s="178"/>
      <c r="Z158" s="178"/>
      <c r="AA158" s="178"/>
      <c r="AB158" s="178"/>
      <c r="AC158" s="178"/>
      <c r="AD158" s="178"/>
      <c r="AE158" s="178"/>
      <c r="AF158" s="178"/>
      <c r="AG158" s="178"/>
      <c r="AH158" s="178"/>
      <c r="AI158" s="178"/>
      <c r="AJ158" s="178"/>
      <c r="AK158" s="178"/>
      <c r="AL158" s="178"/>
      <c r="AM158" s="178"/>
    </row>
    <row r="159" customFormat="false" ht="14.25" hidden="false" customHeight="true" outlineLevel="0" collapsed="false">
      <c r="A159" s="178"/>
      <c r="B159" s="178"/>
      <c r="C159" s="178"/>
      <c r="D159" s="192"/>
      <c r="E159" s="178"/>
      <c r="F159" s="178"/>
      <c r="G159" s="193"/>
      <c r="H159" s="178"/>
      <c r="I159" s="178"/>
      <c r="J159" s="194"/>
      <c r="K159" s="178"/>
      <c r="L159" s="178"/>
      <c r="M159" s="195"/>
      <c r="N159" s="178"/>
      <c r="O159" s="178"/>
      <c r="P159" s="196"/>
      <c r="Q159" s="178"/>
      <c r="R159" s="178"/>
      <c r="S159" s="125"/>
      <c r="T159" s="178"/>
      <c r="U159" s="178"/>
      <c r="V159" s="178"/>
      <c r="W159" s="178"/>
      <c r="X159" s="178"/>
      <c r="Y159" s="178"/>
      <c r="Z159" s="178"/>
      <c r="AA159" s="178"/>
      <c r="AB159" s="178"/>
      <c r="AC159" s="178"/>
      <c r="AD159" s="178"/>
      <c r="AE159" s="178"/>
      <c r="AF159" s="178"/>
      <c r="AG159" s="178"/>
      <c r="AH159" s="178"/>
      <c r="AI159" s="178"/>
      <c r="AJ159" s="178"/>
      <c r="AK159" s="178"/>
      <c r="AL159" s="178"/>
      <c r="AM159" s="178"/>
    </row>
    <row r="160" customFormat="false" ht="14.25" hidden="false" customHeight="true" outlineLevel="0" collapsed="false">
      <c r="A160" s="178"/>
      <c r="B160" s="178"/>
      <c r="C160" s="178"/>
      <c r="D160" s="192"/>
      <c r="E160" s="178"/>
      <c r="F160" s="178"/>
      <c r="G160" s="193"/>
      <c r="H160" s="178"/>
      <c r="I160" s="178"/>
      <c r="J160" s="194"/>
      <c r="K160" s="178"/>
      <c r="L160" s="178"/>
      <c r="M160" s="195"/>
      <c r="N160" s="178"/>
      <c r="O160" s="178"/>
      <c r="P160" s="196"/>
      <c r="Q160" s="178"/>
      <c r="R160" s="178"/>
      <c r="S160" s="125"/>
      <c r="T160" s="178"/>
      <c r="U160" s="178"/>
      <c r="V160" s="178"/>
      <c r="W160" s="178"/>
      <c r="X160" s="178"/>
      <c r="Y160" s="178"/>
      <c r="Z160" s="178"/>
      <c r="AA160" s="178"/>
      <c r="AB160" s="178"/>
      <c r="AC160" s="178"/>
      <c r="AD160" s="178"/>
      <c r="AE160" s="178"/>
      <c r="AF160" s="178"/>
      <c r="AG160" s="178"/>
      <c r="AH160" s="178"/>
      <c r="AI160" s="178"/>
      <c r="AJ160" s="178"/>
      <c r="AK160" s="178"/>
      <c r="AL160" s="178"/>
      <c r="AM160" s="178"/>
    </row>
    <row r="161" customFormat="false" ht="14.25" hidden="false" customHeight="true" outlineLevel="0" collapsed="false">
      <c r="A161" s="178"/>
      <c r="B161" s="178"/>
      <c r="C161" s="178"/>
      <c r="D161" s="192"/>
      <c r="E161" s="178"/>
      <c r="F161" s="178"/>
      <c r="G161" s="193"/>
      <c r="H161" s="178"/>
      <c r="I161" s="178"/>
      <c r="J161" s="194"/>
      <c r="K161" s="178"/>
      <c r="L161" s="178"/>
      <c r="M161" s="195"/>
      <c r="N161" s="178"/>
      <c r="O161" s="178"/>
      <c r="P161" s="196"/>
      <c r="Q161" s="178"/>
      <c r="R161" s="178"/>
      <c r="S161" s="125"/>
      <c r="T161" s="178"/>
      <c r="U161" s="178"/>
      <c r="V161" s="178"/>
      <c r="W161" s="178"/>
      <c r="X161" s="178"/>
      <c r="Y161" s="178"/>
      <c r="Z161" s="178"/>
      <c r="AA161" s="178"/>
      <c r="AB161" s="178"/>
      <c r="AC161" s="178"/>
      <c r="AD161" s="178"/>
      <c r="AE161" s="178"/>
      <c r="AF161" s="178"/>
      <c r="AG161" s="178"/>
      <c r="AH161" s="178"/>
      <c r="AI161" s="178"/>
      <c r="AJ161" s="178"/>
      <c r="AK161" s="178"/>
      <c r="AL161" s="178"/>
      <c r="AM161" s="178"/>
    </row>
    <row r="162" customFormat="false" ht="14.25" hidden="false" customHeight="true" outlineLevel="0" collapsed="false">
      <c r="A162" s="178"/>
      <c r="B162" s="178"/>
      <c r="C162" s="178"/>
      <c r="D162" s="192"/>
      <c r="E162" s="178"/>
      <c r="F162" s="178"/>
      <c r="G162" s="193"/>
      <c r="H162" s="178"/>
      <c r="I162" s="178"/>
      <c r="J162" s="194"/>
      <c r="K162" s="178"/>
      <c r="L162" s="178"/>
      <c r="M162" s="195"/>
      <c r="N162" s="178"/>
      <c r="O162" s="178"/>
      <c r="P162" s="196"/>
      <c r="Q162" s="178"/>
      <c r="R162" s="178"/>
      <c r="S162" s="125"/>
      <c r="T162" s="178"/>
      <c r="U162" s="178"/>
      <c r="V162" s="178"/>
      <c r="W162" s="178"/>
      <c r="X162" s="178"/>
      <c r="Y162" s="178"/>
      <c r="Z162" s="178"/>
      <c r="AA162" s="178"/>
      <c r="AB162" s="178"/>
      <c r="AC162" s="178"/>
      <c r="AD162" s="178"/>
      <c r="AE162" s="178"/>
      <c r="AF162" s="178"/>
      <c r="AG162" s="178"/>
      <c r="AH162" s="178"/>
      <c r="AI162" s="178"/>
      <c r="AJ162" s="178"/>
      <c r="AK162" s="178"/>
      <c r="AL162" s="178"/>
      <c r="AM162" s="178"/>
    </row>
    <row r="163" customFormat="false" ht="14.25" hidden="false" customHeight="true" outlineLevel="0" collapsed="false">
      <c r="A163" s="178"/>
      <c r="B163" s="178"/>
      <c r="C163" s="178"/>
      <c r="D163" s="192"/>
      <c r="E163" s="178"/>
      <c r="F163" s="178"/>
      <c r="G163" s="193"/>
      <c r="H163" s="178"/>
      <c r="I163" s="178"/>
      <c r="J163" s="194"/>
      <c r="K163" s="178"/>
      <c r="L163" s="178"/>
      <c r="M163" s="195"/>
      <c r="N163" s="178"/>
      <c r="O163" s="178"/>
      <c r="P163" s="196"/>
      <c r="Q163" s="178"/>
      <c r="R163" s="178"/>
      <c r="S163" s="125"/>
      <c r="T163" s="178"/>
      <c r="U163" s="178"/>
      <c r="V163" s="178"/>
      <c r="W163" s="178"/>
      <c r="X163" s="178"/>
      <c r="Y163" s="178"/>
      <c r="Z163" s="178"/>
      <c r="AA163" s="178"/>
      <c r="AB163" s="178"/>
      <c r="AC163" s="178"/>
      <c r="AD163" s="178"/>
      <c r="AE163" s="178"/>
      <c r="AF163" s="178"/>
      <c r="AG163" s="178"/>
      <c r="AH163" s="178"/>
      <c r="AI163" s="178"/>
      <c r="AJ163" s="178"/>
      <c r="AK163" s="178"/>
      <c r="AL163" s="178"/>
      <c r="AM163" s="178"/>
    </row>
    <row r="164" customFormat="false" ht="14.25" hidden="false" customHeight="true" outlineLevel="0" collapsed="false">
      <c r="A164" s="178"/>
      <c r="B164" s="178"/>
      <c r="C164" s="178"/>
      <c r="D164" s="192"/>
      <c r="E164" s="178"/>
      <c r="F164" s="178"/>
      <c r="G164" s="193"/>
      <c r="H164" s="178"/>
      <c r="I164" s="178"/>
      <c r="J164" s="194"/>
      <c r="K164" s="178"/>
      <c r="L164" s="178"/>
      <c r="M164" s="195"/>
      <c r="N164" s="178"/>
      <c r="O164" s="178"/>
      <c r="P164" s="196"/>
      <c r="Q164" s="178"/>
      <c r="R164" s="178"/>
      <c r="S164" s="125"/>
      <c r="T164" s="178"/>
      <c r="U164" s="178"/>
      <c r="V164" s="178"/>
      <c r="W164" s="178"/>
      <c r="X164" s="178"/>
      <c r="Y164" s="178"/>
      <c r="Z164" s="178"/>
      <c r="AA164" s="178"/>
      <c r="AB164" s="178"/>
      <c r="AC164" s="178"/>
      <c r="AD164" s="178"/>
      <c r="AE164" s="178"/>
      <c r="AF164" s="178"/>
      <c r="AG164" s="178"/>
      <c r="AH164" s="178"/>
      <c r="AI164" s="178"/>
      <c r="AJ164" s="178"/>
      <c r="AK164" s="178"/>
      <c r="AL164" s="178"/>
      <c r="AM164" s="178"/>
    </row>
    <row r="165" customFormat="false" ht="14.25" hidden="false" customHeight="true" outlineLevel="0" collapsed="false">
      <c r="A165" s="178"/>
      <c r="B165" s="178"/>
      <c r="C165" s="178"/>
      <c r="D165" s="192"/>
      <c r="E165" s="178"/>
      <c r="F165" s="178"/>
      <c r="G165" s="193"/>
      <c r="H165" s="178"/>
      <c r="I165" s="178"/>
      <c r="J165" s="194"/>
      <c r="K165" s="178"/>
      <c r="L165" s="178"/>
      <c r="M165" s="195"/>
      <c r="N165" s="178"/>
      <c r="O165" s="178"/>
      <c r="P165" s="196"/>
      <c r="Q165" s="178"/>
      <c r="R165" s="178"/>
      <c r="S165" s="125"/>
      <c r="T165" s="178"/>
      <c r="U165" s="178"/>
      <c r="V165" s="178"/>
      <c r="W165" s="178"/>
      <c r="X165" s="178"/>
      <c r="Y165" s="178"/>
      <c r="Z165" s="178"/>
      <c r="AA165" s="178"/>
      <c r="AB165" s="178"/>
      <c r="AC165" s="178"/>
      <c r="AD165" s="178"/>
      <c r="AE165" s="178"/>
      <c r="AF165" s="178"/>
      <c r="AG165" s="178"/>
      <c r="AH165" s="178"/>
      <c r="AI165" s="178"/>
      <c r="AJ165" s="178"/>
      <c r="AK165" s="178"/>
      <c r="AL165" s="178"/>
      <c r="AM165" s="178"/>
    </row>
    <row r="166" customFormat="false" ht="14.25" hidden="false" customHeight="true" outlineLevel="0" collapsed="false">
      <c r="A166" s="178"/>
      <c r="B166" s="178"/>
      <c r="C166" s="178"/>
      <c r="D166" s="192"/>
      <c r="E166" s="178"/>
      <c r="F166" s="178"/>
      <c r="G166" s="193"/>
      <c r="H166" s="178"/>
      <c r="I166" s="178"/>
      <c r="J166" s="194"/>
      <c r="K166" s="178"/>
      <c r="L166" s="178"/>
      <c r="M166" s="195"/>
      <c r="N166" s="178"/>
      <c r="O166" s="178"/>
      <c r="P166" s="196"/>
      <c r="Q166" s="178"/>
      <c r="R166" s="178"/>
      <c r="S166" s="125"/>
      <c r="T166" s="178"/>
      <c r="U166" s="178"/>
      <c r="V166" s="178"/>
      <c r="W166" s="178"/>
      <c r="X166" s="178"/>
      <c r="Y166" s="178"/>
      <c r="Z166" s="178"/>
      <c r="AA166" s="178"/>
      <c r="AB166" s="178"/>
      <c r="AC166" s="178"/>
      <c r="AD166" s="178"/>
      <c r="AE166" s="178"/>
      <c r="AF166" s="178"/>
      <c r="AG166" s="178"/>
      <c r="AH166" s="178"/>
      <c r="AI166" s="178"/>
      <c r="AJ166" s="178"/>
      <c r="AK166" s="178"/>
      <c r="AL166" s="178"/>
      <c r="AM166" s="178"/>
    </row>
    <row r="167" customFormat="false" ht="14.25" hidden="false" customHeight="true" outlineLevel="0" collapsed="false">
      <c r="A167" s="178"/>
      <c r="B167" s="178"/>
      <c r="C167" s="178"/>
      <c r="D167" s="192"/>
      <c r="E167" s="178"/>
      <c r="F167" s="178"/>
      <c r="G167" s="193"/>
      <c r="H167" s="178"/>
      <c r="I167" s="178"/>
      <c r="J167" s="194"/>
      <c r="K167" s="178"/>
      <c r="L167" s="178"/>
      <c r="M167" s="195"/>
      <c r="N167" s="178"/>
      <c r="O167" s="178"/>
      <c r="P167" s="196"/>
      <c r="Q167" s="178"/>
      <c r="R167" s="178"/>
      <c r="S167" s="125"/>
      <c r="T167" s="178"/>
      <c r="U167" s="178"/>
      <c r="V167" s="178"/>
      <c r="W167" s="178"/>
      <c r="X167" s="178"/>
      <c r="Y167" s="178"/>
      <c r="Z167" s="178"/>
      <c r="AA167" s="178"/>
      <c r="AB167" s="178"/>
      <c r="AC167" s="178"/>
      <c r="AD167" s="178"/>
      <c r="AE167" s="178"/>
      <c r="AF167" s="178"/>
      <c r="AG167" s="178"/>
      <c r="AH167" s="178"/>
      <c r="AI167" s="178"/>
      <c r="AJ167" s="178"/>
      <c r="AK167" s="178"/>
      <c r="AL167" s="178"/>
      <c r="AM167" s="178"/>
    </row>
    <row r="168" customFormat="false" ht="14.25" hidden="false" customHeight="true" outlineLevel="0" collapsed="false">
      <c r="A168" s="178"/>
      <c r="B168" s="178"/>
      <c r="C168" s="178"/>
      <c r="D168" s="192"/>
      <c r="E168" s="178"/>
      <c r="F168" s="178"/>
      <c r="G168" s="193"/>
      <c r="H168" s="178"/>
      <c r="I168" s="178"/>
      <c r="J168" s="194"/>
      <c r="K168" s="178"/>
      <c r="L168" s="178"/>
      <c r="M168" s="195"/>
      <c r="N168" s="178"/>
      <c r="O168" s="178"/>
      <c r="P168" s="196"/>
      <c r="Q168" s="178"/>
      <c r="R168" s="178"/>
      <c r="S168" s="125"/>
      <c r="T168" s="178"/>
      <c r="U168" s="178"/>
      <c r="V168" s="178"/>
      <c r="W168" s="178"/>
      <c r="X168" s="178"/>
      <c r="Y168" s="178"/>
      <c r="Z168" s="178"/>
      <c r="AA168" s="178"/>
      <c r="AB168" s="178"/>
      <c r="AC168" s="178"/>
      <c r="AD168" s="178"/>
      <c r="AE168" s="178"/>
      <c r="AF168" s="178"/>
      <c r="AG168" s="178"/>
      <c r="AH168" s="178"/>
      <c r="AI168" s="178"/>
      <c r="AJ168" s="178"/>
      <c r="AK168" s="178"/>
      <c r="AL168" s="178"/>
      <c r="AM168" s="178"/>
    </row>
    <row r="169" customFormat="false" ht="14.25" hidden="false" customHeight="true" outlineLevel="0" collapsed="false">
      <c r="A169" s="178"/>
      <c r="B169" s="178"/>
      <c r="C169" s="178"/>
      <c r="D169" s="192"/>
      <c r="E169" s="178"/>
      <c r="F169" s="178"/>
      <c r="G169" s="193"/>
      <c r="H169" s="178"/>
      <c r="I169" s="178"/>
      <c r="J169" s="194"/>
      <c r="K169" s="178"/>
      <c r="L169" s="178"/>
      <c r="M169" s="195"/>
      <c r="N169" s="178"/>
      <c r="O169" s="178"/>
      <c r="P169" s="196"/>
      <c r="Q169" s="178"/>
      <c r="R169" s="178"/>
      <c r="S169" s="125"/>
      <c r="T169" s="178"/>
      <c r="U169" s="178"/>
      <c r="V169" s="178"/>
      <c r="W169" s="178"/>
      <c r="X169" s="178"/>
      <c r="Y169" s="178"/>
      <c r="Z169" s="178"/>
      <c r="AA169" s="178"/>
      <c r="AB169" s="178"/>
      <c r="AC169" s="178"/>
      <c r="AD169" s="178"/>
      <c r="AE169" s="178"/>
      <c r="AF169" s="178"/>
      <c r="AG169" s="178"/>
      <c r="AH169" s="178"/>
      <c r="AI169" s="178"/>
      <c r="AJ169" s="178"/>
      <c r="AK169" s="178"/>
      <c r="AL169" s="178"/>
      <c r="AM169" s="178"/>
    </row>
    <row r="170" customFormat="false" ht="14.25" hidden="false" customHeight="true" outlineLevel="0" collapsed="false">
      <c r="A170" s="178"/>
      <c r="B170" s="178"/>
      <c r="C170" s="178"/>
      <c r="D170" s="192"/>
      <c r="E170" s="178"/>
      <c r="F170" s="178"/>
      <c r="G170" s="193"/>
      <c r="H170" s="178"/>
      <c r="I170" s="178"/>
      <c r="J170" s="194"/>
      <c r="K170" s="178"/>
      <c r="L170" s="178"/>
      <c r="M170" s="195"/>
      <c r="N170" s="178"/>
      <c r="O170" s="178"/>
      <c r="P170" s="196"/>
      <c r="Q170" s="178"/>
      <c r="R170" s="178"/>
      <c r="S170" s="125"/>
      <c r="T170" s="178"/>
      <c r="U170" s="178"/>
      <c r="V170" s="178"/>
      <c r="W170" s="178"/>
      <c r="X170" s="178"/>
      <c r="Y170" s="178"/>
      <c r="Z170" s="178"/>
      <c r="AA170" s="178"/>
      <c r="AB170" s="178"/>
      <c r="AC170" s="178"/>
      <c r="AD170" s="178"/>
      <c r="AE170" s="178"/>
      <c r="AF170" s="178"/>
      <c r="AG170" s="178"/>
      <c r="AH170" s="178"/>
      <c r="AI170" s="178"/>
      <c r="AJ170" s="178"/>
      <c r="AK170" s="178"/>
      <c r="AL170" s="178"/>
      <c r="AM170" s="178"/>
    </row>
    <row r="171" customFormat="false" ht="14.25" hidden="false" customHeight="true" outlineLevel="0" collapsed="false">
      <c r="A171" s="178"/>
      <c r="B171" s="178"/>
      <c r="C171" s="178"/>
      <c r="D171" s="192"/>
      <c r="E171" s="178"/>
      <c r="F171" s="178"/>
      <c r="G171" s="193"/>
      <c r="H171" s="178"/>
      <c r="I171" s="178"/>
      <c r="J171" s="194"/>
      <c r="K171" s="178"/>
      <c r="L171" s="178"/>
      <c r="M171" s="195"/>
      <c r="N171" s="178"/>
      <c r="O171" s="178"/>
      <c r="P171" s="196"/>
      <c r="Q171" s="178"/>
      <c r="R171" s="178"/>
      <c r="S171" s="125"/>
      <c r="T171" s="178"/>
      <c r="U171" s="178"/>
      <c r="V171" s="178"/>
      <c r="W171" s="178"/>
      <c r="X171" s="178"/>
      <c r="Y171" s="178"/>
      <c r="Z171" s="178"/>
      <c r="AA171" s="178"/>
      <c r="AB171" s="178"/>
      <c r="AC171" s="178"/>
      <c r="AD171" s="178"/>
      <c r="AE171" s="178"/>
      <c r="AF171" s="178"/>
      <c r="AG171" s="178"/>
      <c r="AH171" s="178"/>
      <c r="AI171" s="178"/>
      <c r="AJ171" s="178"/>
      <c r="AK171" s="178"/>
      <c r="AL171" s="178"/>
      <c r="AM171" s="178"/>
    </row>
    <row r="172" customFormat="false" ht="14.25" hidden="false" customHeight="true" outlineLevel="0" collapsed="false">
      <c r="A172" s="178"/>
      <c r="B172" s="178"/>
      <c r="C172" s="178"/>
      <c r="D172" s="192"/>
      <c r="E172" s="178"/>
      <c r="F172" s="178"/>
      <c r="G172" s="193"/>
      <c r="H172" s="178"/>
      <c r="I172" s="178"/>
      <c r="J172" s="194"/>
      <c r="K172" s="178"/>
      <c r="L172" s="178"/>
      <c r="M172" s="195"/>
      <c r="N172" s="178"/>
      <c r="O172" s="178"/>
      <c r="P172" s="196"/>
      <c r="Q172" s="178"/>
      <c r="R172" s="178"/>
      <c r="S172" s="125"/>
      <c r="T172" s="178"/>
      <c r="U172" s="178"/>
      <c r="V172" s="178"/>
      <c r="W172" s="178"/>
      <c r="X172" s="178"/>
      <c r="Y172" s="178"/>
      <c r="Z172" s="178"/>
      <c r="AA172" s="178"/>
      <c r="AB172" s="178"/>
      <c r="AC172" s="178"/>
      <c r="AD172" s="178"/>
      <c r="AE172" s="178"/>
      <c r="AF172" s="178"/>
      <c r="AG172" s="178"/>
      <c r="AH172" s="178"/>
      <c r="AI172" s="178"/>
      <c r="AJ172" s="178"/>
      <c r="AK172" s="178"/>
      <c r="AL172" s="178"/>
      <c r="AM172" s="178"/>
    </row>
    <row r="173" customFormat="false" ht="14.25" hidden="false" customHeight="true" outlineLevel="0" collapsed="false">
      <c r="A173" s="178"/>
      <c r="B173" s="178"/>
      <c r="C173" s="178"/>
      <c r="D173" s="192"/>
      <c r="E173" s="178"/>
      <c r="F173" s="178"/>
      <c r="G173" s="193"/>
      <c r="H173" s="178"/>
      <c r="I173" s="178"/>
      <c r="J173" s="194"/>
      <c r="K173" s="178"/>
      <c r="L173" s="178"/>
      <c r="M173" s="195"/>
      <c r="N173" s="178"/>
      <c r="O173" s="178"/>
      <c r="P173" s="196"/>
      <c r="Q173" s="178"/>
      <c r="R173" s="178"/>
      <c r="S173" s="125"/>
      <c r="T173" s="178"/>
      <c r="U173" s="178"/>
      <c r="V173" s="178"/>
      <c r="W173" s="178"/>
      <c r="X173" s="178"/>
      <c r="Y173" s="178"/>
      <c r="Z173" s="178"/>
      <c r="AA173" s="178"/>
      <c r="AB173" s="178"/>
      <c r="AC173" s="178"/>
      <c r="AD173" s="178"/>
      <c r="AE173" s="178"/>
      <c r="AF173" s="178"/>
      <c r="AG173" s="178"/>
      <c r="AH173" s="178"/>
      <c r="AI173" s="178"/>
      <c r="AJ173" s="178"/>
      <c r="AK173" s="178"/>
      <c r="AL173" s="178"/>
      <c r="AM173" s="178"/>
    </row>
    <row r="174" customFormat="false" ht="14.25" hidden="false" customHeight="true" outlineLevel="0" collapsed="false">
      <c r="A174" s="178"/>
      <c r="B174" s="178"/>
      <c r="C174" s="178"/>
      <c r="D174" s="192"/>
      <c r="E174" s="178"/>
      <c r="F174" s="178"/>
      <c r="G174" s="193"/>
      <c r="H174" s="178"/>
      <c r="I174" s="178"/>
      <c r="J174" s="194"/>
      <c r="K174" s="178"/>
      <c r="L174" s="178"/>
      <c r="M174" s="195"/>
      <c r="N174" s="178"/>
      <c r="O174" s="178"/>
      <c r="P174" s="196"/>
      <c r="Q174" s="178"/>
      <c r="R174" s="178"/>
      <c r="S174" s="125"/>
      <c r="T174" s="178"/>
      <c r="U174" s="178"/>
      <c r="V174" s="178"/>
      <c r="W174" s="178"/>
      <c r="X174" s="178"/>
      <c r="Y174" s="178"/>
      <c r="Z174" s="178"/>
      <c r="AA174" s="178"/>
      <c r="AB174" s="178"/>
      <c r="AC174" s="178"/>
      <c r="AD174" s="178"/>
      <c r="AE174" s="178"/>
      <c r="AF174" s="178"/>
      <c r="AG174" s="178"/>
      <c r="AH174" s="178"/>
      <c r="AI174" s="178"/>
      <c r="AJ174" s="178"/>
      <c r="AK174" s="178"/>
      <c r="AL174" s="178"/>
      <c r="AM174" s="178"/>
    </row>
    <row r="175" customFormat="false" ht="14.25" hidden="false" customHeight="true" outlineLevel="0" collapsed="false">
      <c r="A175" s="178"/>
      <c r="B175" s="178"/>
      <c r="C175" s="178"/>
      <c r="D175" s="192"/>
      <c r="E175" s="178"/>
      <c r="F175" s="178"/>
      <c r="G175" s="193"/>
      <c r="H175" s="178"/>
      <c r="I175" s="178"/>
      <c r="J175" s="194"/>
      <c r="K175" s="178"/>
      <c r="L175" s="178"/>
      <c r="M175" s="195"/>
      <c r="N175" s="178"/>
      <c r="O175" s="178"/>
      <c r="P175" s="196"/>
      <c r="Q175" s="178"/>
      <c r="R175" s="178"/>
      <c r="S175" s="125"/>
      <c r="T175" s="178"/>
      <c r="U175" s="178"/>
      <c r="V175" s="178"/>
      <c r="W175" s="178"/>
      <c r="X175" s="178"/>
      <c r="Y175" s="178"/>
      <c r="Z175" s="178"/>
      <c r="AA175" s="178"/>
      <c r="AB175" s="178"/>
      <c r="AC175" s="178"/>
      <c r="AD175" s="178"/>
      <c r="AE175" s="178"/>
      <c r="AF175" s="178"/>
      <c r="AG175" s="178"/>
      <c r="AH175" s="178"/>
      <c r="AI175" s="178"/>
      <c r="AJ175" s="178"/>
      <c r="AK175" s="178"/>
      <c r="AL175" s="178"/>
      <c r="AM175" s="178"/>
    </row>
    <row r="176" customFormat="false" ht="14.25" hidden="false" customHeight="true" outlineLevel="0" collapsed="false">
      <c r="A176" s="178"/>
      <c r="B176" s="178"/>
      <c r="C176" s="178"/>
      <c r="D176" s="192"/>
      <c r="E176" s="178"/>
      <c r="F176" s="178"/>
      <c r="G176" s="193"/>
      <c r="H176" s="178"/>
      <c r="I176" s="178"/>
      <c r="J176" s="194"/>
      <c r="K176" s="178"/>
      <c r="L176" s="178"/>
      <c r="M176" s="195"/>
      <c r="N176" s="178"/>
      <c r="O176" s="178"/>
      <c r="P176" s="196"/>
      <c r="Q176" s="178"/>
      <c r="R176" s="178"/>
      <c r="S176" s="125"/>
      <c r="T176" s="178"/>
      <c r="U176" s="178"/>
      <c r="V176" s="178"/>
      <c r="W176" s="178"/>
      <c r="X176" s="178"/>
      <c r="Y176" s="178"/>
      <c r="Z176" s="178"/>
      <c r="AA176" s="178"/>
      <c r="AB176" s="178"/>
      <c r="AC176" s="178"/>
      <c r="AD176" s="178"/>
      <c r="AE176" s="178"/>
      <c r="AF176" s="178"/>
      <c r="AG176" s="178"/>
      <c r="AH176" s="178"/>
      <c r="AI176" s="178"/>
      <c r="AJ176" s="178"/>
      <c r="AK176" s="178"/>
      <c r="AL176" s="178"/>
      <c r="AM176" s="178"/>
    </row>
    <row r="177" customFormat="false" ht="14.25" hidden="false" customHeight="true" outlineLevel="0" collapsed="false">
      <c r="A177" s="178"/>
      <c r="B177" s="178"/>
      <c r="C177" s="178"/>
      <c r="D177" s="192"/>
      <c r="E177" s="178"/>
      <c r="F177" s="178"/>
      <c r="G177" s="193"/>
      <c r="H177" s="178"/>
      <c r="I177" s="178"/>
      <c r="J177" s="194"/>
      <c r="K177" s="178"/>
      <c r="L177" s="178"/>
      <c r="M177" s="195"/>
      <c r="N177" s="178"/>
      <c r="O177" s="178"/>
      <c r="P177" s="196"/>
      <c r="Q177" s="178"/>
      <c r="R177" s="178"/>
      <c r="S177" s="125"/>
      <c r="T177" s="178"/>
      <c r="U177" s="178"/>
      <c r="V177" s="178"/>
      <c r="W177" s="178"/>
      <c r="X177" s="178"/>
      <c r="Y177" s="178"/>
      <c r="Z177" s="178"/>
      <c r="AA177" s="178"/>
      <c r="AB177" s="178"/>
      <c r="AC177" s="178"/>
      <c r="AD177" s="178"/>
      <c r="AE177" s="178"/>
      <c r="AF177" s="178"/>
      <c r="AG177" s="178"/>
      <c r="AH177" s="178"/>
      <c r="AI177" s="178"/>
      <c r="AJ177" s="178"/>
      <c r="AK177" s="178"/>
      <c r="AL177" s="178"/>
      <c r="AM177" s="178"/>
    </row>
    <row r="178" customFormat="false" ht="14.25" hidden="false" customHeight="true" outlineLevel="0" collapsed="false">
      <c r="A178" s="178"/>
      <c r="B178" s="178"/>
      <c r="C178" s="178"/>
      <c r="D178" s="192"/>
      <c r="E178" s="178"/>
      <c r="F178" s="178"/>
      <c r="G178" s="193"/>
      <c r="H178" s="178"/>
      <c r="I178" s="178"/>
      <c r="J178" s="194"/>
      <c r="K178" s="178"/>
      <c r="L178" s="178"/>
      <c r="M178" s="195"/>
      <c r="N178" s="178"/>
      <c r="O178" s="178"/>
      <c r="P178" s="196"/>
      <c r="Q178" s="178"/>
      <c r="R178" s="178"/>
      <c r="S178" s="125"/>
      <c r="T178" s="178"/>
      <c r="U178" s="178"/>
      <c r="V178" s="178"/>
      <c r="W178" s="178"/>
      <c r="X178" s="178"/>
      <c r="Y178" s="178"/>
      <c r="Z178" s="178"/>
      <c r="AA178" s="178"/>
      <c r="AB178" s="178"/>
      <c r="AC178" s="178"/>
      <c r="AD178" s="178"/>
      <c r="AE178" s="178"/>
      <c r="AF178" s="178"/>
      <c r="AG178" s="178"/>
      <c r="AH178" s="178"/>
      <c r="AI178" s="178"/>
      <c r="AJ178" s="178"/>
      <c r="AK178" s="178"/>
      <c r="AL178" s="178"/>
      <c r="AM178" s="178"/>
    </row>
    <row r="179" customFormat="false" ht="14.25" hidden="false" customHeight="true" outlineLevel="0" collapsed="false">
      <c r="A179" s="178"/>
      <c r="B179" s="178"/>
      <c r="C179" s="178"/>
      <c r="D179" s="192"/>
      <c r="E179" s="178"/>
      <c r="F179" s="178"/>
      <c r="G179" s="193"/>
      <c r="H179" s="178"/>
      <c r="I179" s="178"/>
      <c r="J179" s="194"/>
      <c r="K179" s="178"/>
      <c r="L179" s="178"/>
      <c r="M179" s="195"/>
      <c r="N179" s="178"/>
      <c r="O179" s="178"/>
      <c r="P179" s="196"/>
      <c r="Q179" s="178"/>
      <c r="R179" s="178"/>
      <c r="S179" s="125"/>
      <c r="T179" s="178"/>
      <c r="U179" s="178"/>
      <c r="V179" s="178"/>
      <c r="W179" s="178"/>
      <c r="X179" s="178"/>
      <c r="Y179" s="178"/>
      <c r="Z179" s="178"/>
      <c r="AA179" s="178"/>
      <c r="AB179" s="178"/>
      <c r="AC179" s="178"/>
      <c r="AD179" s="178"/>
      <c r="AE179" s="178"/>
      <c r="AF179" s="178"/>
      <c r="AG179" s="178"/>
      <c r="AH179" s="178"/>
      <c r="AI179" s="178"/>
      <c r="AJ179" s="178"/>
      <c r="AK179" s="178"/>
      <c r="AL179" s="178"/>
      <c r="AM179" s="178"/>
    </row>
    <row r="180" customFormat="false" ht="14.25" hidden="false" customHeight="true" outlineLevel="0" collapsed="false">
      <c r="A180" s="178"/>
      <c r="B180" s="178"/>
      <c r="C180" s="178"/>
      <c r="D180" s="192"/>
      <c r="E180" s="178"/>
      <c r="F180" s="178"/>
      <c r="G180" s="193"/>
      <c r="H180" s="178"/>
      <c r="I180" s="178"/>
      <c r="J180" s="194"/>
      <c r="K180" s="178"/>
      <c r="L180" s="178"/>
      <c r="M180" s="195"/>
      <c r="N180" s="178"/>
      <c r="O180" s="178"/>
      <c r="P180" s="196"/>
      <c r="Q180" s="178"/>
      <c r="R180" s="178"/>
      <c r="S180" s="125"/>
      <c r="T180" s="178"/>
      <c r="U180" s="178"/>
      <c r="V180" s="178"/>
      <c r="W180" s="178"/>
      <c r="X180" s="178"/>
      <c r="Y180" s="178"/>
      <c r="Z180" s="178"/>
      <c r="AA180" s="178"/>
      <c r="AB180" s="178"/>
      <c r="AC180" s="178"/>
      <c r="AD180" s="178"/>
      <c r="AE180" s="178"/>
      <c r="AF180" s="178"/>
      <c r="AG180" s="178"/>
      <c r="AH180" s="178"/>
      <c r="AI180" s="178"/>
      <c r="AJ180" s="178"/>
      <c r="AK180" s="178"/>
      <c r="AL180" s="178"/>
      <c r="AM180" s="178"/>
    </row>
    <row r="181" customFormat="false" ht="14.25" hidden="false" customHeight="true" outlineLevel="0" collapsed="false">
      <c r="A181" s="178"/>
      <c r="B181" s="178"/>
      <c r="C181" s="178"/>
      <c r="D181" s="192"/>
      <c r="E181" s="178"/>
      <c r="F181" s="178"/>
      <c r="G181" s="193"/>
      <c r="H181" s="178"/>
      <c r="I181" s="178"/>
      <c r="J181" s="194"/>
      <c r="K181" s="178"/>
      <c r="L181" s="178"/>
      <c r="M181" s="195"/>
      <c r="N181" s="178"/>
      <c r="O181" s="178"/>
      <c r="P181" s="196"/>
      <c r="Q181" s="178"/>
      <c r="R181" s="178"/>
      <c r="S181" s="125"/>
      <c r="T181" s="178"/>
      <c r="U181" s="178"/>
      <c r="V181" s="178"/>
      <c r="W181" s="178"/>
      <c r="X181" s="178"/>
      <c r="Y181" s="178"/>
      <c r="Z181" s="178"/>
      <c r="AA181" s="178"/>
      <c r="AB181" s="178"/>
      <c r="AC181" s="178"/>
      <c r="AD181" s="178"/>
      <c r="AE181" s="178"/>
      <c r="AF181" s="178"/>
      <c r="AG181" s="178"/>
      <c r="AH181" s="178"/>
      <c r="AI181" s="178"/>
      <c r="AJ181" s="178"/>
      <c r="AK181" s="178"/>
      <c r="AL181" s="178"/>
      <c r="AM181" s="178"/>
    </row>
    <row r="182" customFormat="false" ht="14.25" hidden="false" customHeight="true" outlineLevel="0" collapsed="false">
      <c r="A182" s="178"/>
      <c r="B182" s="178"/>
      <c r="C182" s="178"/>
      <c r="D182" s="192"/>
      <c r="E182" s="178"/>
      <c r="F182" s="178"/>
      <c r="G182" s="193"/>
      <c r="H182" s="178"/>
      <c r="I182" s="178"/>
      <c r="J182" s="194"/>
      <c r="K182" s="178"/>
      <c r="L182" s="178"/>
      <c r="M182" s="195"/>
      <c r="N182" s="178"/>
      <c r="O182" s="178"/>
      <c r="P182" s="196"/>
      <c r="Q182" s="178"/>
      <c r="R182" s="178"/>
      <c r="S182" s="125"/>
      <c r="T182" s="178"/>
      <c r="U182" s="178"/>
      <c r="V182" s="178"/>
      <c r="W182" s="178"/>
      <c r="X182" s="178"/>
      <c r="Y182" s="178"/>
      <c r="Z182" s="178"/>
      <c r="AA182" s="178"/>
      <c r="AB182" s="178"/>
      <c r="AC182" s="178"/>
      <c r="AD182" s="178"/>
      <c r="AE182" s="178"/>
      <c r="AF182" s="178"/>
      <c r="AG182" s="178"/>
      <c r="AH182" s="178"/>
      <c r="AI182" s="178"/>
      <c r="AJ182" s="178"/>
      <c r="AK182" s="178"/>
      <c r="AL182" s="178"/>
      <c r="AM182" s="178"/>
    </row>
    <row r="183" customFormat="false" ht="14.25" hidden="false" customHeight="true" outlineLevel="0" collapsed="false">
      <c r="A183" s="178"/>
      <c r="B183" s="178"/>
      <c r="C183" s="178"/>
      <c r="D183" s="192"/>
      <c r="E183" s="178"/>
      <c r="F183" s="178"/>
      <c r="G183" s="193"/>
      <c r="H183" s="178"/>
      <c r="I183" s="178"/>
      <c r="J183" s="194"/>
      <c r="K183" s="178"/>
      <c r="L183" s="178"/>
      <c r="M183" s="195"/>
      <c r="N183" s="178"/>
      <c r="O183" s="178"/>
      <c r="P183" s="196"/>
      <c r="Q183" s="178"/>
      <c r="R183" s="178"/>
      <c r="S183" s="125"/>
      <c r="T183" s="178"/>
      <c r="U183" s="178"/>
      <c r="V183" s="178"/>
      <c r="W183" s="178"/>
      <c r="X183" s="178"/>
      <c r="Y183" s="178"/>
      <c r="Z183" s="178"/>
      <c r="AA183" s="178"/>
      <c r="AB183" s="178"/>
      <c r="AC183" s="178"/>
      <c r="AD183" s="178"/>
      <c r="AE183" s="178"/>
      <c r="AF183" s="178"/>
      <c r="AG183" s="178"/>
      <c r="AH183" s="178"/>
      <c r="AI183" s="178"/>
      <c r="AJ183" s="178"/>
      <c r="AK183" s="178"/>
      <c r="AL183" s="178"/>
      <c r="AM183" s="178"/>
    </row>
    <row r="184" customFormat="false" ht="14.25" hidden="false" customHeight="true" outlineLevel="0" collapsed="false">
      <c r="A184" s="178"/>
      <c r="B184" s="178"/>
      <c r="C184" s="178"/>
      <c r="D184" s="192"/>
      <c r="E184" s="178"/>
      <c r="F184" s="178"/>
      <c r="G184" s="193"/>
      <c r="H184" s="178"/>
      <c r="I184" s="178"/>
      <c r="J184" s="194"/>
      <c r="K184" s="178"/>
      <c r="L184" s="178"/>
      <c r="M184" s="195"/>
      <c r="N184" s="178"/>
      <c r="O184" s="178"/>
      <c r="P184" s="196"/>
      <c r="Q184" s="178"/>
      <c r="R184" s="178"/>
      <c r="S184" s="125"/>
      <c r="T184" s="178"/>
      <c r="U184" s="178"/>
      <c r="V184" s="178"/>
      <c r="W184" s="178"/>
      <c r="X184" s="178"/>
      <c r="Y184" s="178"/>
      <c r="Z184" s="178"/>
      <c r="AA184" s="178"/>
      <c r="AB184" s="178"/>
      <c r="AC184" s="178"/>
      <c r="AD184" s="178"/>
      <c r="AE184" s="178"/>
      <c r="AF184" s="178"/>
      <c r="AG184" s="178"/>
      <c r="AH184" s="178"/>
      <c r="AI184" s="178"/>
      <c r="AJ184" s="178"/>
      <c r="AK184" s="178"/>
      <c r="AL184" s="178"/>
      <c r="AM184" s="178"/>
    </row>
    <row r="185" customFormat="false" ht="14.25" hidden="false" customHeight="true" outlineLevel="0" collapsed="false">
      <c r="A185" s="178"/>
      <c r="B185" s="178"/>
      <c r="C185" s="178"/>
      <c r="D185" s="192"/>
      <c r="E185" s="178"/>
      <c r="F185" s="178"/>
      <c r="G185" s="193"/>
      <c r="H185" s="178"/>
      <c r="I185" s="178"/>
      <c r="J185" s="194"/>
      <c r="K185" s="178"/>
      <c r="L185" s="178"/>
      <c r="M185" s="195"/>
      <c r="N185" s="178"/>
      <c r="O185" s="178"/>
      <c r="P185" s="196"/>
      <c r="Q185" s="178"/>
      <c r="R185" s="178"/>
      <c r="S185" s="125"/>
      <c r="T185" s="178"/>
      <c r="U185" s="178"/>
      <c r="V185" s="178"/>
      <c r="W185" s="178"/>
      <c r="X185" s="178"/>
      <c r="Y185" s="178"/>
      <c r="Z185" s="178"/>
      <c r="AA185" s="178"/>
      <c r="AB185" s="178"/>
      <c r="AC185" s="178"/>
      <c r="AD185" s="178"/>
      <c r="AE185" s="178"/>
      <c r="AF185" s="178"/>
      <c r="AG185" s="178"/>
      <c r="AH185" s="178"/>
      <c r="AI185" s="178"/>
      <c r="AJ185" s="178"/>
      <c r="AK185" s="178"/>
      <c r="AL185" s="178"/>
      <c r="AM185" s="178"/>
    </row>
    <row r="186" customFormat="false" ht="14.25" hidden="false" customHeight="true" outlineLevel="0" collapsed="false">
      <c r="A186" s="178"/>
      <c r="B186" s="178"/>
      <c r="C186" s="178"/>
      <c r="D186" s="192"/>
      <c r="E186" s="178"/>
      <c r="F186" s="178"/>
      <c r="G186" s="193"/>
      <c r="H186" s="178"/>
      <c r="I186" s="178"/>
      <c r="J186" s="194"/>
      <c r="K186" s="178"/>
      <c r="L186" s="178"/>
      <c r="M186" s="195"/>
      <c r="N186" s="178"/>
      <c r="O186" s="178"/>
      <c r="P186" s="196"/>
      <c r="Q186" s="178"/>
      <c r="R186" s="178"/>
      <c r="S186" s="125"/>
      <c r="T186" s="178"/>
      <c r="U186" s="178"/>
      <c r="V186" s="178"/>
      <c r="W186" s="178"/>
      <c r="X186" s="178"/>
      <c r="Y186" s="178"/>
      <c r="Z186" s="178"/>
      <c r="AA186" s="178"/>
      <c r="AB186" s="178"/>
      <c r="AC186" s="178"/>
      <c r="AD186" s="178"/>
      <c r="AE186" s="178"/>
      <c r="AF186" s="178"/>
      <c r="AG186" s="178"/>
      <c r="AH186" s="178"/>
      <c r="AI186" s="178"/>
      <c r="AJ186" s="178"/>
      <c r="AK186" s="178"/>
      <c r="AL186" s="178"/>
      <c r="AM186" s="178"/>
    </row>
    <row r="187" customFormat="false" ht="14.25" hidden="false" customHeight="true" outlineLevel="0" collapsed="false">
      <c r="A187" s="178"/>
      <c r="B187" s="178"/>
      <c r="C187" s="178"/>
      <c r="D187" s="192"/>
      <c r="E187" s="178"/>
      <c r="F187" s="178"/>
      <c r="G187" s="193"/>
      <c r="H187" s="178"/>
      <c r="I187" s="178"/>
      <c r="J187" s="194"/>
      <c r="K187" s="178"/>
      <c r="L187" s="178"/>
      <c r="M187" s="195"/>
      <c r="N187" s="178"/>
      <c r="O187" s="178"/>
      <c r="P187" s="196"/>
      <c r="Q187" s="178"/>
      <c r="R187" s="178"/>
      <c r="S187" s="125"/>
      <c r="T187" s="178"/>
      <c r="U187" s="178"/>
      <c r="V187" s="178"/>
      <c r="W187" s="178"/>
      <c r="X187" s="178"/>
      <c r="Y187" s="178"/>
      <c r="Z187" s="178"/>
      <c r="AA187" s="178"/>
      <c r="AB187" s="178"/>
      <c r="AC187" s="178"/>
      <c r="AD187" s="178"/>
      <c r="AE187" s="178"/>
      <c r="AF187" s="178"/>
      <c r="AG187" s="178"/>
      <c r="AH187" s="178"/>
      <c r="AI187" s="178"/>
      <c r="AJ187" s="178"/>
      <c r="AK187" s="178"/>
      <c r="AL187" s="178"/>
      <c r="AM187" s="178"/>
    </row>
    <row r="188" customFormat="false" ht="14.25" hidden="false" customHeight="true" outlineLevel="0" collapsed="false">
      <c r="A188" s="178"/>
      <c r="B188" s="178"/>
      <c r="C188" s="178"/>
      <c r="D188" s="192"/>
      <c r="E188" s="178"/>
      <c r="F188" s="178"/>
      <c r="G188" s="193"/>
      <c r="H188" s="178"/>
      <c r="I188" s="178"/>
      <c r="J188" s="194"/>
      <c r="K188" s="178"/>
      <c r="L188" s="178"/>
      <c r="M188" s="195"/>
      <c r="N188" s="178"/>
      <c r="O188" s="178"/>
      <c r="P188" s="196"/>
      <c r="Q188" s="178"/>
      <c r="R188" s="178"/>
      <c r="S188" s="125"/>
      <c r="T188" s="178"/>
      <c r="U188" s="178"/>
      <c r="V188" s="178"/>
      <c r="W188" s="178"/>
      <c r="X188" s="178"/>
      <c r="Y188" s="178"/>
      <c r="Z188" s="178"/>
      <c r="AA188" s="178"/>
      <c r="AB188" s="178"/>
      <c r="AC188" s="178"/>
      <c r="AD188" s="178"/>
      <c r="AE188" s="178"/>
      <c r="AF188" s="178"/>
      <c r="AG188" s="178"/>
      <c r="AH188" s="178"/>
      <c r="AI188" s="178"/>
      <c r="AJ188" s="178"/>
      <c r="AK188" s="178"/>
      <c r="AL188" s="178"/>
      <c r="AM188" s="178"/>
    </row>
    <row r="189" customFormat="false" ht="14.25" hidden="false" customHeight="true" outlineLevel="0" collapsed="false">
      <c r="A189" s="178"/>
      <c r="B189" s="178"/>
      <c r="C189" s="178"/>
      <c r="D189" s="192"/>
      <c r="E189" s="178"/>
      <c r="F189" s="178"/>
      <c r="G189" s="193"/>
      <c r="H189" s="178"/>
      <c r="I189" s="178"/>
      <c r="J189" s="194"/>
      <c r="K189" s="178"/>
      <c r="L189" s="178"/>
      <c r="M189" s="195"/>
      <c r="N189" s="178"/>
      <c r="O189" s="178"/>
      <c r="P189" s="196"/>
      <c r="Q189" s="178"/>
      <c r="R189" s="178"/>
      <c r="S189" s="125"/>
      <c r="T189" s="178"/>
      <c r="U189" s="178"/>
      <c r="V189" s="178"/>
      <c r="W189" s="178"/>
      <c r="X189" s="178"/>
      <c r="Y189" s="178"/>
      <c r="Z189" s="178"/>
      <c r="AA189" s="178"/>
      <c r="AB189" s="178"/>
      <c r="AC189" s="178"/>
      <c r="AD189" s="178"/>
      <c r="AE189" s="178"/>
      <c r="AF189" s="178"/>
      <c r="AG189" s="178"/>
      <c r="AH189" s="178"/>
      <c r="AI189" s="178"/>
      <c r="AJ189" s="178"/>
      <c r="AK189" s="178"/>
      <c r="AL189" s="178"/>
      <c r="AM189" s="178"/>
    </row>
    <row r="190" customFormat="false" ht="14.25" hidden="false" customHeight="true" outlineLevel="0" collapsed="false">
      <c r="A190" s="178"/>
      <c r="B190" s="178"/>
      <c r="C190" s="178"/>
      <c r="D190" s="192"/>
      <c r="E190" s="178"/>
      <c r="F190" s="178"/>
      <c r="G190" s="193"/>
      <c r="H190" s="178"/>
      <c r="I190" s="178"/>
      <c r="J190" s="194"/>
      <c r="K190" s="178"/>
      <c r="L190" s="178"/>
      <c r="M190" s="195"/>
      <c r="N190" s="178"/>
      <c r="O190" s="178"/>
      <c r="P190" s="196"/>
      <c r="Q190" s="178"/>
      <c r="R190" s="178"/>
      <c r="S190" s="125"/>
      <c r="T190" s="178"/>
      <c r="U190" s="178"/>
      <c r="V190" s="178"/>
      <c r="W190" s="178"/>
      <c r="X190" s="178"/>
      <c r="Y190" s="178"/>
      <c r="Z190" s="178"/>
      <c r="AA190" s="178"/>
      <c r="AB190" s="178"/>
      <c r="AC190" s="178"/>
      <c r="AD190" s="178"/>
      <c r="AE190" s="178"/>
      <c r="AF190" s="178"/>
      <c r="AG190" s="178"/>
      <c r="AH190" s="178"/>
      <c r="AI190" s="178"/>
      <c r="AJ190" s="178"/>
      <c r="AK190" s="178"/>
      <c r="AL190" s="178"/>
      <c r="AM190" s="178"/>
    </row>
    <row r="191" customFormat="false" ht="14.25" hidden="false" customHeight="true" outlineLevel="0" collapsed="false">
      <c r="A191" s="178"/>
      <c r="B191" s="178"/>
      <c r="C191" s="178"/>
      <c r="D191" s="192"/>
      <c r="E191" s="178"/>
      <c r="F191" s="178"/>
      <c r="G191" s="193"/>
      <c r="H191" s="178"/>
      <c r="I191" s="178"/>
      <c r="J191" s="194"/>
      <c r="K191" s="178"/>
      <c r="L191" s="178"/>
      <c r="M191" s="195"/>
      <c r="N191" s="178"/>
      <c r="O191" s="178"/>
      <c r="P191" s="196"/>
      <c r="Q191" s="178"/>
      <c r="R191" s="178"/>
      <c r="S191" s="125"/>
      <c r="T191" s="178"/>
      <c r="U191" s="178"/>
      <c r="V191" s="178"/>
      <c r="W191" s="178"/>
      <c r="X191" s="178"/>
      <c r="Y191" s="178"/>
      <c r="Z191" s="178"/>
      <c r="AA191" s="178"/>
      <c r="AB191" s="178"/>
      <c r="AC191" s="178"/>
      <c r="AD191" s="178"/>
      <c r="AE191" s="178"/>
      <c r="AF191" s="178"/>
      <c r="AG191" s="178"/>
      <c r="AH191" s="178"/>
      <c r="AI191" s="178"/>
      <c r="AJ191" s="178"/>
      <c r="AK191" s="178"/>
      <c r="AL191" s="178"/>
      <c r="AM191" s="178"/>
    </row>
    <row r="192" customFormat="false" ht="14.25" hidden="false" customHeight="true" outlineLevel="0" collapsed="false">
      <c r="A192" s="178"/>
      <c r="B192" s="178"/>
      <c r="C192" s="178"/>
      <c r="D192" s="192"/>
      <c r="E192" s="178"/>
      <c r="F192" s="178"/>
      <c r="G192" s="193"/>
      <c r="H192" s="178"/>
      <c r="I192" s="178"/>
      <c r="J192" s="194"/>
      <c r="K192" s="178"/>
      <c r="L192" s="178"/>
      <c r="M192" s="195"/>
      <c r="N192" s="178"/>
      <c r="O192" s="178"/>
      <c r="P192" s="196"/>
      <c r="Q192" s="178"/>
      <c r="R192" s="178"/>
      <c r="S192" s="125"/>
      <c r="T192" s="178"/>
      <c r="U192" s="178"/>
      <c r="V192" s="178"/>
      <c r="W192" s="178"/>
      <c r="X192" s="178"/>
      <c r="Y192" s="178"/>
      <c r="Z192" s="178"/>
      <c r="AA192" s="178"/>
      <c r="AB192" s="178"/>
      <c r="AC192" s="178"/>
      <c r="AD192" s="178"/>
      <c r="AE192" s="178"/>
      <c r="AF192" s="178"/>
      <c r="AG192" s="178"/>
      <c r="AH192" s="178"/>
      <c r="AI192" s="178"/>
      <c r="AJ192" s="178"/>
      <c r="AK192" s="178"/>
      <c r="AL192" s="178"/>
      <c r="AM192" s="178"/>
    </row>
    <row r="193" customFormat="false" ht="14.25" hidden="false" customHeight="true" outlineLevel="0" collapsed="false">
      <c r="A193" s="178"/>
      <c r="B193" s="178"/>
      <c r="C193" s="178"/>
      <c r="D193" s="192"/>
      <c r="E193" s="178"/>
      <c r="F193" s="178"/>
      <c r="G193" s="193"/>
      <c r="H193" s="178"/>
      <c r="I193" s="178"/>
      <c r="J193" s="194"/>
      <c r="K193" s="178"/>
      <c r="L193" s="178"/>
      <c r="M193" s="195"/>
      <c r="N193" s="178"/>
      <c r="O193" s="178"/>
      <c r="P193" s="196"/>
      <c r="Q193" s="178"/>
      <c r="R193" s="178"/>
      <c r="S193" s="125"/>
      <c r="T193" s="178"/>
      <c r="U193" s="178"/>
      <c r="V193" s="178"/>
      <c r="W193" s="178"/>
      <c r="X193" s="178"/>
      <c r="Y193" s="178"/>
      <c r="Z193" s="178"/>
      <c r="AA193" s="178"/>
      <c r="AB193" s="178"/>
      <c r="AC193" s="178"/>
      <c r="AD193" s="178"/>
      <c r="AE193" s="178"/>
      <c r="AF193" s="178"/>
      <c r="AG193" s="178"/>
      <c r="AH193" s="178"/>
      <c r="AI193" s="178"/>
      <c r="AJ193" s="178"/>
      <c r="AK193" s="178"/>
      <c r="AL193" s="178"/>
      <c r="AM193" s="178"/>
    </row>
    <row r="194" customFormat="false" ht="14.25" hidden="false" customHeight="true" outlineLevel="0" collapsed="false">
      <c r="A194" s="178"/>
      <c r="B194" s="178"/>
      <c r="C194" s="178"/>
      <c r="D194" s="192"/>
      <c r="E194" s="178"/>
      <c r="F194" s="178"/>
      <c r="G194" s="193"/>
      <c r="H194" s="178"/>
      <c r="I194" s="178"/>
      <c r="J194" s="194"/>
      <c r="K194" s="178"/>
      <c r="L194" s="178"/>
      <c r="M194" s="195"/>
      <c r="N194" s="178"/>
      <c r="O194" s="178"/>
      <c r="P194" s="196"/>
      <c r="Q194" s="178"/>
      <c r="R194" s="178"/>
      <c r="S194" s="125"/>
      <c r="T194" s="178"/>
      <c r="U194" s="178"/>
      <c r="V194" s="178"/>
      <c r="W194" s="178"/>
      <c r="X194" s="178"/>
      <c r="Y194" s="178"/>
      <c r="Z194" s="178"/>
      <c r="AA194" s="178"/>
      <c r="AB194" s="178"/>
      <c r="AC194" s="178"/>
      <c r="AD194" s="178"/>
      <c r="AE194" s="178"/>
      <c r="AF194" s="178"/>
      <c r="AG194" s="178"/>
      <c r="AH194" s="178"/>
      <c r="AI194" s="178"/>
      <c r="AJ194" s="178"/>
      <c r="AK194" s="178"/>
      <c r="AL194" s="178"/>
      <c r="AM194" s="178"/>
    </row>
    <row r="195" customFormat="false" ht="14.25" hidden="false" customHeight="true" outlineLevel="0" collapsed="false">
      <c r="A195" s="178"/>
      <c r="B195" s="178"/>
      <c r="C195" s="178"/>
      <c r="D195" s="192"/>
      <c r="E195" s="178"/>
      <c r="F195" s="178"/>
      <c r="G195" s="193"/>
      <c r="H195" s="178"/>
      <c r="I195" s="178"/>
      <c r="J195" s="194"/>
      <c r="K195" s="178"/>
      <c r="L195" s="178"/>
      <c r="M195" s="195"/>
      <c r="N195" s="178"/>
      <c r="O195" s="178"/>
      <c r="P195" s="196"/>
      <c r="Q195" s="178"/>
      <c r="R195" s="178"/>
      <c r="S195" s="125"/>
      <c r="T195" s="178"/>
      <c r="U195" s="178"/>
      <c r="V195" s="178"/>
      <c r="W195" s="178"/>
      <c r="X195" s="178"/>
      <c r="Y195" s="178"/>
      <c r="Z195" s="178"/>
      <c r="AA195" s="178"/>
      <c r="AB195" s="178"/>
      <c r="AC195" s="178"/>
      <c r="AD195" s="178"/>
      <c r="AE195" s="178"/>
      <c r="AF195" s="178"/>
      <c r="AG195" s="178"/>
      <c r="AH195" s="178"/>
      <c r="AI195" s="178"/>
      <c r="AJ195" s="178"/>
      <c r="AK195" s="178"/>
      <c r="AL195" s="178"/>
      <c r="AM195" s="178"/>
    </row>
    <row r="196" customFormat="false" ht="14.25" hidden="false" customHeight="true" outlineLevel="0" collapsed="false">
      <c r="A196" s="178"/>
      <c r="B196" s="178"/>
      <c r="C196" s="178"/>
      <c r="D196" s="192"/>
      <c r="E196" s="178"/>
      <c r="F196" s="178"/>
      <c r="G196" s="193"/>
      <c r="H196" s="178"/>
      <c r="I196" s="178"/>
      <c r="J196" s="194"/>
      <c r="K196" s="178"/>
      <c r="L196" s="178"/>
      <c r="M196" s="195"/>
      <c r="N196" s="178"/>
      <c r="O196" s="178"/>
      <c r="P196" s="196"/>
      <c r="Q196" s="178"/>
      <c r="R196" s="178"/>
      <c r="S196" s="125"/>
      <c r="T196" s="178"/>
      <c r="U196" s="178"/>
      <c r="V196" s="178"/>
      <c r="W196" s="178"/>
      <c r="X196" s="178"/>
      <c r="Y196" s="178"/>
      <c r="Z196" s="178"/>
      <c r="AA196" s="178"/>
      <c r="AB196" s="178"/>
      <c r="AC196" s="178"/>
      <c r="AD196" s="178"/>
      <c r="AE196" s="178"/>
      <c r="AF196" s="178"/>
      <c r="AG196" s="178"/>
      <c r="AH196" s="178"/>
      <c r="AI196" s="178"/>
      <c r="AJ196" s="178"/>
      <c r="AK196" s="178"/>
      <c r="AL196" s="178"/>
      <c r="AM196" s="178"/>
    </row>
    <row r="197" customFormat="false" ht="14.25" hidden="false" customHeight="true" outlineLevel="0" collapsed="false">
      <c r="A197" s="178"/>
      <c r="B197" s="178"/>
      <c r="C197" s="178"/>
      <c r="D197" s="192"/>
      <c r="E197" s="178"/>
      <c r="F197" s="178"/>
      <c r="G197" s="193"/>
      <c r="H197" s="178"/>
      <c r="I197" s="178"/>
      <c r="J197" s="194"/>
      <c r="K197" s="178"/>
      <c r="L197" s="178"/>
      <c r="M197" s="195"/>
      <c r="N197" s="178"/>
      <c r="O197" s="178"/>
      <c r="P197" s="196"/>
      <c r="Q197" s="178"/>
      <c r="R197" s="178"/>
      <c r="S197" s="125"/>
      <c r="T197" s="178"/>
      <c r="U197" s="178"/>
      <c r="V197" s="178"/>
      <c r="W197" s="178"/>
      <c r="X197" s="178"/>
      <c r="Y197" s="178"/>
      <c r="Z197" s="178"/>
      <c r="AA197" s="178"/>
      <c r="AB197" s="178"/>
      <c r="AC197" s="178"/>
      <c r="AD197" s="178"/>
      <c r="AE197" s="178"/>
      <c r="AF197" s="178"/>
      <c r="AG197" s="178"/>
      <c r="AH197" s="178"/>
      <c r="AI197" s="178"/>
      <c r="AJ197" s="178"/>
      <c r="AK197" s="178"/>
      <c r="AL197" s="178"/>
      <c r="AM197" s="178"/>
    </row>
    <row r="198" customFormat="false" ht="14.25" hidden="false" customHeight="true" outlineLevel="0" collapsed="false">
      <c r="A198" s="178"/>
      <c r="B198" s="178"/>
      <c r="C198" s="178"/>
      <c r="D198" s="192"/>
      <c r="E198" s="178"/>
      <c r="F198" s="178"/>
      <c r="G198" s="193"/>
      <c r="H198" s="178"/>
      <c r="I198" s="178"/>
      <c r="J198" s="194"/>
      <c r="K198" s="178"/>
      <c r="L198" s="178"/>
      <c r="M198" s="195"/>
      <c r="N198" s="178"/>
      <c r="O198" s="178"/>
      <c r="P198" s="196"/>
      <c r="Q198" s="178"/>
      <c r="R198" s="178"/>
      <c r="S198" s="125"/>
      <c r="T198" s="178"/>
      <c r="U198" s="178"/>
      <c r="V198" s="178"/>
      <c r="W198" s="178"/>
      <c r="X198" s="178"/>
      <c r="Y198" s="178"/>
      <c r="Z198" s="178"/>
      <c r="AA198" s="178"/>
      <c r="AB198" s="178"/>
      <c r="AC198" s="178"/>
      <c r="AD198" s="178"/>
      <c r="AE198" s="178"/>
      <c r="AF198" s="178"/>
      <c r="AG198" s="178"/>
      <c r="AH198" s="178"/>
      <c r="AI198" s="178"/>
      <c r="AJ198" s="178"/>
      <c r="AK198" s="178"/>
      <c r="AL198" s="178"/>
      <c r="AM198" s="178"/>
    </row>
    <row r="199" customFormat="false" ht="14.25" hidden="false" customHeight="true" outlineLevel="0" collapsed="false">
      <c r="A199" s="178"/>
      <c r="B199" s="178"/>
      <c r="C199" s="178"/>
      <c r="D199" s="192"/>
      <c r="E199" s="178"/>
      <c r="F199" s="178"/>
      <c r="G199" s="193"/>
      <c r="H199" s="178"/>
      <c r="I199" s="178"/>
      <c r="J199" s="194"/>
      <c r="K199" s="178"/>
      <c r="L199" s="178"/>
      <c r="M199" s="195"/>
      <c r="N199" s="178"/>
      <c r="O199" s="178"/>
      <c r="P199" s="196"/>
      <c r="Q199" s="178"/>
      <c r="R199" s="178"/>
      <c r="S199" s="125"/>
      <c r="T199" s="178"/>
      <c r="U199" s="178"/>
      <c r="V199" s="178"/>
      <c r="W199" s="178"/>
      <c r="X199" s="178"/>
      <c r="Y199" s="178"/>
      <c r="Z199" s="178"/>
      <c r="AA199" s="178"/>
      <c r="AB199" s="178"/>
      <c r="AC199" s="178"/>
      <c r="AD199" s="178"/>
      <c r="AE199" s="178"/>
      <c r="AF199" s="178"/>
      <c r="AG199" s="178"/>
      <c r="AH199" s="178"/>
      <c r="AI199" s="178"/>
      <c r="AJ199" s="178"/>
      <c r="AK199" s="178"/>
      <c r="AL199" s="178"/>
      <c r="AM199" s="178"/>
    </row>
    <row r="200" customFormat="false" ht="14.25" hidden="false" customHeight="true" outlineLevel="0" collapsed="false">
      <c r="A200" s="178"/>
      <c r="B200" s="178"/>
      <c r="C200" s="178"/>
      <c r="D200" s="192"/>
      <c r="E200" s="178"/>
      <c r="F200" s="178"/>
      <c r="G200" s="193"/>
      <c r="H200" s="178"/>
      <c r="I200" s="178"/>
      <c r="J200" s="194"/>
      <c r="K200" s="178"/>
      <c r="L200" s="178"/>
      <c r="M200" s="195"/>
      <c r="N200" s="178"/>
      <c r="O200" s="178"/>
      <c r="P200" s="196"/>
      <c r="Q200" s="178"/>
      <c r="R200" s="178"/>
      <c r="S200" s="125"/>
      <c r="T200" s="178"/>
      <c r="U200" s="178"/>
      <c r="V200" s="178"/>
      <c r="W200" s="178"/>
      <c r="X200" s="178"/>
      <c r="Y200" s="178"/>
      <c r="Z200" s="178"/>
      <c r="AA200" s="178"/>
      <c r="AB200" s="178"/>
      <c r="AC200" s="178"/>
      <c r="AD200" s="178"/>
      <c r="AE200" s="178"/>
      <c r="AF200" s="178"/>
      <c r="AG200" s="178"/>
      <c r="AH200" s="178"/>
      <c r="AI200" s="178"/>
      <c r="AJ200" s="178"/>
      <c r="AK200" s="178"/>
      <c r="AL200" s="178"/>
      <c r="AM200" s="178"/>
    </row>
    <row r="201" customFormat="false" ht="14.25" hidden="false" customHeight="true" outlineLevel="0" collapsed="false">
      <c r="A201" s="178"/>
      <c r="B201" s="178"/>
      <c r="C201" s="178"/>
      <c r="D201" s="192"/>
      <c r="E201" s="178"/>
      <c r="F201" s="178"/>
      <c r="G201" s="193"/>
      <c r="H201" s="178"/>
      <c r="I201" s="178"/>
      <c r="J201" s="194"/>
      <c r="K201" s="178"/>
      <c r="L201" s="178"/>
      <c r="M201" s="195"/>
      <c r="N201" s="178"/>
      <c r="O201" s="178"/>
      <c r="P201" s="196"/>
      <c r="Q201" s="178"/>
      <c r="R201" s="178"/>
      <c r="S201" s="125"/>
      <c r="T201" s="178"/>
      <c r="U201" s="178"/>
      <c r="V201" s="178"/>
      <c r="W201" s="178"/>
      <c r="X201" s="178"/>
      <c r="Y201" s="178"/>
      <c r="Z201" s="178"/>
      <c r="AA201" s="178"/>
      <c r="AB201" s="178"/>
      <c r="AC201" s="178"/>
      <c r="AD201" s="178"/>
      <c r="AE201" s="178"/>
      <c r="AF201" s="178"/>
      <c r="AG201" s="178"/>
      <c r="AH201" s="178"/>
      <c r="AI201" s="178"/>
      <c r="AJ201" s="178"/>
      <c r="AK201" s="178"/>
      <c r="AL201" s="178"/>
      <c r="AM201" s="178"/>
    </row>
    <row r="202" customFormat="false" ht="14.25" hidden="false" customHeight="true" outlineLevel="0" collapsed="false">
      <c r="A202" s="178"/>
      <c r="B202" s="178"/>
      <c r="C202" s="178"/>
      <c r="D202" s="192"/>
      <c r="E202" s="178"/>
      <c r="F202" s="178"/>
      <c r="G202" s="193"/>
      <c r="H202" s="178"/>
      <c r="I202" s="178"/>
      <c r="J202" s="194"/>
      <c r="K202" s="178"/>
      <c r="L202" s="178"/>
      <c r="M202" s="195"/>
      <c r="N202" s="178"/>
      <c r="O202" s="178"/>
      <c r="P202" s="196"/>
      <c r="Q202" s="178"/>
      <c r="R202" s="178"/>
      <c r="S202" s="125"/>
      <c r="T202" s="178"/>
      <c r="U202" s="178"/>
      <c r="V202" s="178"/>
      <c r="W202" s="178"/>
      <c r="X202" s="178"/>
      <c r="Y202" s="178"/>
      <c r="Z202" s="178"/>
      <c r="AA202" s="178"/>
      <c r="AB202" s="178"/>
      <c r="AC202" s="178"/>
      <c r="AD202" s="178"/>
      <c r="AE202" s="178"/>
      <c r="AF202" s="178"/>
      <c r="AG202" s="178"/>
      <c r="AH202" s="178"/>
      <c r="AI202" s="178"/>
      <c r="AJ202" s="178"/>
      <c r="AK202" s="178"/>
      <c r="AL202" s="178"/>
      <c r="AM202" s="178"/>
    </row>
    <row r="203" customFormat="false" ht="14.25" hidden="false" customHeight="true" outlineLevel="0" collapsed="false">
      <c r="A203" s="178"/>
      <c r="B203" s="178"/>
      <c r="C203" s="178"/>
      <c r="D203" s="192"/>
      <c r="E203" s="178"/>
      <c r="F203" s="178"/>
      <c r="G203" s="193"/>
      <c r="H203" s="178"/>
      <c r="I203" s="178"/>
      <c r="J203" s="194"/>
      <c r="K203" s="178"/>
      <c r="L203" s="178"/>
      <c r="M203" s="195"/>
      <c r="N203" s="178"/>
      <c r="O203" s="178"/>
      <c r="P203" s="196"/>
      <c r="Q203" s="178"/>
      <c r="R203" s="178"/>
      <c r="S203" s="125"/>
      <c r="T203" s="178"/>
      <c r="U203" s="178"/>
      <c r="V203" s="178"/>
      <c r="W203" s="178"/>
      <c r="X203" s="178"/>
      <c r="Y203" s="178"/>
      <c r="Z203" s="178"/>
      <c r="AA203" s="178"/>
      <c r="AB203" s="178"/>
      <c r="AC203" s="178"/>
      <c r="AD203" s="178"/>
      <c r="AE203" s="178"/>
      <c r="AF203" s="178"/>
      <c r="AG203" s="178"/>
      <c r="AH203" s="178"/>
      <c r="AI203" s="178"/>
      <c r="AJ203" s="178"/>
      <c r="AK203" s="178"/>
      <c r="AL203" s="178"/>
      <c r="AM203" s="178"/>
    </row>
    <row r="204" customFormat="false" ht="14.25" hidden="false" customHeight="true" outlineLevel="0" collapsed="false">
      <c r="A204" s="178"/>
      <c r="B204" s="178"/>
      <c r="C204" s="178"/>
      <c r="D204" s="192"/>
      <c r="E204" s="178"/>
      <c r="F204" s="178"/>
      <c r="G204" s="193"/>
      <c r="H204" s="178"/>
      <c r="I204" s="178"/>
      <c r="J204" s="194"/>
      <c r="K204" s="178"/>
      <c r="L204" s="178"/>
      <c r="M204" s="195"/>
      <c r="N204" s="178"/>
      <c r="O204" s="178"/>
      <c r="P204" s="196"/>
      <c r="Q204" s="178"/>
      <c r="R204" s="178"/>
      <c r="S204" s="125"/>
      <c r="T204" s="178"/>
      <c r="U204" s="178"/>
      <c r="V204" s="178"/>
      <c r="W204" s="178"/>
      <c r="X204" s="178"/>
      <c r="Y204" s="178"/>
      <c r="Z204" s="178"/>
      <c r="AA204" s="178"/>
      <c r="AB204" s="178"/>
      <c r="AC204" s="178"/>
      <c r="AD204" s="178"/>
      <c r="AE204" s="178"/>
      <c r="AF204" s="178"/>
      <c r="AG204" s="178"/>
      <c r="AH204" s="178"/>
      <c r="AI204" s="178"/>
      <c r="AJ204" s="178"/>
      <c r="AK204" s="178"/>
      <c r="AL204" s="178"/>
      <c r="AM204" s="178"/>
    </row>
    <row r="205" customFormat="false" ht="14.25" hidden="false" customHeight="true" outlineLevel="0" collapsed="false">
      <c r="A205" s="178"/>
      <c r="B205" s="178"/>
      <c r="C205" s="178"/>
      <c r="D205" s="192"/>
      <c r="E205" s="178"/>
      <c r="F205" s="178"/>
      <c r="G205" s="193"/>
      <c r="H205" s="178"/>
      <c r="I205" s="178"/>
      <c r="J205" s="194"/>
      <c r="K205" s="178"/>
      <c r="L205" s="178"/>
      <c r="M205" s="195"/>
      <c r="N205" s="178"/>
      <c r="O205" s="178"/>
      <c r="P205" s="196"/>
      <c r="Q205" s="178"/>
      <c r="R205" s="178"/>
      <c r="S205" s="125"/>
      <c r="T205" s="178"/>
      <c r="U205" s="178"/>
      <c r="V205" s="178"/>
      <c r="W205" s="178"/>
      <c r="X205" s="178"/>
      <c r="Y205" s="178"/>
      <c r="Z205" s="178"/>
      <c r="AA205" s="178"/>
      <c r="AB205" s="178"/>
      <c r="AC205" s="178"/>
      <c r="AD205" s="178"/>
      <c r="AE205" s="178"/>
      <c r="AF205" s="178"/>
      <c r="AG205" s="178"/>
      <c r="AH205" s="178"/>
      <c r="AI205" s="178"/>
      <c r="AJ205" s="178"/>
      <c r="AK205" s="178"/>
      <c r="AL205" s="178"/>
      <c r="AM205" s="178"/>
    </row>
    <row r="206" customFormat="false" ht="14.25" hidden="false" customHeight="true" outlineLevel="0" collapsed="false">
      <c r="A206" s="178"/>
      <c r="B206" s="178"/>
      <c r="C206" s="178"/>
      <c r="D206" s="192"/>
      <c r="E206" s="178"/>
      <c r="F206" s="178"/>
      <c r="G206" s="193"/>
      <c r="H206" s="178"/>
      <c r="I206" s="178"/>
      <c r="J206" s="194"/>
      <c r="K206" s="178"/>
      <c r="L206" s="178"/>
      <c r="M206" s="195"/>
      <c r="N206" s="178"/>
      <c r="O206" s="178"/>
      <c r="P206" s="196"/>
      <c r="Q206" s="178"/>
      <c r="R206" s="178"/>
      <c r="S206" s="125"/>
      <c r="T206" s="178"/>
      <c r="U206" s="178"/>
      <c r="V206" s="178"/>
      <c r="W206" s="178"/>
      <c r="X206" s="178"/>
      <c r="Y206" s="178"/>
      <c r="Z206" s="178"/>
      <c r="AA206" s="178"/>
      <c r="AB206" s="178"/>
      <c r="AC206" s="178"/>
      <c r="AD206" s="178"/>
      <c r="AE206" s="178"/>
      <c r="AF206" s="178"/>
      <c r="AG206" s="178"/>
      <c r="AH206" s="178"/>
      <c r="AI206" s="178"/>
      <c r="AJ206" s="178"/>
      <c r="AK206" s="178"/>
      <c r="AL206" s="178"/>
      <c r="AM206" s="178"/>
    </row>
    <row r="207" customFormat="false" ht="14.25" hidden="false" customHeight="true" outlineLevel="0" collapsed="false">
      <c r="A207" s="178"/>
      <c r="B207" s="178"/>
      <c r="C207" s="178"/>
      <c r="D207" s="192"/>
      <c r="E207" s="178"/>
      <c r="F207" s="178"/>
      <c r="G207" s="193"/>
      <c r="H207" s="178"/>
      <c r="I207" s="178"/>
      <c r="J207" s="194"/>
      <c r="K207" s="178"/>
      <c r="L207" s="178"/>
      <c r="M207" s="195"/>
      <c r="N207" s="178"/>
      <c r="O207" s="178"/>
      <c r="P207" s="196"/>
      <c r="Q207" s="178"/>
      <c r="R207" s="178"/>
      <c r="S207" s="125"/>
      <c r="T207" s="178"/>
      <c r="U207" s="178"/>
      <c r="V207" s="178"/>
      <c r="W207" s="178"/>
      <c r="X207" s="178"/>
      <c r="Y207" s="178"/>
      <c r="Z207" s="178"/>
      <c r="AA207" s="178"/>
      <c r="AB207" s="178"/>
      <c r="AC207" s="178"/>
      <c r="AD207" s="178"/>
      <c r="AE207" s="178"/>
      <c r="AF207" s="178"/>
      <c r="AG207" s="178"/>
      <c r="AH207" s="178"/>
      <c r="AI207" s="178"/>
      <c r="AJ207" s="178"/>
      <c r="AK207" s="178"/>
      <c r="AL207" s="178"/>
      <c r="AM207" s="178"/>
    </row>
    <row r="208" customFormat="false" ht="14.25" hidden="false" customHeight="true" outlineLevel="0" collapsed="false">
      <c r="A208" s="178"/>
      <c r="B208" s="178"/>
      <c r="C208" s="178"/>
      <c r="D208" s="192"/>
      <c r="E208" s="178"/>
      <c r="F208" s="178"/>
      <c r="G208" s="193"/>
      <c r="H208" s="178"/>
      <c r="I208" s="178"/>
      <c r="J208" s="194"/>
      <c r="K208" s="178"/>
      <c r="L208" s="178"/>
      <c r="M208" s="195"/>
      <c r="N208" s="178"/>
      <c r="O208" s="178"/>
      <c r="P208" s="196"/>
      <c r="Q208" s="178"/>
      <c r="R208" s="178"/>
      <c r="S208" s="125"/>
      <c r="T208" s="178"/>
      <c r="U208" s="178"/>
      <c r="V208" s="178"/>
      <c r="W208" s="178"/>
      <c r="X208" s="178"/>
      <c r="Y208" s="178"/>
      <c r="Z208" s="178"/>
      <c r="AA208" s="178"/>
      <c r="AB208" s="178"/>
      <c r="AC208" s="178"/>
      <c r="AD208" s="178"/>
      <c r="AE208" s="178"/>
      <c r="AF208" s="178"/>
      <c r="AG208" s="178"/>
      <c r="AH208" s="178"/>
      <c r="AI208" s="178"/>
      <c r="AJ208" s="178"/>
      <c r="AK208" s="178"/>
      <c r="AL208" s="178"/>
      <c r="AM208" s="178"/>
    </row>
    <row r="209" customFormat="false" ht="14.25" hidden="false" customHeight="true" outlineLevel="0" collapsed="false">
      <c r="A209" s="178"/>
      <c r="B209" s="178"/>
      <c r="C209" s="178"/>
      <c r="D209" s="192"/>
      <c r="E209" s="178"/>
      <c r="F209" s="178"/>
      <c r="G209" s="193"/>
      <c r="H209" s="178"/>
      <c r="I209" s="178"/>
      <c r="J209" s="194"/>
      <c r="K209" s="178"/>
      <c r="L209" s="178"/>
      <c r="M209" s="195"/>
      <c r="N209" s="178"/>
      <c r="O209" s="178"/>
      <c r="P209" s="196"/>
      <c r="Q209" s="178"/>
      <c r="R209" s="178"/>
      <c r="S209" s="125"/>
      <c r="T209" s="178"/>
      <c r="U209" s="178"/>
      <c r="V209" s="178"/>
      <c r="W209" s="178"/>
      <c r="X209" s="178"/>
      <c r="Y209" s="178"/>
      <c r="Z209" s="178"/>
      <c r="AA209" s="178"/>
      <c r="AB209" s="178"/>
      <c r="AC209" s="178"/>
      <c r="AD209" s="178"/>
      <c r="AE209" s="178"/>
      <c r="AF209" s="178"/>
      <c r="AG209" s="178"/>
      <c r="AH209" s="178"/>
      <c r="AI209" s="178"/>
      <c r="AJ209" s="178"/>
      <c r="AK209" s="178"/>
      <c r="AL209" s="178"/>
      <c r="AM209" s="178"/>
    </row>
    <row r="210" customFormat="false" ht="14.25" hidden="false" customHeight="true" outlineLevel="0" collapsed="false">
      <c r="A210" s="178"/>
      <c r="B210" s="178"/>
      <c r="C210" s="178"/>
      <c r="D210" s="192"/>
      <c r="E210" s="178"/>
      <c r="F210" s="178"/>
      <c r="G210" s="193"/>
      <c r="H210" s="178"/>
      <c r="I210" s="178"/>
      <c r="J210" s="194"/>
      <c r="K210" s="178"/>
      <c r="L210" s="178"/>
      <c r="M210" s="195"/>
      <c r="N210" s="178"/>
      <c r="O210" s="178"/>
      <c r="P210" s="196"/>
      <c r="Q210" s="178"/>
      <c r="R210" s="178"/>
      <c r="S210" s="125"/>
      <c r="T210" s="178"/>
      <c r="U210" s="178"/>
      <c r="V210" s="178"/>
      <c r="W210" s="178"/>
      <c r="X210" s="178"/>
      <c r="Y210" s="178"/>
      <c r="Z210" s="178"/>
      <c r="AA210" s="178"/>
      <c r="AB210" s="178"/>
      <c r="AC210" s="178"/>
      <c r="AD210" s="178"/>
      <c r="AE210" s="178"/>
      <c r="AF210" s="178"/>
      <c r="AG210" s="178"/>
      <c r="AH210" s="178"/>
      <c r="AI210" s="178"/>
      <c r="AJ210" s="178"/>
      <c r="AK210" s="178"/>
      <c r="AL210" s="178"/>
      <c r="AM210" s="178"/>
    </row>
    <row r="211" customFormat="false" ht="14.25" hidden="false" customHeight="true" outlineLevel="0" collapsed="false">
      <c r="A211" s="178"/>
      <c r="B211" s="178"/>
      <c r="C211" s="178"/>
      <c r="D211" s="192"/>
      <c r="E211" s="178"/>
      <c r="F211" s="178"/>
      <c r="G211" s="193"/>
      <c r="H211" s="178"/>
      <c r="I211" s="178"/>
      <c r="J211" s="194"/>
      <c r="K211" s="178"/>
      <c r="L211" s="178"/>
      <c r="M211" s="195"/>
      <c r="N211" s="178"/>
      <c r="O211" s="178"/>
      <c r="P211" s="196"/>
      <c r="Q211" s="178"/>
      <c r="R211" s="178"/>
      <c r="S211" s="125"/>
      <c r="T211" s="178"/>
      <c r="U211" s="178"/>
      <c r="V211" s="178"/>
      <c r="W211" s="178"/>
      <c r="X211" s="178"/>
      <c r="Y211" s="178"/>
      <c r="Z211" s="178"/>
      <c r="AA211" s="178"/>
      <c r="AB211" s="178"/>
      <c r="AC211" s="178"/>
      <c r="AD211" s="178"/>
      <c r="AE211" s="178"/>
      <c r="AF211" s="178"/>
      <c r="AG211" s="178"/>
      <c r="AH211" s="178"/>
      <c r="AI211" s="178"/>
      <c r="AJ211" s="178"/>
      <c r="AK211" s="178"/>
      <c r="AL211" s="178"/>
      <c r="AM211" s="178"/>
    </row>
    <row r="212" customFormat="false" ht="14.25" hidden="false" customHeight="true" outlineLevel="0" collapsed="false">
      <c r="A212" s="178"/>
      <c r="B212" s="178"/>
      <c r="C212" s="178"/>
      <c r="D212" s="192"/>
      <c r="E212" s="178"/>
      <c r="F212" s="178"/>
      <c r="G212" s="193"/>
      <c r="H212" s="178"/>
      <c r="I212" s="178"/>
      <c r="J212" s="194"/>
      <c r="K212" s="178"/>
      <c r="L212" s="178"/>
      <c r="M212" s="195"/>
      <c r="N212" s="178"/>
      <c r="O212" s="178"/>
      <c r="P212" s="196"/>
      <c r="Q212" s="178"/>
      <c r="R212" s="178"/>
      <c r="S212" s="125"/>
      <c r="T212" s="178"/>
      <c r="U212" s="178"/>
      <c r="V212" s="178"/>
      <c r="W212" s="178"/>
      <c r="X212" s="178"/>
      <c r="Y212" s="178"/>
      <c r="Z212" s="178"/>
      <c r="AA212" s="178"/>
      <c r="AB212" s="178"/>
      <c r="AC212" s="178"/>
      <c r="AD212" s="178"/>
      <c r="AE212" s="178"/>
      <c r="AF212" s="178"/>
      <c r="AG212" s="178"/>
      <c r="AH212" s="178"/>
      <c r="AI212" s="178"/>
      <c r="AJ212" s="178"/>
      <c r="AK212" s="178"/>
      <c r="AL212" s="178"/>
      <c r="AM212" s="178"/>
    </row>
    <row r="213" customFormat="false" ht="14.25" hidden="false" customHeight="true" outlineLevel="0" collapsed="false">
      <c r="A213" s="178"/>
      <c r="B213" s="178"/>
      <c r="C213" s="178"/>
      <c r="D213" s="192"/>
      <c r="E213" s="178"/>
      <c r="F213" s="178"/>
      <c r="G213" s="193"/>
      <c r="H213" s="178"/>
      <c r="I213" s="178"/>
      <c r="J213" s="194"/>
      <c r="K213" s="178"/>
      <c r="L213" s="178"/>
      <c r="M213" s="195"/>
      <c r="N213" s="178"/>
      <c r="O213" s="178"/>
      <c r="P213" s="196"/>
      <c r="Q213" s="178"/>
      <c r="R213" s="178"/>
      <c r="S213" s="125"/>
      <c r="T213" s="178"/>
      <c r="U213" s="178"/>
      <c r="V213" s="178"/>
      <c r="W213" s="178"/>
      <c r="X213" s="178"/>
      <c r="Y213" s="178"/>
      <c r="Z213" s="178"/>
      <c r="AA213" s="178"/>
      <c r="AB213" s="178"/>
      <c r="AC213" s="178"/>
      <c r="AD213" s="178"/>
      <c r="AE213" s="178"/>
      <c r="AF213" s="178"/>
      <c r="AG213" s="178"/>
      <c r="AH213" s="178"/>
      <c r="AI213" s="178"/>
      <c r="AJ213" s="178"/>
      <c r="AK213" s="178"/>
      <c r="AL213" s="178"/>
      <c r="AM213" s="178"/>
    </row>
    <row r="214" customFormat="false" ht="14.25" hidden="false" customHeight="true" outlineLevel="0" collapsed="false">
      <c r="A214" s="178"/>
      <c r="B214" s="178"/>
      <c r="C214" s="178"/>
      <c r="D214" s="192"/>
      <c r="E214" s="178"/>
      <c r="F214" s="178"/>
      <c r="G214" s="193"/>
      <c r="H214" s="178"/>
      <c r="I214" s="178"/>
      <c r="J214" s="194"/>
      <c r="K214" s="178"/>
      <c r="L214" s="178"/>
      <c r="M214" s="195"/>
      <c r="N214" s="178"/>
      <c r="O214" s="178"/>
      <c r="P214" s="196"/>
      <c r="Q214" s="178"/>
      <c r="R214" s="178"/>
      <c r="S214" s="125"/>
      <c r="T214" s="178"/>
      <c r="U214" s="178"/>
      <c r="V214" s="178"/>
      <c r="W214" s="178"/>
      <c r="X214" s="178"/>
      <c r="Y214" s="178"/>
      <c r="Z214" s="178"/>
      <c r="AA214" s="178"/>
      <c r="AB214" s="178"/>
      <c r="AC214" s="178"/>
      <c r="AD214" s="178"/>
      <c r="AE214" s="178"/>
      <c r="AF214" s="178"/>
      <c r="AG214" s="178"/>
      <c r="AH214" s="178"/>
      <c r="AI214" s="178"/>
      <c r="AJ214" s="178"/>
      <c r="AK214" s="178"/>
      <c r="AL214" s="178"/>
      <c r="AM214" s="178"/>
    </row>
    <row r="215" customFormat="false" ht="14.25" hidden="false" customHeight="true" outlineLevel="0" collapsed="false">
      <c r="A215" s="178"/>
      <c r="B215" s="178"/>
      <c r="C215" s="178"/>
      <c r="D215" s="192"/>
      <c r="E215" s="178"/>
      <c r="F215" s="178"/>
      <c r="G215" s="193"/>
      <c r="H215" s="178"/>
      <c r="I215" s="178"/>
      <c r="J215" s="194"/>
      <c r="K215" s="178"/>
      <c r="L215" s="178"/>
      <c r="M215" s="195"/>
      <c r="N215" s="178"/>
      <c r="O215" s="178"/>
      <c r="P215" s="196"/>
      <c r="Q215" s="178"/>
      <c r="R215" s="178"/>
      <c r="S215" s="125"/>
      <c r="T215" s="178"/>
      <c r="U215" s="178"/>
      <c r="V215" s="178"/>
      <c r="W215" s="178"/>
      <c r="X215" s="178"/>
      <c r="Y215" s="178"/>
      <c r="Z215" s="178"/>
      <c r="AA215" s="178"/>
      <c r="AB215" s="178"/>
      <c r="AC215" s="178"/>
      <c r="AD215" s="178"/>
      <c r="AE215" s="178"/>
      <c r="AF215" s="178"/>
      <c r="AG215" s="178"/>
      <c r="AH215" s="178"/>
      <c r="AI215" s="178"/>
      <c r="AJ215" s="178"/>
      <c r="AK215" s="178"/>
      <c r="AL215" s="178"/>
      <c r="AM215" s="178"/>
    </row>
    <row r="216" customFormat="false" ht="14.25" hidden="false" customHeight="true" outlineLevel="0" collapsed="false">
      <c r="A216" s="178"/>
      <c r="B216" s="178"/>
      <c r="C216" s="178"/>
      <c r="D216" s="192"/>
      <c r="E216" s="178"/>
      <c r="F216" s="178"/>
      <c r="G216" s="193"/>
      <c r="H216" s="178"/>
      <c r="I216" s="178"/>
      <c r="J216" s="194"/>
      <c r="K216" s="178"/>
      <c r="L216" s="178"/>
      <c r="M216" s="195"/>
      <c r="N216" s="178"/>
      <c r="O216" s="178"/>
      <c r="P216" s="196"/>
      <c r="Q216" s="178"/>
      <c r="R216" s="178"/>
      <c r="S216" s="125"/>
      <c r="T216" s="178"/>
      <c r="U216" s="178"/>
      <c r="V216" s="178"/>
      <c r="W216" s="178"/>
      <c r="X216" s="178"/>
      <c r="Y216" s="178"/>
      <c r="Z216" s="178"/>
      <c r="AA216" s="178"/>
      <c r="AB216" s="178"/>
      <c r="AC216" s="178"/>
      <c r="AD216" s="178"/>
      <c r="AE216" s="178"/>
      <c r="AF216" s="178"/>
      <c r="AG216" s="178"/>
      <c r="AH216" s="178"/>
      <c r="AI216" s="178"/>
      <c r="AJ216" s="178"/>
      <c r="AK216" s="178"/>
      <c r="AL216" s="178"/>
      <c r="AM216" s="178"/>
    </row>
    <row r="217" customFormat="false" ht="14.25" hidden="false" customHeight="true" outlineLevel="0" collapsed="false">
      <c r="A217" s="178"/>
      <c r="B217" s="178"/>
      <c r="C217" s="178"/>
      <c r="D217" s="192"/>
      <c r="E217" s="178"/>
      <c r="F217" s="178"/>
      <c r="G217" s="193"/>
      <c r="H217" s="178"/>
      <c r="I217" s="178"/>
      <c r="J217" s="194"/>
      <c r="K217" s="178"/>
      <c r="L217" s="178"/>
      <c r="M217" s="195"/>
      <c r="N217" s="178"/>
      <c r="O217" s="178"/>
      <c r="P217" s="196"/>
      <c r="Q217" s="178"/>
      <c r="R217" s="178"/>
      <c r="S217" s="125"/>
      <c r="T217" s="178"/>
      <c r="U217" s="178"/>
      <c r="V217" s="178"/>
      <c r="W217" s="178"/>
      <c r="X217" s="178"/>
      <c r="Y217" s="178"/>
      <c r="Z217" s="178"/>
      <c r="AA217" s="178"/>
      <c r="AB217" s="178"/>
      <c r="AC217" s="178"/>
      <c r="AD217" s="178"/>
      <c r="AE217" s="178"/>
      <c r="AF217" s="178"/>
      <c r="AG217" s="178"/>
      <c r="AH217" s="178"/>
      <c r="AI217" s="178"/>
      <c r="AJ217" s="178"/>
      <c r="AK217" s="178"/>
      <c r="AL217" s="178"/>
      <c r="AM217" s="178"/>
    </row>
    <row r="218" customFormat="false" ht="14.25" hidden="false" customHeight="true" outlineLevel="0" collapsed="false">
      <c r="A218" s="178"/>
      <c r="B218" s="178"/>
      <c r="C218" s="178"/>
      <c r="D218" s="192"/>
      <c r="E218" s="178"/>
      <c r="F218" s="178"/>
      <c r="G218" s="193"/>
      <c r="H218" s="178"/>
      <c r="I218" s="178"/>
      <c r="J218" s="194"/>
      <c r="K218" s="178"/>
      <c r="L218" s="178"/>
      <c r="M218" s="195"/>
      <c r="N218" s="178"/>
      <c r="O218" s="178"/>
      <c r="P218" s="196"/>
      <c r="Q218" s="178"/>
      <c r="R218" s="178"/>
      <c r="S218" s="125"/>
      <c r="T218" s="178"/>
      <c r="U218" s="178"/>
      <c r="V218" s="178"/>
      <c r="W218" s="178"/>
      <c r="X218" s="178"/>
      <c r="Y218" s="178"/>
      <c r="Z218" s="178"/>
      <c r="AA218" s="178"/>
      <c r="AB218" s="178"/>
      <c r="AC218" s="178"/>
      <c r="AD218" s="178"/>
      <c r="AE218" s="178"/>
      <c r="AF218" s="178"/>
      <c r="AG218" s="178"/>
      <c r="AH218" s="178"/>
      <c r="AI218" s="178"/>
      <c r="AJ218" s="178"/>
      <c r="AK218" s="178"/>
      <c r="AL218" s="178"/>
      <c r="AM218" s="178"/>
    </row>
    <row r="219" customFormat="false" ht="14.25" hidden="false" customHeight="true" outlineLevel="0" collapsed="false">
      <c r="A219" s="178"/>
      <c r="B219" s="178"/>
      <c r="C219" s="178"/>
      <c r="D219" s="192"/>
      <c r="E219" s="178"/>
      <c r="F219" s="178"/>
      <c r="G219" s="193"/>
      <c r="H219" s="178"/>
      <c r="I219" s="178"/>
      <c r="J219" s="194"/>
      <c r="K219" s="178"/>
      <c r="L219" s="178"/>
      <c r="M219" s="195"/>
      <c r="N219" s="178"/>
      <c r="O219" s="178"/>
      <c r="P219" s="196"/>
      <c r="Q219" s="178"/>
      <c r="R219" s="178"/>
      <c r="S219" s="125"/>
      <c r="T219" s="178"/>
      <c r="U219" s="178"/>
      <c r="V219" s="178"/>
      <c r="W219" s="178"/>
      <c r="X219" s="178"/>
      <c r="Y219" s="178"/>
      <c r="Z219" s="178"/>
      <c r="AA219" s="178"/>
      <c r="AB219" s="178"/>
      <c r="AC219" s="178"/>
      <c r="AD219" s="178"/>
      <c r="AE219" s="178"/>
      <c r="AF219" s="178"/>
      <c r="AG219" s="178"/>
      <c r="AH219" s="178"/>
      <c r="AI219" s="178"/>
      <c r="AJ219" s="178"/>
      <c r="AK219" s="178"/>
      <c r="AL219" s="178"/>
      <c r="AM219" s="178"/>
    </row>
    <row r="220" customFormat="false" ht="14.25" hidden="false" customHeight="true" outlineLevel="0" collapsed="false">
      <c r="A220" s="178"/>
      <c r="B220" s="178"/>
      <c r="C220" s="178"/>
      <c r="D220" s="192"/>
      <c r="E220" s="178"/>
      <c r="F220" s="178"/>
      <c r="G220" s="193"/>
      <c r="H220" s="178"/>
      <c r="I220" s="178"/>
      <c r="J220" s="194"/>
      <c r="K220" s="178"/>
      <c r="L220" s="178"/>
      <c r="M220" s="195"/>
      <c r="N220" s="178"/>
      <c r="O220" s="178"/>
      <c r="P220" s="196"/>
      <c r="Q220" s="178"/>
      <c r="R220" s="178"/>
      <c r="S220" s="125"/>
      <c r="T220" s="178"/>
      <c r="U220" s="178"/>
      <c r="V220" s="178"/>
      <c r="W220" s="178"/>
      <c r="X220" s="178"/>
      <c r="Y220" s="178"/>
      <c r="Z220" s="178"/>
      <c r="AA220" s="178"/>
      <c r="AB220" s="178"/>
      <c r="AC220" s="178"/>
      <c r="AD220" s="178"/>
      <c r="AE220" s="178"/>
      <c r="AF220" s="178"/>
      <c r="AG220" s="178"/>
      <c r="AH220" s="178"/>
      <c r="AI220" s="178"/>
      <c r="AJ220" s="178"/>
      <c r="AK220" s="178"/>
      <c r="AL220" s="178"/>
      <c r="AM220" s="178"/>
    </row>
    <row r="221" customFormat="false" ht="14.25" hidden="false" customHeight="true" outlineLevel="0" collapsed="false">
      <c r="A221" s="178"/>
      <c r="B221" s="178"/>
      <c r="C221" s="178"/>
      <c r="D221" s="192"/>
      <c r="E221" s="178"/>
      <c r="F221" s="178"/>
      <c r="G221" s="193"/>
      <c r="H221" s="178"/>
      <c r="I221" s="178"/>
      <c r="J221" s="194"/>
      <c r="K221" s="178"/>
      <c r="L221" s="178"/>
      <c r="M221" s="195"/>
      <c r="N221" s="178"/>
      <c r="O221" s="178"/>
      <c r="P221" s="196"/>
      <c r="Q221" s="178"/>
      <c r="R221" s="178"/>
      <c r="S221" s="125"/>
      <c r="T221" s="178"/>
      <c r="U221" s="178"/>
      <c r="V221" s="178"/>
      <c r="W221" s="178"/>
      <c r="X221" s="178"/>
      <c r="Y221" s="178"/>
      <c r="Z221" s="178"/>
      <c r="AA221" s="178"/>
      <c r="AB221" s="178"/>
      <c r="AC221" s="178"/>
      <c r="AD221" s="178"/>
      <c r="AE221" s="178"/>
      <c r="AF221" s="178"/>
      <c r="AG221" s="178"/>
      <c r="AH221" s="178"/>
      <c r="AI221" s="178"/>
      <c r="AJ221" s="178"/>
      <c r="AK221" s="178"/>
      <c r="AL221" s="178"/>
      <c r="AM221" s="178"/>
    </row>
    <row r="222" customFormat="false" ht="14.25" hidden="false" customHeight="true" outlineLevel="0" collapsed="false">
      <c r="A222" s="178"/>
      <c r="B222" s="178"/>
      <c r="C222" s="178"/>
      <c r="D222" s="192"/>
      <c r="E222" s="178"/>
      <c r="F222" s="178"/>
      <c r="G222" s="193"/>
      <c r="H222" s="178"/>
      <c r="I222" s="178"/>
      <c r="J222" s="194"/>
      <c r="K222" s="178"/>
      <c r="L222" s="178"/>
      <c r="M222" s="195"/>
      <c r="N222" s="178"/>
      <c r="O222" s="178"/>
      <c r="P222" s="196"/>
      <c r="Q222" s="178"/>
      <c r="R222" s="178"/>
      <c r="S222" s="125"/>
      <c r="T222" s="178"/>
      <c r="U222" s="178"/>
      <c r="V222" s="178"/>
      <c r="W222" s="178"/>
      <c r="X222" s="178"/>
      <c r="Y222" s="178"/>
      <c r="Z222" s="178"/>
      <c r="AA222" s="178"/>
      <c r="AB222" s="178"/>
      <c r="AC222" s="178"/>
      <c r="AD222" s="178"/>
      <c r="AE222" s="178"/>
      <c r="AF222" s="178"/>
      <c r="AG222" s="178"/>
      <c r="AH222" s="178"/>
      <c r="AI222" s="178"/>
      <c r="AJ222" s="178"/>
      <c r="AK222" s="178"/>
      <c r="AL222" s="178"/>
      <c r="AM222" s="178"/>
    </row>
    <row r="223" customFormat="false" ht="14.25" hidden="false" customHeight="true" outlineLevel="0" collapsed="false">
      <c r="A223" s="178"/>
      <c r="B223" s="178"/>
      <c r="C223" s="178"/>
      <c r="D223" s="192"/>
      <c r="E223" s="178"/>
      <c r="F223" s="178"/>
      <c r="G223" s="193"/>
      <c r="H223" s="178"/>
      <c r="I223" s="178"/>
      <c r="J223" s="194"/>
      <c r="K223" s="178"/>
      <c r="L223" s="178"/>
      <c r="M223" s="195"/>
      <c r="N223" s="178"/>
      <c r="O223" s="178"/>
      <c r="P223" s="196"/>
      <c r="Q223" s="178"/>
      <c r="R223" s="178"/>
      <c r="S223" s="125"/>
      <c r="T223" s="178"/>
      <c r="U223" s="178"/>
      <c r="V223" s="178"/>
      <c r="W223" s="178"/>
      <c r="X223" s="178"/>
      <c r="Y223" s="178"/>
      <c r="Z223" s="178"/>
      <c r="AA223" s="178"/>
      <c r="AB223" s="178"/>
      <c r="AC223" s="178"/>
      <c r="AD223" s="178"/>
      <c r="AE223" s="178"/>
      <c r="AF223" s="178"/>
      <c r="AG223" s="178"/>
      <c r="AH223" s="178"/>
      <c r="AI223" s="178"/>
      <c r="AJ223" s="178"/>
      <c r="AK223" s="178"/>
      <c r="AL223" s="178"/>
      <c r="AM223" s="178"/>
    </row>
    <row r="224" customFormat="false" ht="14.25" hidden="false" customHeight="true" outlineLevel="0" collapsed="false">
      <c r="A224" s="178"/>
      <c r="B224" s="178"/>
      <c r="C224" s="178"/>
      <c r="D224" s="192"/>
      <c r="E224" s="178"/>
      <c r="F224" s="178"/>
      <c r="G224" s="193"/>
      <c r="H224" s="178"/>
      <c r="I224" s="178"/>
      <c r="J224" s="194"/>
      <c r="K224" s="178"/>
      <c r="L224" s="178"/>
      <c r="M224" s="195"/>
      <c r="N224" s="178"/>
      <c r="O224" s="178"/>
      <c r="P224" s="196"/>
      <c r="Q224" s="178"/>
      <c r="R224" s="178"/>
      <c r="S224" s="125"/>
      <c r="T224" s="178"/>
      <c r="U224" s="178"/>
      <c r="V224" s="178"/>
      <c r="W224" s="178"/>
      <c r="X224" s="178"/>
      <c r="Y224" s="178"/>
      <c r="Z224" s="178"/>
      <c r="AA224" s="178"/>
      <c r="AB224" s="178"/>
      <c r="AC224" s="178"/>
      <c r="AD224" s="178"/>
      <c r="AE224" s="178"/>
      <c r="AF224" s="178"/>
      <c r="AG224" s="178"/>
      <c r="AH224" s="178"/>
      <c r="AI224" s="178"/>
      <c r="AJ224" s="178"/>
      <c r="AK224" s="178"/>
      <c r="AL224" s="178"/>
      <c r="AM224" s="178"/>
    </row>
    <row r="225" customFormat="false" ht="14.25" hidden="false" customHeight="true" outlineLevel="0" collapsed="false">
      <c r="A225" s="178"/>
      <c r="B225" s="178"/>
      <c r="C225" s="178"/>
      <c r="D225" s="192"/>
      <c r="E225" s="178"/>
      <c r="F225" s="178"/>
      <c r="G225" s="193"/>
      <c r="H225" s="178"/>
      <c r="I225" s="178"/>
      <c r="J225" s="194"/>
      <c r="K225" s="178"/>
      <c r="L225" s="178"/>
      <c r="M225" s="195"/>
      <c r="N225" s="178"/>
      <c r="O225" s="178"/>
      <c r="P225" s="196"/>
      <c r="Q225" s="178"/>
      <c r="R225" s="178"/>
      <c r="S225" s="125"/>
      <c r="T225" s="178"/>
      <c r="U225" s="178"/>
      <c r="V225" s="178"/>
      <c r="W225" s="178"/>
      <c r="X225" s="178"/>
      <c r="Y225" s="178"/>
      <c r="Z225" s="178"/>
      <c r="AA225" s="178"/>
      <c r="AB225" s="178"/>
      <c r="AC225" s="178"/>
      <c r="AD225" s="178"/>
      <c r="AE225" s="178"/>
      <c r="AF225" s="178"/>
      <c r="AG225" s="178"/>
      <c r="AH225" s="178"/>
      <c r="AI225" s="178"/>
      <c r="AJ225" s="178"/>
      <c r="AK225" s="178"/>
      <c r="AL225" s="178"/>
      <c r="AM225" s="178"/>
    </row>
    <row r="226" customFormat="false" ht="14.25" hidden="false" customHeight="true" outlineLevel="0" collapsed="false">
      <c r="A226" s="178"/>
      <c r="B226" s="178"/>
      <c r="C226" s="178"/>
      <c r="D226" s="192"/>
      <c r="E226" s="178"/>
      <c r="F226" s="178"/>
      <c r="G226" s="193"/>
      <c r="H226" s="178"/>
      <c r="I226" s="178"/>
      <c r="J226" s="194"/>
      <c r="K226" s="178"/>
      <c r="L226" s="178"/>
      <c r="M226" s="195"/>
      <c r="N226" s="178"/>
      <c r="O226" s="178"/>
      <c r="P226" s="196"/>
      <c r="Q226" s="178"/>
      <c r="R226" s="178"/>
      <c r="S226" s="125"/>
      <c r="T226" s="178"/>
      <c r="U226" s="178"/>
      <c r="V226" s="178"/>
      <c r="W226" s="178"/>
      <c r="X226" s="178"/>
      <c r="Y226" s="178"/>
      <c r="Z226" s="178"/>
      <c r="AA226" s="178"/>
      <c r="AB226" s="178"/>
      <c r="AC226" s="178"/>
      <c r="AD226" s="178"/>
      <c r="AE226" s="178"/>
      <c r="AF226" s="178"/>
      <c r="AG226" s="178"/>
      <c r="AH226" s="178"/>
      <c r="AI226" s="178"/>
      <c r="AJ226" s="178"/>
      <c r="AK226" s="178"/>
      <c r="AL226" s="178"/>
      <c r="AM226" s="178"/>
    </row>
    <row r="227" customFormat="false" ht="14.25" hidden="false" customHeight="true" outlineLevel="0" collapsed="false">
      <c r="A227" s="178"/>
      <c r="B227" s="178"/>
      <c r="C227" s="178"/>
      <c r="D227" s="192"/>
      <c r="E227" s="178"/>
      <c r="F227" s="178"/>
      <c r="G227" s="193"/>
      <c r="H227" s="178"/>
      <c r="I227" s="178"/>
      <c r="J227" s="194"/>
      <c r="K227" s="178"/>
      <c r="L227" s="178"/>
      <c r="M227" s="195"/>
      <c r="N227" s="178"/>
      <c r="O227" s="178"/>
      <c r="P227" s="196"/>
      <c r="Q227" s="178"/>
      <c r="R227" s="178"/>
      <c r="S227" s="125"/>
      <c r="T227" s="178"/>
      <c r="U227" s="178"/>
      <c r="V227" s="178"/>
      <c r="W227" s="178"/>
      <c r="X227" s="178"/>
      <c r="Y227" s="178"/>
      <c r="Z227" s="178"/>
      <c r="AA227" s="178"/>
      <c r="AB227" s="178"/>
      <c r="AC227" s="178"/>
      <c r="AD227" s="178"/>
      <c r="AE227" s="178"/>
      <c r="AF227" s="178"/>
      <c r="AG227" s="178"/>
      <c r="AH227" s="178"/>
      <c r="AI227" s="178"/>
      <c r="AJ227" s="178"/>
      <c r="AK227" s="178"/>
      <c r="AL227" s="178"/>
      <c r="AM227" s="178"/>
    </row>
    <row r="228" customFormat="false" ht="14.25" hidden="false" customHeight="true" outlineLevel="0" collapsed="false">
      <c r="A228" s="178"/>
      <c r="B228" s="178"/>
      <c r="C228" s="178"/>
      <c r="D228" s="192"/>
      <c r="E228" s="178"/>
      <c r="F228" s="178"/>
      <c r="G228" s="193"/>
      <c r="H228" s="178"/>
      <c r="I228" s="178"/>
      <c r="J228" s="194"/>
      <c r="K228" s="178"/>
      <c r="L228" s="178"/>
      <c r="M228" s="195"/>
      <c r="N228" s="178"/>
      <c r="O228" s="178"/>
      <c r="P228" s="196"/>
      <c r="Q228" s="178"/>
      <c r="R228" s="178"/>
      <c r="S228" s="125"/>
      <c r="T228" s="178"/>
      <c r="U228" s="178"/>
      <c r="V228" s="178"/>
      <c r="W228" s="178"/>
      <c r="X228" s="178"/>
      <c r="Y228" s="178"/>
      <c r="Z228" s="178"/>
      <c r="AA228" s="178"/>
      <c r="AB228" s="178"/>
      <c r="AC228" s="178"/>
      <c r="AD228" s="178"/>
      <c r="AE228" s="178"/>
      <c r="AF228" s="178"/>
      <c r="AG228" s="178"/>
      <c r="AH228" s="178"/>
      <c r="AI228" s="178"/>
      <c r="AJ228" s="178"/>
      <c r="AK228" s="178"/>
      <c r="AL228" s="178"/>
      <c r="AM228" s="178"/>
    </row>
    <row r="229" customFormat="false" ht="14.25" hidden="false" customHeight="true" outlineLevel="0" collapsed="false">
      <c r="A229" s="178"/>
      <c r="B229" s="178"/>
      <c r="C229" s="178"/>
      <c r="D229" s="192"/>
      <c r="E229" s="178"/>
      <c r="F229" s="178"/>
      <c r="G229" s="193"/>
      <c r="H229" s="178"/>
      <c r="I229" s="178"/>
      <c r="J229" s="194"/>
      <c r="K229" s="178"/>
      <c r="L229" s="178"/>
      <c r="M229" s="195"/>
      <c r="N229" s="178"/>
      <c r="O229" s="178"/>
      <c r="P229" s="196"/>
      <c r="Q229" s="178"/>
      <c r="R229" s="178"/>
      <c r="S229" s="125"/>
      <c r="T229" s="178"/>
      <c r="U229" s="178"/>
      <c r="V229" s="178"/>
      <c r="W229" s="178"/>
      <c r="X229" s="178"/>
      <c r="Y229" s="178"/>
      <c r="Z229" s="178"/>
      <c r="AA229" s="178"/>
      <c r="AB229" s="178"/>
      <c r="AC229" s="178"/>
      <c r="AD229" s="178"/>
      <c r="AE229" s="178"/>
      <c r="AF229" s="178"/>
      <c r="AG229" s="178"/>
      <c r="AH229" s="178"/>
      <c r="AI229" s="178"/>
      <c r="AJ229" s="178"/>
      <c r="AK229" s="178"/>
      <c r="AL229" s="178"/>
      <c r="AM229" s="178"/>
    </row>
    <row r="230" customFormat="false" ht="14.25" hidden="false" customHeight="true" outlineLevel="0" collapsed="false">
      <c r="A230" s="178"/>
      <c r="B230" s="178"/>
      <c r="C230" s="178"/>
      <c r="D230" s="192"/>
      <c r="E230" s="178"/>
      <c r="F230" s="178"/>
      <c r="G230" s="193"/>
      <c r="H230" s="178"/>
      <c r="I230" s="178"/>
      <c r="J230" s="194"/>
      <c r="K230" s="178"/>
      <c r="L230" s="178"/>
      <c r="M230" s="195"/>
      <c r="N230" s="178"/>
      <c r="O230" s="178"/>
      <c r="P230" s="196"/>
      <c r="Q230" s="178"/>
      <c r="R230" s="178"/>
      <c r="S230" s="125"/>
      <c r="T230" s="178"/>
      <c r="U230" s="178"/>
      <c r="V230" s="178"/>
      <c r="W230" s="178"/>
      <c r="X230" s="178"/>
      <c r="Y230" s="178"/>
      <c r="Z230" s="178"/>
      <c r="AA230" s="178"/>
      <c r="AB230" s="178"/>
      <c r="AC230" s="178"/>
      <c r="AD230" s="178"/>
      <c r="AE230" s="178"/>
      <c r="AF230" s="178"/>
      <c r="AG230" s="178"/>
      <c r="AH230" s="178"/>
      <c r="AI230" s="178"/>
      <c r="AJ230" s="178"/>
      <c r="AK230" s="178"/>
      <c r="AL230" s="178"/>
      <c r="AM230" s="178"/>
    </row>
    <row r="231" customFormat="false" ht="14.25" hidden="false" customHeight="true" outlineLevel="0" collapsed="false">
      <c r="A231" s="178"/>
      <c r="B231" s="178"/>
      <c r="C231" s="178"/>
      <c r="D231" s="192"/>
      <c r="E231" s="178"/>
      <c r="F231" s="178"/>
      <c r="G231" s="193"/>
      <c r="H231" s="178"/>
      <c r="I231" s="178"/>
      <c r="J231" s="194"/>
      <c r="K231" s="178"/>
      <c r="L231" s="178"/>
      <c r="M231" s="195"/>
      <c r="N231" s="178"/>
      <c r="O231" s="178"/>
      <c r="P231" s="196"/>
      <c r="Q231" s="178"/>
      <c r="R231" s="178"/>
      <c r="S231" s="125"/>
      <c r="T231" s="178"/>
      <c r="U231" s="178"/>
      <c r="V231" s="178"/>
      <c r="W231" s="178"/>
      <c r="X231" s="178"/>
      <c r="Y231" s="178"/>
      <c r="Z231" s="178"/>
      <c r="AA231" s="178"/>
      <c r="AB231" s="178"/>
      <c r="AC231" s="178"/>
      <c r="AD231" s="178"/>
      <c r="AE231" s="178"/>
      <c r="AF231" s="178"/>
      <c r="AG231" s="178"/>
      <c r="AH231" s="178"/>
      <c r="AI231" s="178"/>
      <c r="AJ231" s="178"/>
      <c r="AK231" s="178"/>
      <c r="AL231" s="178"/>
      <c r="AM231" s="178"/>
    </row>
    <row r="232" customFormat="false" ht="14.25" hidden="false" customHeight="true" outlineLevel="0" collapsed="false">
      <c r="A232" s="178"/>
      <c r="B232" s="178"/>
      <c r="C232" s="178"/>
      <c r="D232" s="192"/>
      <c r="E232" s="178"/>
      <c r="F232" s="178"/>
      <c r="G232" s="193"/>
      <c r="H232" s="178"/>
      <c r="I232" s="178"/>
      <c r="J232" s="194"/>
      <c r="K232" s="178"/>
      <c r="L232" s="178"/>
      <c r="M232" s="195"/>
      <c r="N232" s="178"/>
      <c r="O232" s="178"/>
      <c r="P232" s="196"/>
      <c r="Q232" s="178"/>
      <c r="R232" s="178"/>
      <c r="S232" s="125"/>
      <c r="T232" s="178"/>
      <c r="U232" s="178"/>
      <c r="V232" s="178"/>
      <c r="W232" s="178"/>
      <c r="X232" s="178"/>
      <c r="Y232" s="178"/>
      <c r="Z232" s="178"/>
      <c r="AA232" s="178"/>
      <c r="AB232" s="178"/>
      <c r="AC232" s="178"/>
      <c r="AD232" s="178"/>
      <c r="AE232" s="178"/>
      <c r="AF232" s="178"/>
      <c r="AG232" s="178"/>
      <c r="AH232" s="178"/>
      <c r="AI232" s="178"/>
      <c r="AJ232" s="178"/>
      <c r="AK232" s="178"/>
      <c r="AL232" s="178"/>
      <c r="AM232" s="178"/>
    </row>
    <row r="233" customFormat="false" ht="14.25" hidden="false" customHeight="true" outlineLevel="0" collapsed="false">
      <c r="A233" s="178"/>
      <c r="B233" s="178"/>
      <c r="C233" s="178"/>
      <c r="D233" s="192"/>
      <c r="E233" s="178"/>
      <c r="F233" s="178"/>
      <c r="G233" s="193"/>
      <c r="H233" s="178"/>
      <c r="I233" s="178"/>
      <c r="J233" s="194"/>
      <c r="K233" s="178"/>
      <c r="L233" s="178"/>
      <c r="M233" s="195"/>
      <c r="N233" s="178"/>
      <c r="O233" s="178"/>
      <c r="P233" s="196"/>
      <c r="Q233" s="178"/>
      <c r="R233" s="178"/>
      <c r="S233" s="125"/>
      <c r="T233" s="178"/>
      <c r="U233" s="178"/>
      <c r="V233" s="178"/>
      <c r="W233" s="178"/>
      <c r="X233" s="178"/>
      <c r="Y233" s="178"/>
      <c r="Z233" s="178"/>
      <c r="AA233" s="178"/>
      <c r="AB233" s="178"/>
      <c r="AC233" s="178"/>
      <c r="AD233" s="178"/>
      <c r="AE233" s="178"/>
      <c r="AF233" s="178"/>
      <c r="AG233" s="178"/>
      <c r="AH233" s="178"/>
      <c r="AI233" s="178"/>
      <c r="AJ233" s="178"/>
      <c r="AK233" s="178"/>
      <c r="AL233" s="178"/>
      <c r="AM233" s="178"/>
    </row>
    <row r="234" customFormat="false" ht="14.25" hidden="false" customHeight="true" outlineLevel="0" collapsed="false">
      <c r="A234" s="178"/>
      <c r="B234" s="178"/>
      <c r="C234" s="178"/>
      <c r="D234" s="192"/>
      <c r="E234" s="178"/>
      <c r="F234" s="178"/>
      <c r="G234" s="193"/>
      <c r="H234" s="178"/>
      <c r="I234" s="178"/>
      <c r="J234" s="194"/>
      <c r="K234" s="178"/>
      <c r="L234" s="178"/>
      <c r="M234" s="195"/>
      <c r="N234" s="178"/>
      <c r="O234" s="178"/>
      <c r="P234" s="196"/>
      <c r="Q234" s="178"/>
      <c r="R234" s="178"/>
      <c r="S234" s="125"/>
      <c r="T234" s="178"/>
      <c r="U234" s="178"/>
      <c r="V234" s="178"/>
      <c r="W234" s="178"/>
      <c r="X234" s="178"/>
      <c r="Y234" s="178"/>
      <c r="Z234" s="178"/>
      <c r="AA234" s="178"/>
      <c r="AB234" s="178"/>
      <c r="AC234" s="178"/>
      <c r="AD234" s="178"/>
      <c r="AE234" s="178"/>
      <c r="AF234" s="178"/>
      <c r="AG234" s="178"/>
      <c r="AH234" s="178"/>
      <c r="AI234" s="178"/>
      <c r="AJ234" s="178"/>
      <c r="AK234" s="178"/>
      <c r="AL234" s="178"/>
      <c r="AM234" s="178"/>
    </row>
    <row r="235" customFormat="false" ht="14.25" hidden="false" customHeight="true" outlineLevel="0" collapsed="false">
      <c r="A235" s="178"/>
      <c r="B235" s="178"/>
      <c r="C235" s="178"/>
      <c r="D235" s="192"/>
      <c r="E235" s="178"/>
      <c r="F235" s="178"/>
      <c r="G235" s="193"/>
      <c r="H235" s="178"/>
      <c r="I235" s="178"/>
      <c r="J235" s="194"/>
      <c r="K235" s="178"/>
      <c r="L235" s="178"/>
      <c r="M235" s="195"/>
      <c r="N235" s="178"/>
      <c r="O235" s="178"/>
      <c r="P235" s="196"/>
      <c r="Q235" s="178"/>
      <c r="R235" s="178"/>
      <c r="S235" s="125"/>
      <c r="T235" s="178"/>
      <c r="U235" s="178"/>
      <c r="V235" s="178"/>
      <c r="W235" s="178"/>
      <c r="X235" s="178"/>
      <c r="Y235" s="178"/>
      <c r="Z235" s="178"/>
      <c r="AA235" s="178"/>
      <c r="AB235" s="178"/>
      <c r="AC235" s="178"/>
      <c r="AD235" s="178"/>
      <c r="AE235" s="178"/>
      <c r="AF235" s="178"/>
      <c r="AG235" s="178"/>
      <c r="AH235" s="178"/>
      <c r="AI235" s="178"/>
      <c r="AJ235" s="178"/>
      <c r="AK235" s="178"/>
      <c r="AL235" s="178"/>
      <c r="AM235" s="178"/>
    </row>
    <row r="236" customFormat="false" ht="14.25" hidden="false" customHeight="true" outlineLevel="0" collapsed="false">
      <c r="A236" s="178"/>
      <c r="B236" s="178"/>
      <c r="C236" s="178"/>
      <c r="D236" s="192"/>
      <c r="E236" s="178"/>
      <c r="F236" s="178"/>
      <c r="G236" s="193"/>
      <c r="H236" s="178"/>
      <c r="I236" s="178"/>
      <c r="J236" s="194"/>
      <c r="K236" s="178"/>
      <c r="L236" s="178"/>
      <c r="M236" s="195"/>
      <c r="N236" s="178"/>
      <c r="O236" s="178"/>
      <c r="P236" s="196"/>
      <c r="Q236" s="178"/>
      <c r="R236" s="178"/>
      <c r="S236" s="125"/>
      <c r="T236" s="178"/>
      <c r="U236" s="178"/>
      <c r="V236" s="178"/>
      <c r="W236" s="178"/>
      <c r="X236" s="178"/>
      <c r="Y236" s="178"/>
      <c r="Z236" s="178"/>
      <c r="AA236" s="178"/>
      <c r="AB236" s="178"/>
      <c r="AC236" s="178"/>
      <c r="AD236" s="178"/>
      <c r="AE236" s="178"/>
      <c r="AF236" s="178"/>
      <c r="AG236" s="178"/>
      <c r="AH236" s="178"/>
      <c r="AI236" s="178"/>
      <c r="AJ236" s="178"/>
      <c r="AK236" s="178"/>
      <c r="AL236" s="178"/>
      <c r="AM236" s="178"/>
    </row>
    <row r="237" customFormat="false" ht="14.25" hidden="false" customHeight="true" outlineLevel="0" collapsed="false">
      <c r="A237" s="178"/>
      <c r="B237" s="178"/>
      <c r="C237" s="178"/>
      <c r="D237" s="192"/>
      <c r="E237" s="178"/>
      <c r="F237" s="178"/>
      <c r="G237" s="193"/>
      <c r="H237" s="178"/>
      <c r="I237" s="178"/>
      <c r="J237" s="194"/>
      <c r="K237" s="178"/>
      <c r="L237" s="178"/>
      <c r="M237" s="195"/>
      <c r="N237" s="178"/>
      <c r="O237" s="178"/>
      <c r="P237" s="196"/>
      <c r="Q237" s="178"/>
      <c r="R237" s="178"/>
      <c r="S237" s="125"/>
      <c r="T237" s="178"/>
      <c r="U237" s="178"/>
      <c r="V237" s="178"/>
      <c r="W237" s="178"/>
      <c r="X237" s="178"/>
      <c r="Y237" s="178"/>
      <c r="Z237" s="178"/>
      <c r="AA237" s="178"/>
      <c r="AB237" s="178"/>
      <c r="AC237" s="178"/>
      <c r="AD237" s="178"/>
      <c r="AE237" s="178"/>
      <c r="AF237" s="178"/>
      <c r="AG237" s="178"/>
      <c r="AH237" s="178"/>
      <c r="AI237" s="178"/>
      <c r="AJ237" s="178"/>
      <c r="AK237" s="178"/>
      <c r="AL237" s="178"/>
      <c r="AM237" s="178"/>
    </row>
    <row r="238" customFormat="false" ht="14.25" hidden="false" customHeight="true" outlineLevel="0" collapsed="false">
      <c r="A238" s="178"/>
      <c r="B238" s="178"/>
      <c r="C238" s="178"/>
      <c r="D238" s="192"/>
      <c r="E238" s="178"/>
      <c r="F238" s="178"/>
      <c r="G238" s="193"/>
      <c r="H238" s="178"/>
      <c r="I238" s="178"/>
      <c r="J238" s="194"/>
      <c r="K238" s="178"/>
      <c r="L238" s="178"/>
      <c r="M238" s="195"/>
      <c r="N238" s="178"/>
      <c r="O238" s="178"/>
      <c r="P238" s="196"/>
      <c r="Q238" s="178"/>
      <c r="R238" s="178"/>
      <c r="S238" s="125"/>
      <c r="T238" s="178"/>
      <c r="U238" s="178"/>
      <c r="V238" s="178"/>
      <c r="W238" s="178"/>
      <c r="X238" s="178"/>
      <c r="Y238" s="178"/>
      <c r="Z238" s="178"/>
      <c r="AA238" s="178"/>
      <c r="AB238" s="178"/>
      <c r="AC238" s="178"/>
      <c r="AD238" s="178"/>
      <c r="AE238" s="178"/>
      <c r="AF238" s="178"/>
      <c r="AG238" s="178"/>
      <c r="AH238" s="178"/>
      <c r="AI238" s="178"/>
      <c r="AJ238" s="178"/>
      <c r="AK238" s="178"/>
      <c r="AL238" s="178"/>
      <c r="AM238" s="178"/>
    </row>
    <row r="239" customFormat="false" ht="14.25" hidden="false" customHeight="true" outlineLevel="0" collapsed="false">
      <c r="A239" s="178"/>
      <c r="B239" s="178"/>
      <c r="C239" s="178"/>
      <c r="D239" s="192"/>
      <c r="E239" s="178"/>
      <c r="F239" s="178"/>
      <c r="G239" s="193"/>
      <c r="H239" s="178"/>
      <c r="I239" s="178"/>
      <c r="J239" s="194"/>
      <c r="K239" s="178"/>
      <c r="L239" s="178"/>
      <c r="M239" s="195"/>
      <c r="N239" s="178"/>
      <c r="O239" s="178"/>
      <c r="P239" s="196"/>
      <c r="Q239" s="178"/>
      <c r="R239" s="178"/>
      <c r="S239" s="125"/>
      <c r="T239" s="178"/>
      <c r="U239" s="178"/>
      <c r="V239" s="178"/>
      <c r="W239" s="178"/>
      <c r="X239" s="178"/>
      <c r="Y239" s="178"/>
      <c r="Z239" s="178"/>
      <c r="AA239" s="178"/>
      <c r="AB239" s="178"/>
      <c r="AC239" s="178"/>
      <c r="AD239" s="178"/>
      <c r="AE239" s="178"/>
      <c r="AF239" s="178"/>
      <c r="AG239" s="178"/>
      <c r="AH239" s="178"/>
      <c r="AI239" s="178"/>
      <c r="AJ239" s="178"/>
      <c r="AK239" s="178"/>
      <c r="AL239" s="178"/>
      <c r="AM239" s="178"/>
    </row>
    <row r="240" customFormat="false" ht="14.25" hidden="false" customHeight="true" outlineLevel="0" collapsed="false">
      <c r="A240" s="178"/>
      <c r="B240" s="178"/>
      <c r="C240" s="178"/>
      <c r="D240" s="192"/>
      <c r="E240" s="178"/>
      <c r="F240" s="178"/>
      <c r="G240" s="193"/>
      <c r="H240" s="178"/>
      <c r="I240" s="178"/>
      <c r="J240" s="194"/>
      <c r="K240" s="178"/>
      <c r="L240" s="178"/>
      <c r="M240" s="195"/>
      <c r="N240" s="178"/>
      <c r="O240" s="178"/>
      <c r="P240" s="196"/>
      <c r="Q240" s="178"/>
      <c r="R240" s="178"/>
      <c r="S240" s="125"/>
      <c r="T240" s="178"/>
      <c r="U240" s="178"/>
      <c r="V240" s="178"/>
      <c r="W240" s="178"/>
      <c r="X240" s="178"/>
      <c r="Y240" s="178"/>
      <c r="Z240" s="178"/>
      <c r="AA240" s="178"/>
      <c r="AB240" s="178"/>
      <c r="AC240" s="178"/>
      <c r="AD240" s="178"/>
      <c r="AE240" s="178"/>
      <c r="AF240" s="178"/>
      <c r="AG240" s="178"/>
      <c r="AH240" s="178"/>
      <c r="AI240" s="178"/>
      <c r="AJ240" s="178"/>
      <c r="AK240" s="178"/>
      <c r="AL240" s="178"/>
      <c r="AM240" s="178"/>
    </row>
    <row r="241" customFormat="false" ht="14.25" hidden="false" customHeight="true" outlineLevel="0" collapsed="false">
      <c r="A241" s="178"/>
      <c r="B241" s="178"/>
      <c r="C241" s="178"/>
      <c r="D241" s="192"/>
      <c r="E241" s="178"/>
      <c r="F241" s="178"/>
      <c r="G241" s="193"/>
      <c r="H241" s="178"/>
      <c r="I241" s="178"/>
      <c r="J241" s="194"/>
      <c r="K241" s="178"/>
      <c r="L241" s="178"/>
      <c r="M241" s="195"/>
      <c r="N241" s="178"/>
      <c r="O241" s="178"/>
      <c r="P241" s="196"/>
      <c r="Q241" s="178"/>
      <c r="R241" s="178"/>
      <c r="S241" s="125"/>
      <c r="T241" s="178"/>
      <c r="U241" s="178"/>
      <c r="V241" s="178"/>
      <c r="W241" s="178"/>
      <c r="X241" s="178"/>
      <c r="Y241" s="178"/>
      <c r="Z241" s="178"/>
      <c r="AA241" s="178"/>
      <c r="AB241" s="178"/>
      <c r="AC241" s="178"/>
      <c r="AD241" s="178"/>
      <c r="AE241" s="178"/>
      <c r="AF241" s="178"/>
      <c r="AG241" s="178"/>
      <c r="AH241" s="178"/>
      <c r="AI241" s="178"/>
      <c r="AJ241" s="178"/>
      <c r="AK241" s="178"/>
      <c r="AL241" s="178"/>
      <c r="AM241" s="178"/>
    </row>
    <row r="242" customFormat="false" ht="14.25" hidden="false" customHeight="true" outlineLevel="0" collapsed="false">
      <c r="A242" s="178"/>
      <c r="B242" s="178"/>
      <c r="C242" s="178"/>
      <c r="D242" s="192"/>
      <c r="E242" s="178"/>
      <c r="F242" s="178"/>
      <c r="G242" s="193"/>
      <c r="H242" s="178"/>
      <c r="I242" s="178"/>
      <c r="J242" s="194"/>
      <c r="K242" s="178"/>
      <c r="L242" s="178"/>
      <c r="M242" s="195"/>
      <c r="N242" s="178"/>
      <c r="O242" s="178"/>
      <c r="P242" s="196"/>
      <c r="Q242" s="178"/>
      <c r="R242" s="178"/>
      <c r="S242" s="125"/>
      <c r="T242" s="178"/>
      <c r="U242" s="178"/>
      <c r="V242" s="178"/>
      <c r="W242" s="178"/>
      <c r="X242" s="178"/>
      <c r="Y242" s="178"/>
      <c r="Z242" s="178"/>
      <c r="AA242" s="178"/>
      <c r="AB242" s="178"/>
      <c r="AC242" s="178"/>
      <c r="AD242" s="178"/>
      <c r="AE242" s="178"/>
      <c r="AF242" s="178"/>
      <c r="AG242" s="178"/>
      <c r="AH242" s="178"/>
      <c r="AI242" s="178"/>
      <c r="AJ242" s="178"/>
      <c r="AK242" s="178"/>
      <c r="AL242" s="178"/>
      <c r="AM242" s="178"/>
    </row>
    <row r="243" customFormat="false" ht="14.25" hidden="false" customHeight="true" outlineLevel="0" collapsed="false">
      <c r="A243" s="178"/>
      <c r="B243" s="178"/>
      <c r="C243" s="178"/>
      <c r="D243" s="192"/>
      <c r="E243" s="178"/>
      <c r="F243" s="178"/>
      <c r="G243" s="193"/>
      <c r="H243" s="178"/>
      <c r="I243" s="178"/>
      <c r="J243" s="194"/>
      <c r="K243" s="178"/>
      <c r="L243" s="178"/>
      <c r="M243" s="195"/>
      <c r="N243" s="178"/>
      <c r="O243" s="178"/>
      <c r="P243" s="196"/>
      <c r="Q243" s="178"/>
      <c r="R243" s="178"/>
      <c r="S243" s="125"/>
      <c r="T243" s="178"/>
      <c r="U243" s="178"/>
      <c r="V243" s="178"/>
      <c r="W243" s="178"/>
      <c r="X243" s="178"/>
      <c r="Y243" s="178"/>
      <c r="Z243" s="178"/>
      <c r="AA243" s="178"/>
      <c r="AB243" s="178"/>
      <c r="AC243" s="178"/>
      <c r="AD243" s="178"/>
      <c r="AE243" s="178"/>
      <c r="AF243" s="178"/>
      <c r="AG243" s="178"/>
      <c r="AH243" s="178"/>
      <c r="AI243" s="178"/>
      <c r="AJ243" s="178"/>
      <c r="AK243" s="178"/>
      <c r="AL243" s="178"/>
      <c r="AM243" s="178"/>
    </row>
    <row r="244" customFormat="false" ht="14.25" hidden="false" customHeight="true" outlineLevel="0" collapsed="false">
      <c r="A244" s="178"/>
      <c r="B244" s="178"/>
      <c r="C244" s="178"/>
      <c r="D244" s="192"/>
      <c r="E244" s="178"/>
      <c r="F244" s="178"/>
      <c r="G244" s="193"/>
      <c r="H244" s="178"/>
      <c r="I244" s="178"/>
      <c r="J244" s="194"/>
      <c r="K244" s="178"/>
      <c r="L244" s="178"/>
      <c r="M244" s="195"/>
      <c r="N244" s="178"/>
      <c r="O244" s="178"/>
      <c r="P244" s="196"/>
      <c r="Q244" s="178"/>
      <c r="R244" s="178"/>
      <c r="S244" s="125"/>
      <c r="T244" s="178"/>
      <c r="U244" s="178"/>
      <c r="V244" s="178"/>
      <c r="W244" s="178"/>
      <c r="X244" s="178"/>
      <c r="Y244" s="178"/>
      <c r="Z244" s="178"/>
      <c r="AA244" s="178"/>
      <c r="AB244" s="178"/>
      <c r="AC244" s="178"/>
      <c r="AD244" s="178"/>
      <c r="AE244" s="178"/>
      <c r="AF244" s="178"/>
      <c r="AG244" s="178"/>
      <c r="AH244" s="178"/>
      <c r="AI244" s="178"/>
      <c r="AJ244" s="178"/>
      <c r="AK244" s="178"/>
      <c r="AL244" s="178"/>
      <c r="AM244" s="178"/>
    </row>
    <row r="245" customFormat="false" ht="14.25" hidden="false" customHeight="true" outlineLevel="0" collapsed="false">
      <c r="A245" s="178"/>
      <c r="B245" s="178"/>
      <c r="C245" s="178"/>
      <c r="D245" s="192"/>
      <c r="E245" s="178"/>
      <c r="F245" s="178"/>
      <c r="G245" s="193"/>
      <c r="H245" s="178"/>
      <c r="I245" s="178"/>
      <c r="J245" s="194"/>
      <c r="K245" s="178"/>
      <c r="L245" s="178"/>
      <c r="M245" s="195"/>
      <c r="N245" s="178"/>
      <c r="O245" s="178"/>
      <c r="P245" s="196"/>
      <c r="Q245" s="178"/>
      <c r="R245" s="178"/>
      <c r="S245" s="125"/>
      <c r="T245" s="178"/>
      <c r="U245" s="178"/>
      <c r="V245" s="178"/>
      <c r="W245" s="178"/>
      <c r="X245" s="178"/>
      <c r="Y245" s="178"/>
      <c r="Z245" s="178"/>
      <c r="AA245" s="178"/>
      <c r="AB245" s="178"/>
      <c r="AC245" s="178"/>
      <c r="AD245" s="178"/>
      <c r="AE245" s="178"/>
      <c r="AF245" s="178"/>
      <c r="AG245" s="178"/>
      <c r="AH245" s="178"/>
      <c r="AI245" s="178"/>
      <c r="AJ245" s="178"/>
      <c r="AK245" s="178"/>
      <c r="AL245" s="178"/>
      <c r="AM245" s="178"/>
    </row>
    <row r="246" customFormat="false" ht="14.25" hidden="false" customHeight="true" outlineLevel="0" collapsed="false">
      <c r="A246" s="178"/>
      <c r="B246" s="178"/>
      <c r="C246" s="178"/>
      <c r="D246" s="192"/>
      <c r="E246" s="178"/>
      <c r="F246" s="178"/>
      <c r="G246" s="193"/>
      <c r="H246" s="178"/>
      <c r="I246" s="178"/>
      <c r="J246" s="194"/>
      <c r="K246" s="178"/>
      <c r="L246" s="178"/>
      <c r="M246" s="195"/>
      <c r="N246" s="178"/>
      <c r="O246" s="178"/>
      <c r="P246" s="196"/>
      <c r="Q246" s="178"/>
      <c r="R246" s="178"/>
      <c r="S246" s="125"/>
      <c r="T246" s="178"/>
      <c r="U246" s="178"/>
      <c r="V246" s="178"/>
      <c r="W246" s="178"/>
      <c r="X246" s="178"/>
      <c r="Y246" s="178"/>
      <c r="Z246" s="178"/>
      <c r="AA246" s="178"/>
      <c r="AB246" s="178"/>
      <c r="AC246" s="178"/>
      <c r="AD246" s="178"/>
      <c r="AE246" s="178"/>
      <c r="AF246" s="178"/>
      <c r="AG246" s="178"/>
      <c r="AH246" s="178"/>
      <c r="AI246" s="178"/>
      <c r="AJ246" s="178"/>
      <c r="AK246" s="178"/>
      <c r="AL246" s="178"/>
      <c r="AM246" s="178"/>
    </row>
    <row r="247" customFormat="false" ht="14.25" hidden="false" customHeight="true" outlineLevel="0" collapsed="false">
      <c r="A247" s="178"/>
      <c r="B247" s="178"/>
      <c r="C247" s="178"/>
      <c r="D247" s="192"/>
      <c r="E247" s="178"/>
      <c r="F247" s="178"/>
      <c r="G247" s="193"/>
      <c r="H247" s="178"/>
      <c r="I247" s="178"/>
      <c r="J247" s="194"/>
      <c r="K247" s="178"/>
      <c r="L247" s="178"/>
      <c r="M247" s="195"/>
      <c r="N247" s="178"/>
      <c r="O247" s="178"/>
      <c r="P247" s="196"/>
      <c r="Q247" s="178"/>
      <c r="R247" s="178"/>
      <c r="S247" s="125"/>
      <c r="T247" s="178"/>
      <c r="U247" s="178"/>
      <c r="V247" s="178"/>
      <c r="W247" s="178"/>
      <c r="X247" s="178"/>
      <c r="Y247" s="178"/>
      <c r="Z247" s="178"/>
      <c r="AA247" s="178"/>
      <c r="AB247" s="178"/>
      <c r="AC247" s="178"/>
      <c r="AD247" s="178"/>
      <c r="AE247" s="178"/>
      <c r="AF247" s="178"/>
      <c r="AG247" s="178"/>
      <c r="AH247" s="178"/>
      <c r="AI247" s="178"/>
      <c r="AJ247" s="178"/>
      <c r="AK247" s="178"/>
      <c r="AL247" s="178"/>
      <c r="AM247" s="178"/>
    </row>
    <row r="248" customFormat="false" ht="14.25" hidden="false" customHeight="true" outlineLevel="0" collapsed="false">
      <c r="A248" s="178"/>
      <c r="B248" s="178"/>
      <c r="C248" s="178"/>
      <c r="D248" s="192"/>
      <c r="E248" s="178"/>
      <c r="F248" s="178"/>
      <c r="G248" s="193"/>
      <c r="H248" s="178"/>
      <c r="I248" s="178"/>
      <c r="J248" s="194"/>
      <c r="K248" s="178"/>
      <c r="L248" s="178"/>
      <c r="M248" s="195"/>
      <c r="N248" s="178"/>
      <c r="O248" s="178"/>
      <c r="P248" s="196"/>
      <c r="Q248" s="178"/>
      <c r="R248" s="178"/>
      <c r="S248" s="125"/>
      <c r="T248" s="178"/>
      <c r="U248" s="178"/>
      <c r="V248" s="178"/>
      <c r="W248" s="178"/>
      <c r="X248" s="178"/>
      <c r="Y248" s="178"/>
      <c r="Z248" s="178"/>
      <c r="AA248" s="178"/>
      <c r="AB248" s="178"/>
      <c r="AC248" s="178"/>
      <c r="AD248" s="178"/>
      <c r="AE248" s="178"/>
      <c r="AF248" s="178"/>
      <c r="AG248" s="178"/>
      <c r="AH248" s="178"/>
      <c r="AI248" s="178"/>
      <c r="AJ248" s="178"/>
      <c r="AK248" s="178"/>
      <c r="AL248" s="178"/>
      <c r="AM248" s="178"/>
    </row>
    <row r="249" customFormat="false" ht="14.25" hidden="false" customHeight="true" outlineLevel="0" collapsed="false">
      <c r="A249" s="178"/>
      <c r="B249" s="178"/>
      <c r="C249" s="178"/>
      <c r="D249" s="192"/>
      <c r="E249" s="178"/>
      <c r="F249" s="178"/>
      <c r="G249" s="193"/>
      <c r="H249" s="178"/>
      <c r="I249" s="178"/>
      <c r="J249" s="194"/>
      <c r="K249" s="178"/>
      <c r="L249" s="178"/>
      <c r="M249" s="195"/>
      <c r="N249" s="178"/>
      <c r="O249" s="178"/>
      <c r="P249" s="196"/>
      <c r="Q249" s="178"/>
      <c r="R249" s="178"/>
      <c r="S249" s="125"/>
      <c r="T249" s="178"/>
      <c r="U249" s="178"/>
      <c r="V249" s="178"/>
      <c r="W249" s="178"/>
      <c r="X249" s="178"/>
      <c r="Y249" s="178"/>
      <c r="Z249" s="178"/>
      <c r="AA249" s="178"/>
      <c r="AB249" s="178"/>
      <c r="AC249" s="178"/>
      <c r="AD249" s="178"/>
      <c r="AE249" s="178"/>
      <c r="AF249" s="178"/>
      <c r="AG249" s="178"/>
      <c r="AH249" s="178"/>
      <c r="AI249" s="178"/>
      <c r="AJ249" s="178"/>
      <c r="AK249" s="178"/>
      <c r="AL249" s="178"/>
      <c r="AM249" s="178"/>
    </row>
    <row r="250" customFormat="false" ht="14.25" hidden="false" customHeight="true" outlineLevel="0" collapsed="false">
      <c r="A250" s="178"/>
      <c r="B250" s="178"/>
      <c r="C250" s="178"/>
      <c r="D250" s="192"/>
      <c r="E250" s="178"/>
      <c r="F250" s="178"/>
      <c r="G250" s="193"/>
      <c r="H250" s="178"/>
      <c r="I250" s="178"/>
      <c r="J250" s="194"/>
      <c r="K250" s="178"/>
      <c r="L250" s="178"/>
      <c r="M250" s="195"/>
      <c r="N250" s="178"/>
      <c r="O250" s="178"/>
      <c r="P250" s="196"/>
      <c r="Q250" s="178"/>
      <c r="R250" s="178"/>
      <c r="S250" s="125"/>
      <c r="T250" s="178"/>
      <c r="U250" s="178"/>
      <c r="V250" s="178"/>
      <c r="W250" s="178"/>
      <c r="X250" s="178"/>
      <c r="Y250" s="178"/>
      <c r="Z250" s="178"/>
      <c r="AA250" s="178"/>
      <c r="AB250" s="178"/>
      <c r="AC250" s="178"/>
      <c r="AD250" s="178"/>
      <c r="AE250" s="178"/>
      <c r="AF250" s="178"/>
      <c r="AG250" s="178"/>
      <c r="AH250" s="178"/>
      <c r="AI250" s="178"/>
      <c r="AJ250" s="178"/>
      <c r="AK250" s="178"/>
      <c r="AL250" s="178"/>
      <c r="AM250" s="178"/>
    </row>
    <row r="251" customFormat="false" ht="14.25" hidden="false" customHeight="true" outlineLevel="0" collapsed="false">
      <c r="A251" s="178"/>
      <c r="B251" s="178"/>
      <c r="C251" s="178"/>
      <c r="D251" s="192"/>
      <c r="E251" s="178"/>
      <c r="F251" s="178"/>
      <c r="G251" s="193"/>
      <c r="H251" s="178"/>
      <c r="I251" s="178"/>
      <c r="J251" s="194"/>
      <c r="K251" s="178"/>
      <c r="L251" s="178"/>
      <c r="M251" s="195"/>
      <c r="N251" s="178"/>
      <c r="O251" s="178"/>
      <c r="P251" s="196"/>
      <c r="Q251" s="178"/>
      <c r="R251" s="178"/>
      <c r="S251" s="125"/>
      <c r="T251" s="178"/>
      <c r="U251" s="178"/>
      <c r="V251" s="178"/>
      <c r="W251" s="178"/>
      <c r="X251" s="178"/>
      <c r="Y251" s="178"/>
      <c r="Z251" s="178"/>
      <c r="AA251" s="178"/>
      <c r="AB251" s="178"/>
      <c r="AC251" s="178"/>
      <c r="AD251" s="178"/>
      <c r="AE251" s="178"/>
      <c r="AF251" s="178"/>
      <c r="AG251" s="178"/>
      <c r="AH251" s="178"/>
      <c r="AI251" s="178"/>
      <c r="AJ251" s="178"/>
      <c r="AK251" s="178"/>
      <c r="AL251" s="178"/>
      <c r="AM251" s="178"/>
    </row>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0">
    <mergeCell ref="B1:D1"/>
    <mergeCell ref="E1:G1"/>
    <mergeCell ref="H1:J1"/>
    <mergeCell ref="K1:M1"/>
    <mergeCell ref="N1:P1"/>
    <mergeCell ref="Q1:S1"/>
    <mergeCell ref="AG2:AM2"/>
    <mergeCell ref="V3:AM3"/>
    <mergeCell ref="AC4:AM4"/>
    <mergeCell ref="AJ5:AM5"/>
  </mergeCells>
  <printOptions headings="false" gridLines="false" gridLinesSet="true" horizontalCentered="false" verticalCentered="false"/>
  <pageMargins left="0.7" right="0.7" top="0.75" bottom="0.75" header="0" footer="0"/>
  <pageSetup paperSize="1" scale="100" fitToWidth="1" fitToHeight="1" pageOrder="downThenOver" orientation="landscape" blackAndWhite="false" draft="false" cellComments="none" horizontalDpi="300" verticalDpi="300" copies="1"/>
  <headerFooter differentFirst="false" differentOddEven="false">
    <oddHeader>&amp;C&amp;A</oddHeader>
    <oddFooter>&amp;CStrona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O78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7578125" defaultRowHeight="15" customHeight="true" zeroHeight="false" outlineLevelRow="0" outlineLevelCol="0"/>
  <cols>
    <col collapsed="false" customWidth="true" hidden="false" outlineLevel="0" max="41" min="1" style="1" width="11.63"/>
  </cols>
  <sheetData>
    <row r="1" customFormat="false" ht="14.25" hidden="false" customHeight="true" outlineLevel="0" collapsed="false">
      <c r="A1" s="20" t="s">
        <v>323</v>
      </c>
      <c r="B1" s="20" t="s">
        <v>324</v>
      </c>
      <c r="C1" s="20" t="s">
        <v>325</v>
      </c>
      <c r="D1" s="20" t="s">
        <v>326</v>
      </c>
      <c r="E1" s="20" t="s">
        <v>327</v>
      </c>
      <c r="F1" s="20" t="s">
        <v>328</v>
      </c>
      <c r="G1" s="197" t="s">
        <v>329</v>
      </c>
      <c r="H1" s="197" t="s">
        <v>330</v>
      </c>
      <c r="I1" s="197" t="s">
        <v>331</v>
      </c>
      <c r="J1" s="197" t="s">
        <v>332</v>
      </c>
      <c r="K1" s="197" t="s">
        <v>333</v>
      </c>
      <c r="L1" s="197" t="s">
        <v>334</v>
      </c>
      <c r="M1" s="198" t="s">
        <v>335</v>
      </c>
      <c r="N1" s="20" t="s">
        <v>336</v>
      </c>
      <c r="O1" s="20" t="s">
        <v>337</v>
      </c>
      <c r="P1" s="20" t="s">
        <v>338</v>
      </c>
      <c r="Q1" s="20" t="s">
        <v>339</v>
      </c>
      <c r="R1" s="20" t="s">
        <v>340</v>
      </c>
      <c r="S1" s="20" t="s">
        <v>341</v>
      </c>
      <c r="T1" s="20" t="s">
        <v>342</v>
      </c>
      <c r="U1" s="20" t="s">
        <v>343</v>
      </c>
      <c r="V1" s="20" t="s">
        <v>344</v>
      </c>
      <c r="W1" s="20" t="s">
        <v>345</v>
      </c>
      <c r="X1" s="20" t="s">
        <v>346</v>
      </c>
      <c r="Y1" s="20" t="s">
        <v>347</v>
      </c>
      <c r="Z1" s="20" t="s">
        <v>348</v>
      </c>
      <c r="AA1" s="20"/>
      <c r="AB1" s="20"/>
      <c r="AC1" s="20"/>
      <c r="AD1" s="20" t="s">
        <v>157</v>
      </c>
      <c r="AE1" s="20" t="s">
        <v>349</v>
      </c>
      <c r="AF1" s="20" t="s">
        <v>350</v>
      </c>
      <c r="AG1" s="20" t="s">
        <v>351</v>
      </c>
      <c r="AH1" s="20" t="s">
        <v>352</v>
      </c>
      <c r="AI1" s="20" t="s">
        <v>331</v>
      </c>
      <c r="AJ1" s="20" t="s">
        <v>332</v>
      </c>
      <c r="AK1" s="20" t="s">
        <v>353</v>
      </c>
      <c r="AL1" s="20" t="s">
        <v>354</v>
      </c>
      <c r="AM1" s="197" t="s">
        <v>355</v>
      </c>
      <c r="AN1" s="20"/>
      <c r="AO1" s="197" t="s">
        <v>145</v>
      </c>
    </row>
    <row r="2" customFormat="false" ht="14.25" hidden="false" customHeight="true" outlineLevel="0" collapsed="false">
      <c r="A2" s="20" t="s">
        <v>356</v>
      </c>
      <c r="B2" s="20" t="s">
        <v>357</v>
      </c>
      <c r="C2" s="20" t="n">
        <v>0</v>
      </c>
      <c r="D2" s="20" t="n">
        <v>200</v>
      </c>
      <c r="E2" s="20" t="n">
        <v>976</v>
      </c>
      <c r="F2" s="20" t="s">
        <v>358</v>
      </c>
      <c r="G2" s="197" t="n">
        <v>0.0020226</v>
      </c>
      <c r="H2" s="197" t="n">
        <v>6.82E-005</v>
      </c>
      <c r="I2" s="197" t="n">
        <v>-8.2658E-006</v>
      </c>
      <c r="J2" s="197" t="n">
        <v>-3.775E-007</v>
      </c>
      <c r="K2" s="197" t="n">
        <v>0.0020308</v>
      </c>
      <c r="L2" s="197" t="n">
        <v>6.85E-005</v>
      </c>
      <c r="M2" s="198" t="n">
        <v>1.93</v>
      </c>
      <c r="N2" s="20" t="n">
        <v>0</v>
      </c>
      <c r="O2" s="197" t="n">
        <v>0</v>
      </c>
      <c r="P2" s="197" t="n">
        <v>0</v>
      </c>
      <c r="Q2" s="20" t="n">
        <v>1</v>
      </c>
      <c r="R2" s="197" t="n">
        <v>2.0308E-005</v>
      </c>
      <c r="S2" s="197" t="n">
        <v>6.855E-007</v>
      </c>
      <c r="T2" s="20" t="n">
        <v>3</v>
      </c>
      <c r="U2" s="20" t="n">
        <v>0</v>
      </c>
      <c r="V2" s="20" t="n">
        <v>0</v>
      </c>
      <c r="W2" s="199" t="s">
        <v>359</v>
      </c>
      <c r="X2" s="20" t="s">
        <v>360</v>
      </c>
      <c r="Y2" s="20" t="s">
        <v>361</v>
      </c>
      <c r="Z2" s="20"/>
      <c r="AA2" s="20"/>
      <c r="AB2" s="20"/>
      <c r="AC2" s="20"/>
      <c r="AD2" s="20" t="n">
        <v>2</v>
      </c>
      <c r="AE2" s="20" t="n">
        <v>1</v>
      </c>
      <c r="AF2" s="20" t="str">
        <f aca="true">INDIRECT("A"&amp;AD2)</f>
        <v>101-ALL</v>
      </c>
      <c r="AG2" s="20" t="n">
        <f aca="true">INDIRECT("D"&amp;AD2)</f>
        <v>200</v>
      </c>
      <c r="AH2" s="20" t="n">
        <f aca="true">INDIRECT("E"&amp;AD2)</f>
        <v>976</v>
      </c>
      <c r="AI2" s="197" t="n">
        <f aca="true">INDIRECT("I"&amp;AD2)</f>
        <v>-8.2658E-006</v>
      </c>
      <c r="AJ2" s="197" t="n">
        <f aca="true">INDIRECT("J"&amp;AD2)</f>
        <v>-3.775E-007</v>
      </c>
      <c r="AK2" s="197" t="n">
        <f aca="true">AVERAGE(INDIRECT("K"&amp;AD2):INDIRECT("K"&amp;AD3-1))</f>
        <v>0.0020307</v>
      </c>
      <c r="AL2" s="197" t="n">
        <f aca="true">AVERAGE(INDIRECT("L"&amp;AD2):INDIRECT("L"&amp;AD3-1))</f>
        <v>6.84E-005</v>
      </c>
      <c r="AM2" s="197" t="n">
        <f aca="false">(ABS(AK2)/AK2*SQRT((AK2)^2+(AL2)^2))</f>
        <v>0.00203185163090222</v>
      </c>
      <c r="AN2" s="20"/>
      <c r="AO2" s="197" t="n">
        <f aca="true">STDEV(INDIRECT("K"&amp;AD2):INDIRECT("K"&amp;AD3-1))</f>
        <v>1.4142135623739E-007</v>
      </c>
    </row>
    <row r="3" customFormat="false" ht="14.25" hidden="false" customHeight="true" outlineLevel="0" collapsed="false">
      <c r="A3" s="20" t="s">
        <v>356</v>
      </c>
      <c r="B3" s="20" t="s">
        <v>357</v>
      </c>
      <c r="C3" s="20" t="n">
        <v>0</v>
      </c>
      <c r="D3" s="20" t="n">
        <v>200</v>
      </c>
      <c r="E3" s="20" t="n">
        <v>976</v>
      </c>
      <c r="F3" s="20" t="s">
        <v>358</v>
      </c>
      <c r="G3" s="197" t="n">
        <v>0.0020223</v>
      </c>
      <c r="H3" s="197" t="n">
        <v>6.79E-005</v>
      </c>
      <c r="I3" s="197" t="n">
        <v>-8.2658E-006</v>
      </c>
      <c r="J3" s="197" t="n">
        <v>-3.775E-007</v>
      </c>
      <c r="K3" s="197" t="n">
        <v>0.0020306</v>
      </c>
      <c r="L3" s="197" t="n">
        <v>6.83E-005</v>
      </c>
      <c r="M3" s="200" t="n">
        <v>1.93</v>
      </c>
      <c r="N3" s="20" t="n">
        <v>0</v>
      </c>
      <c r="O3" s="197" t="n">
        <v>0</v>
      </c>
      <c r="P3" s="197" t="n">
        <v>0</v>
      </c>
      <c r="Q3" s="20" t="n">
        <v>1</v>
      </c>
      <c r="R3" s="197" t="n">
        <v>2.0306E-005</v>
      </c>
      <c r="S3" s="197" t="n">
        <v>6.833E-007</v>
      </c>
      <c r="T3" s="20" t="n">
        <v>3</v>
      </c>
      <c r="U3" s="20" t="n">
        <v>0</v>
      </c>
      <c r="V3" s="20" t="n">
        <v>0</v>
      </c>
      <c r="W3" s="199" t="s">
        <v>362</v>
      </c>
      <c r="X3" s="20" t="s">
        <v>360</v>
      </c>
      <c r="Y3" s="20" t="s">
        <v>361</v>
      </c>
      <c r="Z3" s="20"/>
      <c r="AA3" s="20"/>
      <c r="AB3" s="20"/>
      <c r="AC3" s="20"/>
      <c r="AD3" s="20" t="n">
        <v>4</v>
      </c>
      <c r="AE3" s="20" t="n">
        <v>2</v>
      </c>
      <c r="AF3" s="20" t="str">
        <f aca="true">INDIRECT("A"&amp;AD3)</f>
        <v>101-0.8</v>
      </c>
      <c r="AG3" s="20" t="n">
        <f aca="true">INDIRECT("D"&amp;AD3)</f>
        <v>200</v>
      </c>
      <c r="AH3" s="20" t="n">
        <f aca="true">INDIRECT("E"&amp;AD3)</f>
        <v>976</v>
      </c>
      <c r="AI3" s="197" t="n">
        <f aca="true">INDIRECT("I"&amp;AD3)</f>
        <v>-8.2658E-006</v>
      </c>
      <c r="AJ3" s="197" t="n">
        <f aca="true">INDIRECT("J"&amp;AD3)</f>
        <v>-3.775E-007</v>
      </c>
      <c r="AK3" s="197" t="n">
        <f aca="true">AVERAGE(INDIRECT("K"&amp;AD3):INDIRECT("K"&amp;AD4-1))</f>
        <v>0.00543735</v>
      </c>
      <c r="AL3" s="197" t="n">
        <f aca="true">AVERAGE(INDIRECT("L"&amp;AD3):INDIRECT("L"&amp;AD4-1))</f>
        <v>0.0001758</v>
      </c>
      <c r="AM3" s="197" t="n">
        <f aca="false">(ABS(AK3)/AK3*SQRT((AK3)^2+(AL3)^2))</f>
        <v>0.00544019123400088</v>
      </c>
      <c r="AN3" s="20"/>
      <c r="AO3" s="197" t="n">
        <f aca="true">STDEV(INDIRECT("K"&amp;AD3):INDIRECT("K"&amp;AD4-1))</f>
        <v>3.53553390593014E-007</v>
      </c>
    </row>
    <row r="4" customFormat="false" ht="14.25" hidden="false" customHeight="true" outlineLevel="0" collapsed="false">
      <c r="A4" s="20" t="s">
        <v>363</v>
      </c>
      <c r="B4" s="20" t="s">
        <v>357</v>
      </c>
      <c r="C4" s="20" t="n">
        <v>0</v>
      </c>
      <c r="D4" s="20" t="n">
        <v>200</v>
      </c>
      <c r="E4" s="20" t="n">
        <v>976</v>
      </c>
      <c r="F4" s="20" t="s">
        <v>358</v>
      </c>
      <c r="G4" s="197" t="n">
        <v>0.0054288</v>
      </c>
      <c r="H4" s="197" t="n">
        <v>0.0001764</v>
      </c>
      <c r="I4" s="197" t="n">
        <v>-8.2658E-006</v>
      </c>
      <c r="J4" s="197" t="n">
        <v>-3.775E-007</v>
      </c>
      <c r="K4" s="197" t="n">
        <v>0.0054371</v>
      </c>
      <c r="L4" s="197" t="n">
        <v>0.0001767</v>
      </c>
      <c r="M4" s="198" t="n">
        <v>1.86</v>
      </c>
      <c r="N4" s="20" t="n">
        <v>0</v>
      </c>
      <c r="O4" s="197" t="n">
        <v>0</v>
      </c>
      <c r="P4" s="197" t="n">
        <v>0</v>
      </c>
      <c r="Q4" s="20" t="n">
        <v>1</v>
      </c>
      <c r="R4" s="197" t="n">
        <v>5.4371E-005</v>
      </c>
      <c r="S4" s="197" t="n">
        <v>1.7673E-006</v>
      </c>
      <c r="T4" s="20" t="n">
        <v>4</v>
      </c>
      <c r="U4" s="20" t="n">
        <v>0</v>
      </c>
      <c r="V4" s="20" t="n">
        <v>0</v>
      </c>
      <c r="W4" s="199" t="s">
        <v>364</v>
      </c>
      <c r="X4" s="20" t="s">
        <v>360</v>
      </c>
      <c r="Y4" s="20" t="s">
        <v>361</v>
      </c>
      <c r="Z4" s="20"/>
      <c r="AA4" s="20"/>
      <c r="AB4" s="20"/>
      <c r="AC4" s="20"/>
      <c r="AD4" s="20" t="n">
        <v>6</v>
      </c>
      <c r="AE4" s="20" t="n">
        <v>3</v>
      </c>
      <c r="AF4" s="20" t="str">
        <f aca="true">INDIRECT("A"&amp;AD4)</f>
        <v>101-0.6</v>
      </c>
      <c r="AG4" s="20" t="n">
        <f aca="true">INDIRECT("D"&amp;AD4)</f>
        <v>200</v>
      </c>
      <c r="AH4" s="20" t="n">
        <f aca="true">INDIRECT("E"&amp;AD4)</f>
        <v>976</v>
      </c>
      <c r="AI4" s="197" t="n">
        <f aca="true">INDIRECT("I"&amp;AD4)</f>
        <v>-8.2658E-006</v>
      </c>
      <c r="AJ4" s="197" t="n">
        <f aca="true">INDIRECT("J"&amp;AD4)</f>
        <v>-3.775E-007</v>
      </c>
      <c r="AK4" s="197" t="n">
        <f aca="true">AVERAGE(INDIRECT("K"&amp;AD4):INDIRECT("K"&amp;AD5-1))</f>
        <v>0.0027641</v>
      </c>
      <c r="AL4" s="197" t="n">
        <f aca="true">AVERAGE(INDIRECT("L"&amp;AD4):INDIRECT("L"&amp;AD5-1))</f>
        <v>9.2E-005</v>
      </c>
      <c r="AM4" s="197" t="n">
        <f aca="false">(ABS(AK4)/AK4*SQRT((AK4)^2+(AL4)^2))</f>
        <v>0.0027656306351355</v>
      </c>
      <c r="AN4" s="20"/>
      <c r="AO4" s="197" t="n">
        <f aca="true">STDEV(INDIRECT("K"&amp;AD4):INDIRECT("K"&amp;AD5-1))</f>
        <v>1.4142135623739E-007</v>
      </c>
    </row>
    <row r="5" customFormat="false" ht="14.25" hidden="false" customHeight="true" outlineLevel="0" collapsed="false">
      <c r="A5" s="20" t="s">
        <v>363</v>
      </c>
      <c r="B5" s="20" t="s">
        <v>357</v>
      </c>
      <c r="C5" s="20" t="n">
        <v>0</v>
      </c>
      <c r="D5" s="20" t="n">
        <v>200</v>
      </c>
      <c r="E5" s="20" t="n">
        <v>976</v>
      </c>
      <c r="F5" s="20" t="s">
        <v>358</v>
      </c>
      <c r="G5" s="197" t="n">
        <v>0.0054293</v>
      </c>
      <c r="H5" s="197" t="n">
        <v>0.0001746</v>
      </c>
      <c r="I5" s="197" t="n">
        <v>-8.2658E-006</v>
      </c>
      <c r="J5" s="197" t="n">
        <v>-3.775E-007</v>
      </c>
      <c r="K5" s="197" t="n">
        <v>0.0054376</v>
      </c>
      <c r="L5" s="197" t="n">
        <v>0.0001749</v>
      </c>
      <c r="M5" s="200" t="n">
        <v>1.84</v>
      </c>
      <c r="N5" s="20" t="n">
        <v>0</v>
      </c>
      <c r="O5" s="197" t="n">
        <v>0</v>
      </c>
      <c r="P5" s="197" t="n">
        <v>0</v>
      </c>
      <c r="Q5" s="20" t="n">
        <v>1</v>
      </c>
      <c r="R5" s="197" t="n">
        <v>5.4376E-005</v>
      </c>
      <c r="S5" s="197" t="n">
        <v>1.7495E-006</v>
      </c>
      <c r="T5" s="20" t="n">
        <v>4</v>
      </c>
      <c r="U5" s="20" t="n">
        <v>0</v>
      </c>
      <c r="V5" s="20" t="n">
        <v>0</v>
      </c>
      <c r="W5" s="199" t="s">
        <v>365</v>
      </c>
      <c r="X5" s="20" t="s">
        <v>360</v>
      </c>
      <c r="Y5" s="20" t="s">
        <v>361</v>
      </c>
      <c r="Z5" s="20"/>
      <c r="AA5" s="20"/>
      <c r="AB5" s="20"/>
      <c r="AC5" s="20"/>
      <c r="AD5" s="20" t="n">
        <v>8</v>
      </c>
      <c r="AE5" s="20" t="n">
        <v>4</v>
      </c>
      <c r="AF5" s="20" t="str">
        <f aca="true">INDIRECT("A"&amp;AD5)</f>
        <v>101-0.4</v>
      </c>
      <c r="AG5" s="20" t="n">
        <f aca="true">INDIRECT("D"&amp;AD5)</f>
        <v>200</v>
      </c>
      <c r="AH5" s="20" t="n">
        <f aca="true">INDIRECT("E"&amp;AD5)</f>
        <v>976</v>
      </c>
      <c r="AI5" s="197" t="n">
        <f aca="true">INDIRECT("I"&amp;AD5)</f>
        <v>-8.2658E-006</v>
      </c>
      <c r="AJ5" s="197" t="n">
        <f aca="true">INDIRECT("J"&amp;AD5)</f>
        <v>-3.775E-007</v>
      </c>
      <c r="AK5" s="197" t="n">
        <f aca="true">AVERAGE(INDIRECT("K"&amp;AD5):INDIRECT("K"&amp;AD6-1))</f>
        <v>0.001333</v>
      </c>
      <c r="AL5" s="197" t="n">
        <f aca="true">AVERAGE(INDIRECT("L"&amp;AD5):INDIRECT("L"&amp;AD6-1))</f>
        <v>4.565E-005</v>
      </c>
      <c r="AM5" s="197" t="n">
        <f aca="false">(ABS(AK5)/AK5*SQRT((AK5)^2+(AL5)^2))</f>
        <v>0.00133378143730523</v>
      </c>
      <c r="AN5" s="20"/>
      <c r="AO5" s="197" t="n">
        <f aca="true">STDEV(INDIRECT("K"&amp;AD5):INDIRECT("K"&amp;AD6-1))</f>
        <v>1.4142135623739E-007</v>
      </c>
    </row>
    <row r="6" customFormat="false" ht="14.25" hidden="false" customHeight="true" outlineLevel="0" collapsed="false">
      <c r="A6" s="20" t="s">
        <v>366</v>
      </c>
      <c r="B6" s="20" t="s">
        <v>357</v>
      </c>
      <c r="C6" s="20" t="n">
        <v>0</v>
      </c>
      <c r="D6" s="20" t="n">
        <v>200</v>
      </c>
      <c r="E6" s="20" t="n">
        <v>976</v>
      </c>
      <c r="F6" s="20" t="s">
        <v>358</v>
      </c>
      <c r="G6" s="197" t="n">
        <v>0.0027558</v>
      </c>
      <c r="H6" s="197" t="n">
        <v>9.17E-005</v>
      </c>
      <c r="I6" s="197" t="n">
        <v>-8.2658E-006</v>
      </c>
      <c r="J6" s="197" t="n">
        <v>-3.775E-007</v>
      </c>
      <c r="K6" s="197" t="n">
        <v>0.002764</v>
      </c>
      <c r="L6" s="197" t="n">
        <v>9.21E-005</v>
      </c>
      <c r="M6" s="198" t="n">
        <v>1.91</v>
      </c>
      <c r="N6" s="20" t="n">
        <v>0</v>
      </c>
      <c r="O6" s="197" t="n">
        <v>0</v>
      </c>
      <c r="P6" s="197" t="n">
        <v>0</v>
      </c>
      <c r="Q6" s="20" t="n">
        <v>1</v>
      </c>
      <c r="R6" s="197" t="n">
        <v>2.764E-005</v>
      </c>
      <c r="S6" s="197" t="n">
        <v>9.205E-007</v>
      </c>
      <c r="T6" s="20" t="n">
        <v>3</v>
      </c>
      <c r="U6" s="20" t="n">
        <v>0</v>
      </c>
      <c r="V6" s="20" t="n">
        <v>0</v>
      </c>
      <c r="W6" s="199" t="s">
        <v>367</v>
      </c>
      <c r="X6" s="20" t="s">
        <v>360</v>
      </c>
      <c r="Y6" s="20" t="s">
        <v>361</v>
      </c>
      <c r="Z6" s="20"/>
      <c r="AA6" s="20"/>
      <c r="AB6" s="20"/>
      <c r="AC6" s="20"/>
      <c r="AD6" s="20" t="n">
        <v>10</v>
      </c>
      <c r="AE6" s="20" t="n">
        <v>5</v>
      </c>
      <c r="AF6" s="20" t="str">
        <f aca="true">INDIRECT("A"&amp;AD6)</f>
        <v>101-0.2</v>
      </c>
      <c r="AG6" s="20" t="n">
        <f aca="true">INDIRECT("D"&amp;AD6)</f>
        <v>200</v>
      </c>
      <c r="AH6" s="20" t="n">
        <f aca="true">INDIRECT("E"&amp;AD6)</f>
        <v>976</v>
      </c>
      <c r="AI6" s="197" t="n">
        <f aca="true">INDIRECT("I"&amp;AD6)</f>
        <v>-8.2658E-006</v>
      </c>
      <c r="AJ6" s="197" t="n">
        <f aca="true">INDIRECT("J"&amp;AD6)</f>
        <v>-3.775E-007</v>
      </c>
      <c r="AK6" s="197" t="n">
        <f aca="true">AVERAGE(INDIRECT("K"&amp;AD6):INDIRECT("K"&amp;AD7-1))</f>
        <v>0.00155805</v>
      </c>
      <c r="AL6" s="197" t="n">
        <f aca="true">AVERAGE(INDIRECT("L"&amp;AD6):INDIRECT("L"&amp;AD7-1))</f>
        <v>5.195E-005</v>
      </c>
      <c r="AM6" s="197" t="n">
        <f aca="false">(ABS(AK6)/AK6*SQRT((AK6)^2+(AL6)^2))</f>
        <v>0.00155891584282154</v>
      </c>
      <c r="AN6" s="20"/>
      <c r="AO6" s="197" t="n">
        <f aca="true">STDEV(INDIRECT("K"&amp;AD6):INDIRECT("K"&amp;AD7-1))</f>
        <v>7.07106781186948E-008</v>
      </c>
    </row>
    <row r="7" customFormat="false" ht="14.25" hidden="false" customHeight="true" outlineLevel="0" collapsed="false">
      <c r="A7" s="20" t="s">
        <v>366</v>
      </c>
      <c r="B7" s="20" t="s">
        <v>357</v>
      </c>
      <c r="C7" s="20" t="n">
        <v>0</v>
      </c>
      <c r="D7" s="20" t="n">
        <v>200</v>
      </c>
      <c r="E7" s="20" t="n">
        <v>976</v>
      </c>
      <c r="F7" s="20" t="s">
        <v>358</v>
      </c>
      <c r="G7" s="197" t="n">
        <v>0.0027559</v>
      </c>
      <c r="H7" s="197" t="n">
        <v>9.16E-005</v>
      </c>
      <c r="I7" s="197" t="n">
        <v>-8.2658E-006</v>
      </c>
      <c r="J7" s="197" t="n">
        <v>-3.775E-007</v>
      </c>
      <c r="K7" s="197" t="n">
        <v>0.0027642</v>
      </c>
      <c r="L7" s="197" t="n">
        <v>9.19E-005</v>
      </c>
      <c r="M7" s="198" t="n">
        <v>1.9</v>
      </c>
      <c r="N7" s="20" t="n">
        <v>0</v>
      </c>
      <c r="O7" s="197" t="n">
        <v>0</v>
      </c>
      <c r="P7" s="197" t="n">
        <v>0</v>
      </c>
      <c r="Q7" s="20" t="n">
        <v>1</v>
      </c>
      <c r="R7" s="197" t="n">
        <v>2.7642E-005</v>
      </c>
      <c r="S7" s="197" t="n">
        <v>9.194E-007</v>
      </c>
      <c r="T7" s="20" t="n">
        <v>3</v>
      </c>
      <c r="U7" s="20" t="n">
        <v>0</v>
      </c>
      <c r="V7" s="20" t="n">
        <v>0</v>
      </c>
      <c r="W7" s="199" t="s">
        <v>368</v>
      </c>
      <c r="X7" s="20" t="s">
        <v>360</v>
      </c>
      <c r="Y7" s="20" t="s">
        <v>361</v>
      </c>
      <c r="Z7" s="20"/>
      <c r="AA7" s="20"/>
      <c r="AB7" s="20"/>
      <c r="AC7" s="20"/>
      <c r="AD7" s="20" t="n">
        <v>12</v>
      </c>
      <c r="AE7" s="20" t="n">
        <v>6</v>
      </c>
      <c r="AF7" s="20" t="str">
        <f aca="true">INDIRECT("A"&amp;AD7)</f>
        <v>101-&lt;0.2</v>
      </c>
      <c r="AG7" s="20" t="n">
        <f aca="true">INDIRECT("D"&amp;AD7)</f>
        <v>200</v>
      </c>
      <c r="AH7" s="20" t="n">
        <f aca="true">INDIRECT("E"&amp;AD7)</f>
        <v>976</v>
      </c>
      <c r="AI7" s="197" t="n">
        <f aca="true">INDIRECT("I"&amp;AD7)</f>
        <v>-8.2658E-006</v>
      </c>
      <c r="AJ7" s="197" t="n">
        <f aca="true">INDIRECT("J"&amp;AD7)</f>
        <v>-3.775E-007</v>
      </c>
      <c r="AK7" s="197" t="n">
        <f aca="true">AVERAGE(INDIRECT("K"&amp;AD7):INDIRECT("K"&amp;AD8-1))</f>
        <v>0.00348095</v>
      </c>
      <c r="AL7" s="197" t="n">
        <f aca="true">AVERAGE(INDIRECT("L"&amp;AD7):INDIRECT("L"&amp;AD8-1))</f>
        <v>0.00010865</v>
      </c>
      <c r="AM7" s="197" t="n">
        <f aca="false">(ABS(AK7)/AK7*SQRT((AK7)^2+(AL7)^2))</f>
        <v>0.00348264521951347</v>
      </c>
      <c r="AN7" s="20"/>
      <c r="AO7" s="197" t="n">
        <f aca="true">STDEV(INDIRECT("K"&amp;AD7):INDIRECT("K"&amp;AD8-1))</f>
        <v>6.36396103067793E-007</v>
      </c>
    </row>
    <row r="8" customFormat="false" ht="14.25" hidden="false" customHeight="true" outlineLevel="0" collapsed="false">
      <c r="A8" s="20" t="s">
        <v>369</v>
      </c>
      <c r="B8" s="20" t="s">
        <v>357</v>
      </c>
      <c r="C8" s="20" t="n">
        <v>0</v>
      </c>
      <c r="D8" s="20" t="n">
        <v>200</v>
      </c>
      <c r="E8" s="20" t="n">
        <v>976</v>
      </c>
      <c r="F8" s="20" t="s">
        <v>358</v>
      </c>
      <c r="G8" s="197" t="n">
        <v>0.0013248</v>
      </c>
      <c r="H8" s="197" t="n">
        <v>4.52E-005</v>
      </c>
      <c r="I8" s="197" t="n">
        <v>-8.2658E-006</v>
      </c>
      <c r="J8" s="197" t="n">
        <v>-3.775E-007</v>
      </c>
      <c r="K8" s="197" t="n">
        <v>0.0013331</v>
      </c>
      <c r="L8" s="197" t="n">
        <v>4.56E-005</v>
      </c>
      <c r="M8" s="198" t="n">
        <v>1.96</v>
      </c>
      <c r="N8" s="20" t="n">
        <v>0</v>
      </c>
      <c r="O8" s="197" t="n">
        <v>0</v>
      </c>
      <c r="P8" s="197" t="n">
        <v>0</v>
      </c>
      <c r="Q8" s="20" t="n">
        <v>1</v>
      </c>
      <c r="R8" s="197" t="n">
        <v>1.3331E-005</v>
      </c>
      <c r="S8" s="197" t="n">
        <v>4.562E-007</v>
      </c>
      <c r="T8" s="20" t="n">
        <v>3</v>
      </c>
      <c r="U8" s="20" t="n">
        <v>0</v>
      </c>
      <c r="V8" s="20" t="n">
        <v>0</v>
      </c>
      <c r="W8" s="199" t="s">
        <v>370</v>
      </c>
      <c r="X8" s="20" t="s">
        <v>360</v>
      </c>
      <c r="Y8" s="20" t="s">
        <v>361</v>
      </c>
      <c r="Z8" s="20"/>
      <c r="AA8" s="20"/>
      <c r="AB8" s="20"/>
      <c r="AC8" s="20"/>
      <c r="AD8" s="20" t="n">
        <v>14</v>
      </c>
      <c r="AE8" s="20" t="n">
        <v>7</v>
      </c>
      <c r="AF8" s="20" t="str">
        <f aca="true">INDIRECT("A"&amp;AD8)</f>
        <v>102-ALL</v>
      </c>
      <c r="AG8" s="20" t="n">
        <f aca="true">INDIRECT("D"&amp;AD8)</f>
        <v>200</v>
      </c>
      <c r="AH8" s="20" t="n">
        <f aca="true">INDIRECT("E"&amp;AD8)</f>
        <v>976</v>
      </c>
      <c r="AI8" s="197" t="n">
        <f aca="true">INDIRECT("I"&amp;AD8)</f>
        <v>-8.2658E-006</v>
      </c>
      <c r="AJ8" s="197" t="n">
        <f aca="true">INDIRECT("J"&amp;AD8)</f>
        <v>-3.775E-007</v>
      </c>
      <c r="AK8" s="197" t="n">
        <f aca="true">AVERAGE(INDIRECT("K"&amp;AD8):INDIRECT("K"&amp;AD9-1))</f>
        <v>0.000925855</v>
      </c>
      <c r="AL8" s="197" t="n">
        <f aca="true">AVERAGE(INDIRECT("L"&amp;AD8):INDIRECT("L"&amp;AD9-1))</f>
        <v>3.3975E-005</v>
      </c>
      <c r="AM8" s="197" t="n">
        <f aca="false">(ABS(AK8)/AK8*SQRT((AK8)^2+(AL8)^2))</f>
        <v>0.000926478160374005</v>
      </c>
      <c r="AN8" s="20"/>
      <c r="AO8" s="197" t="n">
        <f aca="true">STDEV(INDIRECT("K"&amp;AD8):INDIRECT("K"&amp;AD9-1))</f>
        <v>3.04055915910173E-007</v>
      </c>
    </row>
    <row r="9" customFormat="false" ht="14.25" hidden="false" customHeight="true" outlineLevel="0" collapsed="false">
      <c r="A9" s="20" t="s">
        <v>369</v>
      </c>
      <c r="B9" s="20" t="s">
        <v>357</v>
      </c>
      <c r="C9" s="20" t="n">
        <v>0</v>
      </c>
      <c r="D9" s="20" t="n">
        <v>200</v>
      </c>
      <c r="E9" s="20" t="n">
        <v>976</v>
      </c>
      <c r="F9" s="20" t="s">
        <v>358</v>
      </c>
      <c r="G9" s="197" t="n">
        <v>0.0013246</v>
      </c>
      <c r="H9" s="197" t="n">
        <v>4.53E-005</v>
      </c>
      <c r="I9" s="197" t="n">
        <v>-8.2658E-006</v>
      </c>
      <c r="J9" s="197" t="n">
        <v>-3.775E-007</v>
      </c>
      <c r="K9" s="197" t="n">
        <v>0.0013329</v>
      </c>
      <c r="L9" s="197" t="n">
        <v>4.57E-005</v>
      </c>
      <c r="M9" s="198" t="n">
        <v>1.96</v>
      </c>
      <c r="N9" s="20" t="n">
        <v>0</v>
      </c>
      <c r="O9" s="197" t="n">
        <v>0</v>
      </c>
      <c r="P9" s="197" t="n">
        <v>0</v>
      </c>
      <c r="Q9" s="20" t="n">
        <v>1</v>
      </c>
      <c r="R9" s="197" t="n">
        <v>1.3329E-005</v>
      </c>
      <c r="S9" s="197" t="n">
        <v>4.566E-007</v>
      </c>
      <c r="T9" s="20" t="n">
        <v>3</v>
      </c>
      <c r="U9" s="20" t="n">
        <v>0</v>
      </c>
      <c r="V9" s="20" t="n">
        <v>0</v>
      </c>
      <c r="W9" s="199" t="s">
        <v>371</v>
      </c>
      <c r="X9" s="20" t="s">
        <v>360</v>
      </c>
      <c r="Y9" s="20" t="s">
        <v>361</v>
      </c>
      <c r="Z9" s="20"/>
      <c r="AA9" s="20"/>
      <c r="AB9" s="20"/>
      <c r="AC9" s="20"/>
      <c r="AD9" s="20" t="n">
        <v>16</v>
      </c>
      <c r="AE9" s="20" t="n">
        <v>8</v>
      </c>
      <c r="AF9" s="20" t="str">
        <f aca="true">INDIRECT("A"&amp;AD9)</f>
        <v>102-0.8</v>
      </c>
      <c r="AG9" s="20" t="n">
        <f aca="true">INDIRECT("D"&amp;AD9)</f>
        <v>200</v>
      </c>
      <c r="AH9" s="20" t="n">
        <f aca="true">INDIRECT("E"&amp;AD9)</f>
        <v>976</v>
      </c>
      <c r="AI9" s="197" t="n">
        <f aca="true">INDIRECT("I"&amp;AD9)</f>
        <v>-8.2658E-006</v>
      </c>
      <c r="AJ9" s="197" t="n">
        <f aca="true">INDIRECT("J"&amp;AD9)</f>
        <v>-3.775E-007</v>
      </c>
      <c r="AK9" s="197" t="n">
        <f aca="true">AVERAGE(INDIRECT("K"&amp;AD9):INDIRECT("K"&amp;AD10-1))</f>
        <v>0.0026585</v>
      </c>
      <c r="AL9" s="197" t="n">
        <f aca="true">AVERAGE(INDIRECT("L"&amp;AD9):INDIRECT("L"&amp;AD10-1))</f>
        <v>9.5E-005</v>
      </c>
      <c r="AM9" s="197" t="n">
        <f aca="false">(ABS(AK9)/AK9*SQRT((AK9)^2+(AL9)^2))</f>
        <v>0.00266019684422037</v>
      </c>
      <c r="AN9" s="20"/>
      <c r="AO9" s="197" t="n">
        <f aca="true">STDEV(INDIRECT("K"&amp;AD9):INDIRECT("K"&amp;AD10-1))</f>
        <v>0</v>
      </c>
    </row>
    <row r="10" customFormat="false" ht="14.25" hidden="false" customHeight="true" outlineLevel="0" collapsed="false">
      <c r="A10" s="20" t="s">
        <v>372</v>
      </c>
      <c r="B10" s="20" t="s">
        <v>357</v>
      </c>
      <c r="C10" s="20" t="n">
        <v>0</v>
      </c>
      <c r="D10" s="20" t="n">
        <v>200</v>
      </c>
      <c r="E10" s="20" t="n">
        <v>976</v>
      </c>
      <c r="F10" s="20" t="s">
        <v>358</v>
      </c>
      <c r="G10" s="197" t="n">
        <v>0.0015498</v>
      </c>
      <c r="H10" s="197" t="n">
        <v>5.16E-005</v>
      </c>
      <c r="I10" s="197" t="n">
        <v>-8.2658E-006</v>
      </c>
      <c r="J10" s="197" t="n">
        <v>-3.775E-007</v>
      </c>
      <c r="K10" s="197" t="n">
        <v>0.0015581</v>
      </c>
      <c r="L10" s="197" t="n">
        <v>5.2E-005</v>
      </c>
      <c r="M10" s="198" t="n">
        <v>1.91</v>
      </c>
      <c r="N10" s="20" t="n">
        <v>0</v>
      </c>
      <c r="O10" s="197" t="n">
        <v>0</v>
      </c>
      <c r="P10" s="197" t="n">
        <v>0</v>
      </c>
      <c r="Q10" s="20" t="n">
        <v>1</v>
      </c>
      <c r="R10" s="197" t="n">
        <v>1.5581E-005</v>
      </c>
      <c r="S10" s="197" t="n">
        <v>5.202E-007</v>
      </c>
      <c r="T10" s="20" t="n">
        <v>3</v>
      </c>
      <c r="U10" s="20" t="n">
        <v>0</v>
      </c>
      <c r="V10" s="20" t="n">
        <v>0</v>
      </c>
      <c r="W10" s="199" t="s">
        <v>373</v>
      </c>
      <c r="X10" s="20" t="s">
        <v>360</v>
      </c>
      <c r="Y10" s="20" t="s">
        <v>361</v>
      </c>
      <c r="Z10" s="20"/>
      <c r="AA10" s="20"/>
      <c r="AB10" s="20"/>
      <c r="AC10" s="20"/>
      <c r="AD10" s="20" t="n">
        <v>18</v>
      </c>
      <c r="AE10" s="20" t="n">
        <v>9</v>
      </c>
      <c r="AF10" s="20" t="str">
        <f aca="true">INDIRECT("A"&amp;AD10)</f>
        <v>102-0.6</v>
      </c>
      <c r="AG10" s="20" t="n">
        <f aca="true">INDIRECT("D"&amp;AD10)</f>
        <v>200</v>
      </c>
      <c r="AH10" s="20" t="n">
        <f aca="true">INDIRECT("E"&amp;AD10)</f>
        <v>976</v>
      </c>
      <c r="AI10" s="197" t="n">
        <f aca="true">INDIRECT("I"&amp;AD10)</f>
        <v>-8.2658E-006</v>
      </c>
      <c r="AJ10" s="197" t="n">
        <f aca="true">INDIRECT("J"&amp;AD10)</f>
        <v>-3.775E-007</v>
      </c>
      <c r="AK10" s="197" t="n">
        <f aca="true">AVERAGE(INDIRECT("K"&amp;AD10):INDIRECT("K"&amp;AD11-1))</f>
        <v>0.00146</v>
      </c>
      <c r="AL10" s="197" t="n">
        <f aca="true">AVERAGE(INDIRECT("L"&amp;AD10):INDIRECT("L"&amp;AD11-1))</f>
        <v>5.31E-005</v>
      </c>
      <c r="AM10" s="197" t="n">
        <f aca="false">(ABS(AK10)/AK10*SQRT((AK10)^2+(AL10)^2))</f>
        <v>0.00146096530075153</v>
      </c>
      <c r="AN10" s="20"/>
      <c r="AO10" s="197" t="n">
        <f aca="true">STDEV(INDIRECT("K"&amp;AD10):INDIRECT("K"&amp;AD11-1))</f>
        <v>2.82842712474626E-007</v>
      </c>
    </row>
    <row r="11" customFormat="false" ht="14.25" hidden="false" customHeight="true" outlineLevel="0" collapsed="false">
      <c r="A11" s="20" t="s">
        <v>372</v>
      </c>
      <c r="B11" s="20" t="s">
        <v>357</v>
      </c>
      <c r="C11" s="20" t="n">
        <v>0</v>
      </c>
      <c r="D11" s="20" t="n">
        <v>200</v>
      </c>
      <c r="E11" s="20" t="n">
        <v>976</v>
      </c>
      <c r="F11" s="20" t="s">
        <v>358</v>
      </c>
      <c r="G11" s="197" t="n">
        <v>0.0015498</v>
      </c>
      <c r="H11" s="197" t="n">
        <v>5.15E-005</v>
      </c>
      <c r="I11" s="197" t="n">
        <v>-8.2658E-006</v>
      </c>
      <c r="J11" s="197" t="n">
        <v>-3.775E-007</v>
      </c>
      <c r="K11" s="197" t="n">
        <v>0.001558</v>
      </c>
      <c r="L11" s="197" t="n">
        <v>5.19E-005</v>
      </c>
      <c r="M11" s="198" t="n">
        <v>1.91</v>
      </c>
      <c r="N11" s="20" t="n">
        <v>0</v>
      </c>
      <c r="O11" s="197" t="n">
        <v>0</v>
      </c>
      <c r="P11" s="197" t="n">
        <v>0</v>
      </c>
      <c r="Q11" s="20" t="n">
        <v>1</v>
      </c>
      <c r="R11" s="197" t="n">
        <v>1.558E-005</v>
      </c>
      <c r="S11" s="197" t="n">
        <v>5.186E-007</v>
      </c>
      <c r="T11" s="20" t="n">
        <v>3</v>
      </c>
      <c r="U11" s="20" t="n">
        <v>0</v>
      </c>
      <c r="V11" s="20" t="n">
        <v>0</v>
      </c>
      <c r="W11" s="199" t="s">
        <v>374</v>
      </c>
      <c r="X11" s="20" t="s">
        <v>360</v>
      </c>
      <c r="Y11" s="20" t="s">
        <v>361</v>
      </c>
      <c r="Z11" s="20"/>
      <c r="AA11" s="20"/>
      <c r="AB11" s="20"/>
      <c r="AC11" s="20"/>
      <c r="AD11" s="20" t="n">
        <v>20</v>
      </c>
      <c r="AE11" s="20" t="n">
        <v>10</v>
      </c>
      <c r="AF11" s="20" t="str">
        <f aca="true">INDIRECT("A"&amp;AD11)</f>
        <v>102-0.4</v>
      </c>
      <c r="AG11" s="20" t="n">
        <f aca="true">INDIRECT("D"&amp;AD11)</f>
        <v>200</v>
      </c>
      <c r="AH11" s="20" t="n">
        <f aca="true">INDIRECT("E"&amp;AD11)</f>
        <v>976</v>
      </c>
      <c r="AI11" s="197" t="n">
        <f aca="true">INDIRECT("I"&amp;AD11)</f>
        <v>-8.2658E-006</v>
      </c>
      <c r="AJ11" s="197" t="n">
        <f aca="true">INDIRECT("J"&amp;AD11)</f>
        <v>-3.775E-007</v>
      </c>
      <c r="AK11" s="197" t="n">
        <f aca="true">AVERAGE(INDIRECT("K"&amp;AD11):INDIRECT("K"&amp;AD12-1))</f>
        <v>0.00088355</v>
      </c>
      <c r="AL11" s="197" t="n">
        <f aca="true">AVERAGE(INDIRECT("L"&amp;AD11):INDIRECT("L"&amp;AD12-1))</f>
        <v>3.185E-005</v>
      </c>
      <c r="AM11" s="197" t="n">
        <f aca="false">(ABS(AK11)/AK11*SQRT((AK11)^2+(AL11)^2))</f>
        <v>0.000884123874239351</v>
      </c>
      <c r="AN11" s="20"/>
      <c r="AO11" s="197" t="n">
        <f aca="true">STDEV(INDIRECT("K"&amp;AD11):INDIRECT("K"&amp;AD12-1))</f>
        <v>5.65685424948945E-008</v>
      </c>
    </row>
    <row r="12" customFormat="false" ht="14.25" hidden="false" customHeight="true" outlineLevel="0" collapsed="false">
      <c r="A12" s="20" t="s">
        <v>375</v>
      </c>
      <c r="B12" s="20" t="s">
        <v>357</v>
      </c>
      <c r="C12" s="20" t="n">
        <v>0</v>
      </c>
      <c r="D12" s="20" t="n">
        <v>200</v>
      </c>
      <c r="E12" s="20" t="n">
        <v>976</v>
      </c>
      <c r="F12" s="20" t="s">
        <v>358</v>
      </c>
      <c r="G12" s="197" t="n">
        <v>0.0034731</v>
      </c>
      <c r="H12" s="197" t="n">
        <v>0.0001087</v>
      </c>
      <c r="I12" s="197" t="n">
        <v>-8.2658E-006</v>
      </c>
      <c r="J12" s="197" t="n">
        <v>-3.775E-007</v>
      </c>
      <c r="K12" s="197" t="n">
        <v>0.0034814</v>
      </c>
      <c r="L12" s="197" t="n">
        <v>0.0001091</v>
      </c>
      <c r="M12" s="198" t="n">
        <v>1.79</v>
      </c>
      <c r="N12" s="20" t="n">
        <v>0</v>
      </c>
      <c r="O12" s="197" t="n">
        <v>0</v>
      </c>
      <c r="P12" s="197" t="n">
        <v>0</v>
      </c>
      <c r="Q12" s="20" t="n">
        <v>1</v>
      </c>
      <c r="R12" s="197" t="n">
        <v>3.4814E-005</v>
      </c>
      <c r="S12" s="197" t="n">
        <v>1.0906E-006</v>
      </c>
      <c r="T12" s="20" t="n">
        <v>4</v>
      </c>
      <c r="U12" s="20" t="n">
        <v>0</v>
      </c>
      <c r="V12" s="20" t="n">
        <v>0</v>
      </c>
      <c r="W12" s="199" t="s">
        <v>376</v>
      </c>
      <c r="X12" s="20" t="s">
        <v>360</v>
      </c>
      <c r="Y12" s="20" t="s">
        <v>361</v>
      </c>
      <c r="Z12" s="20"/>
      <c r="AA12" s="20"/>
      <c r="AB12" s="20"/>
      <c r="AC12" s="20"/>
      <c r="AD12" s="20" t="n">
        <v>22</v>
      </c>
      <c r="AE12" s="20" t="n">
        <v>11</v>
      </c>
      <c r="AF12" s="20" t="str">
        <f aca="true">INDIRECT("A"&amp;AD12)</f>
        <v>102-0.2</v>
      </c>
      <c r="AG12" s="20" t="n">
        <f aca="true">INDIRECT("D"&amp;AD12)</f>
        <v>200</v>
      </c>
      <c r="AH12" s="20" t="n">
        <f aca="true">INDIRECT("E"&amp;AD12)</f>
        <v>976</v>
      </c>
      <c r="AI12" s="197" t="n">
        <f aca="true">INDIRECT("I"&amp;AD12)</f>
        <v>-8.2658E-006</v>
      </c>
      <c r="AJ12" s="197" t="n">
        <f aca="true">INDIRECT("J"&amp;AD12)</f>
        <v>-3.775E-007</v>
      </c>
      <c r="AK12" s="197" t="n">
        <f aca="true">AVERAGE(INDIRECT("K"&amp;AD12):INDIRECT("K"&amp;AD13-1))</f>
        <v>0.00072757</v>
      </c>
      <c r="AL12" s="197" t="n">
        <f aca="true">AVERAGE(INDIRECT("L"&amp;AD12):INDIRECT("L"&amp;AD13-1))</f>
        <v>2.6148E-005</v>
      </c>
      <c r="AM12" s="197" t="n">
        <f aca="false">(ABS(AK12)/AK12*SQRT((AK12)^2+(AL12)^2))</f>
        <v>0.000728039712381131</v>
      </c>
      <c r="AN12" s="20"/>
      <c r="AO12" s="197" t="n">
        <f aca="true">STDEV(INDIRECT("K"&amp;AD12):INDIRECT("K"&amp;AD13-1))</f>
        <v>7.07106781186948E-008</v>
      </c>
    </row>
    <row r="13" customFormat="false" ht="14.25" hidden="false" customHeight="true" outlineLevel="0" collapsed="false">
      <c r="A13" s="20" t="s">
        <v>375</v>
      </c>
      <c r="B13" s="20" t="s">
        <v>357</v>
      </c>
      <c r="C13" s="20" t="n">
        <v>0</v>
      </c>
      <c r="D13" s="20" t="n">
        <v>200</v>
      </c>
      <c r="E13" s="20" t="n">
        <v>976</v>
      </c>
      <c r="F13" s="20" t="s">
        <v>358</v>
      </c>
      <c r="G13" s="197" t="n">
        <v>0.0034722</v>
      </c>
      <c r="H13" s="197" t="n">
        <v>0.0001078</v>
      </c>
      <c r="I13" s="197" t="n">
        <v>-8.2658E-006</v>
      </c>
      <c r="J13" s="197" t="n">
        <v>-3.775E-007</v>
      </c>
      <c r="K13" s="197" t="n">
        <v>0.0034805</v>
      </c>
      <c r="L13" s="197" t="n">
        <v>0.0001082</v>
      </c>
      <c r="M13" s="198" t="n">
        <v>1.78</v>
      </c>
      <c r="N13" s="20" t="n">
        <v>0</v>
      </c>
      <c r="O13" s="197" t="n">
        <v>0</v>
      </c>
      <c r="P13" s="197" t="n">
        <v>0</v>
      </c>
      <c r="Q13" s="20" t="n">
        <v>1</v>
      </c>
      <c r="R13" s="197" t="n">
        <v>3.4805E-005</v>
      </c>
      <c r="S13" s="197" t="n">
        <v>1.082E-006</v>
      </c>
      <c r="T13" s="20" t="n">
        <v>4</v>
      </c>
      <c r="U13" s="20" t="n">
        <v>0</v>
      </c>
      <c r="V13" s="20" t="n">
        <v>0</v>
      </c>
      <c r="W13" s="199" t="s">
        <v>377</v>
      </c>
      <c r="X13" s="20" t="s">
        <v>360</v>
      </c>
      <c r="Y13" s="20" t="s">
        <v>361</v>
      </c>
      <c r="Z13" s="20"/>
      <c r="AA13" s="20"/>
      <c r="AB13" s="20"/>
      <c r="AC13" s="20"/>
      <c r="AD13" s="20" t="n">
        <v>24</v>
      </c>
      <c r="AE13" s="20" t="n">
        <v>12</v>
      </c>
      <c r="AF13" s="20" t="str">
        <f aca="true">INDIRECT("A"&amp;AD13)</f>
        <v>102-&lt;0.2</v>
      </c>
      <c r="AG13" s="20" t="n">
        <f aca="true">INDIRECT("D"&amp;AD13)</f>
        <v>200</v>
      </c>
      <c r="AH13" s="20" t="n">
        <f aca="true">INDIRECT("E"&amp;AD13)</f>
        <v>976</v>
      </c>
      <c r="AI13" s="197" t="n">
        <f aca="true">INDIRECT("I"&amp;AD13)</f>
        <v>-8.2658E-006</v>
      </c>
      <c r="AJ13" s="197" t="n">
        <f aca="true">INDIRECT("J"&amp;AD13)</f>
        <v>-3.775E-007</v>
      </c>
      <c r="AK13" s="197" t="n">
        <f aca="true">AVERAGE(INDIRECT("K"&amp;AD13):INDIRECT("K"&amp;AD14-1))</f>
        <v>0.00140495</v>
      </c>
      <c r="AL13" s="197" t="n">
        <f aca="true">AVERAGE(INDIRECT("L"&amp;AD13):INDIRECT("L"&amp;AD14-1))</f>
        <v>4.835E-005</v>
      </c>
      <c r="AM13" s="197" t="n">
        <f aca="false">(ABS(AK13)/AK13*SQRT((AK13)^2+(AL13)^2))</f>
        <v>0.00140578171314041</v>
      </c>
      <c r="AN13" s="20"/>
      <c r="AO13" s="197" t="n">
        <f aca="true">STDEV(INDIRECT("K"&amp;AD13):INDIRECT("K"&amp;AD14-1))</f>
        <v>7.07106781186948E-008</v>
      </c>
    </row>
    <row r="14" customFormat="false" ht="14.25" hidden="false" customHeight="true" outlineLevel="0" collapsed="false">
      <c r="A14" s="20" t="s">
        <v>378</v>
      </c>
      <c r="B14" s="20" t="s">
        <v>357</v>
      </c>
      <c r="C14" s="20" t="n">
        <v>0</v>
      </c>
      <c r="D14" s="20" t="n">
        <v>200</v>
      </c>
      <c r="E14" s="20" t="n">
        <v>976</v>
      </c>
      <c r="F14" s="20" t="s">
        <v>358</v>
      </c>
      <c r="G14" s="197" t="n">
        <v>0.00091737</v>
      </c>
      <c r="H14" s="197" t="n">
        <v>3.3589E-005</v>
      </c>
      <c r="I14" s="197" t="n">
        <v>-8.2658E-006</v>
      </c>
      <c r="J14" s="197" t="n">
        <v>-3.775E-007</v>
      </c>
      <c r="K14" s="197" t="n">
        <v>0.00092564</v>
      </c>
      <c r="L14" s="197" t="n">
        <v>3.3966E-005</v>
      </c>
      <c r="M14" s="200" t="n">
        <v>2.1</v>
      </c>
      <c r="N14" s="20" t="n">
        <v>0</v>
      </c>
      <c r="O14" s="197" t="n">
        <v>0</v>
      </c>
      <c r="P14" s="197" t="n">
        <v>0</v>
      </c>
      <c r="Q14" s="20" t="n">
        <v>1</v>
      </c>
      <c r="R14" s="197" t="n">
        <v>9.2564E-006</v>
      </c>
      <c r="S14" s="197" t="n">
        <v>3.397E-007</v>
      </c>
      <c r="T14" s="20" t="n">
        <v>3</v>
      </c>
      <c r="U14" s="20" t="n">
        <v>0</v>
      </c>
      <c r="V14" s="20" t="n">
        <v>0</v>
      </c>
      <c r="W14" s="199" t="s">
        <v>379</v>
      </c>
      <c r="X14" s="20" t="s">
        <v>360</v>
      </c>
      <c r="Y14" s="20" t="s">
        <v>361</v>
      </c>
      <c r="Z14" s="20"/>
      <c r="AA14" s="20"/>
      <c r="AB14" s="20"/>
      <c r="AC14" s="20"/>
      <c r="AD14" s="20" t="n">
        <v>26</v>
      </c>
      <c r="AE14" s="20" t="n">
        <v>13</v>
      </c>
      <c r="AF14" s="20" t="str">
        <f aca="true">INDIRECT("A"&amp;AD14)</f>
        <v>103-ALL</v>
      </c>
      <c r="AG14" s="20" t="n">
        <f aca="true">INDIRECT("D"&amp;AD14)</f>
        <v>200</v>
      </c>
      <c r="AH14" s="20" t="n">
        <f aca="true">INDIRECT("E"&amp;AD14)</f>
        <v>976</v>
      </c>
      <c r="AI14" s="197" t="n">
        <f aca="true">INDIRECT("I"&amp;AD14)</f>
        <v>-8.2658E-006</v>
      </c>
      <c r="AJ14" s="197" t="n">
        <f aca="true">INDIRECT("J"&amp;AD14)</f>
        <v>-3.775E-007</v>
      </c>
      <c r="AK14" s="197" t="n">
        <f aca="true">AVERAGE(INDIRECT("K"&amp;AD14):INDIRECT("K"&amp;AD15-1))</f>
        <v>0.000928685</v>
      </c>
      <c r="AL14" s="197" t="n">
        <f aca="true">AVERAGE(INDIRECT("L"&amp;AD14):INDIRECT("L"&amp;AD15-1))</f>
        <v>3.62035E-005</v>
      </c>
      <c r="AM14" s="197" t="n">
        <f aca="false">(ABS(AK14)/AK14*SQRT((AK14)^2+(AL14)^2))</f>
        <v>0.000929390403779408</v>
      </c>
      <c r="AN14" s="20"/>
      <c r="AO14" s="197" t="n">
        <f aca="true">STDEV(INDIRECT("K"&amp;AD14):INDIRECT("K"&amp;AD15-1))</f>
        <v>2.61629509039079E-007</v>
      </c>
    </row>
    <row r="15" customFormat="false" ht="14.25" hidden="false" customHeight="true" outlineLevel="0" collapsed="false">
      <c r="A15" s="20" t="s">
        <v>378</v>
      </c>
      <c r="B15" s="20" t="s">
        <v>357</v>
      </c>
      <c r="C15" s="20" t="n">
        <v>0</v>
      </c>
      <c r="D15" s="20" t="n">
        <v>200</v>
      </c>
      <c r="E15" s="20" t="n">
        <v>976</v>
      </c>
      <c r="F15" s="20" t="s">
        <v>358</v>
      </c>
      <c r="G15" s="197" t="n">
        <v>0.00091781</v>
      </c>
      <c r="H15" s="197" t="n">
        <v>3.3606E-005</v>
      </c>
      <c r="I15" s="197" t="n">
        <v>-8.2658E-006</v>
      </c>
      <c r="J15" s="197" t="n">
        <v>-3.775E-007</v>
      </c>
      <c r="K15" s="197" t="n">
        <v>0.00092607</v>
      </c>
      <c r="L15" s="197" t="n">
        <v>3.3984E-005</v>
      </c>
      <c r="M15" s="200" t="n">
        <v>2.1</v>
      </c>
      <c r="N15" s="20" t="n">
        <v>0</v>
      </c>
      <c r="O15" s="197" t="n">
        <v>0</v>
      </c>
      <c r="P15" s="197" t="n">
        <v>0</v>
      </c>
      <c r="Q15" s="20" t="n">
        <v>1</v>
      </c>
      <c r="R15" s="197" t="n">
        <v>9.2607E-006</v>
      </c>
      <c r="S15" s="197" t="n">
        <v>3.398E-007</v>
      </c>
      <c r="T15" s="20" t="n">
        <v>3</v>
      </c>
      <c r="U15" s="20" t="n">
        <v>0</v>
      </c>
      <c r="V15" s="20" t="n">
        <v>0</v>
      </c>
      <c r="W15" s="199" t="s">
        <v>380</v>
      </c>
      <c r="X15" s="20" t="s">
        <v>360</v>
      </c>
      <c r="Y15" s="20" t="s">
        <v>361</v>
      </c>
      <c r="Z15" s="20"/>
      <c r="AA15" s="20"/>
      <c r="AB15" s="20"/>
      <c r="AC15" s="20"/>
      <c r="AD15" s="20" t="n">
        <v>28</v>
      </c>
      <c r="AE15" s="20" t="n">
        <v>14</v>
      </c>
      <c r="AF15" s="20" t="str">
        <f aca="true">INDIRECT("A"&amp;AD15)</f>
        <v>103-0.8</v>
      </c>
      <c r="AG15" s="20" t="n">
        <f aca="true">INDIRECT("D"&amp;AD15)</f>
        <v>200</v>
      </c>
      <c r="AH15" s="20" t="n">
        <f aca="true">INDIRECT("E"&amp;AD15)</f>
        <v>976</v>
      </c>
      <c r="AI15" s="197" t="n">
        <f aca="true">INDIRECT("I"&amp;AD15)</f>
        <v>-8.2658E-006</v>
      </c>
      <c r="AJ15" s="197" t="n">
        <f aca="true">INDIRECT("J"&amp;AD15)</f>
        <v>-3.775E-007</v>
      </c>
      <c r="AK15" s="197" t="n">
        <f aca="true">AVERAGE(INDIRECT("K"&amp;AD15):INDIRECT("K"&amp;AD16-1))</f>
        <v>0.00211995</v>
      </c>
      <c r="AL15" s="197" t="n">
        <f aca="true">AVERAGE(INDIRECT("L"&amp;AD15):INDIRECT("L"&amp;AD16-1))</f>
        <v>7.745E-005</v>
      </c>
      <c r="AM15" s="197" t="n">
        <f aca="false">(ABS(AK15)/AK15*SQRT((AK15)^2+(AL15)^2))</f>
        <v>0.00212136430275424</v>
      </c>
      <c r="AN15" s="20"/>
      <c r="AO15" s="197" t="n">
        <f aca="true">STDEV(INDIRECT("K"&amp;AD15):INDIRECT("K"&amp;AD16-1))</f>
        <v>7.07106781185415E-008</v>
      </c>
    </row>
    <row r="16" customFormat="false" ht="14.25" hidden="false" customHeight="true" outlineLevel="0" collapsed="false">
      <c r="A16" s="20" t="s">
        <v>381</v>
      </c>
      <c r="B16" s="20" t="s">
        <v>357</v>
      </c>
      <c r="C16" s="20" t="n">
        <v>0</v>
      </c>
      <c r="D16" s="20" t="n">
        <v>200</v>
      </c>
      <c r="E16" s="20" t="n">
        <v>976</v>
      </c>
      <c r="F16" s="20" t="s">
        <v>358</v>
      </c>
      <c r="G16" s="197" t="n">
        <v>0.0026502</v>
      </c>
      <c r="H16" s="197" t="n">
        <v>9.44E-005</v>
      </c>
      <c r="I16" s="197" t="n">
        <v>-8.2658E-006</v>
      </c>
      <c r="J16" s="197" t="n">
        <v>-3.775E-007</v>
      </c>
      <c r="K16" s="197" t="n">
        <v>0.0026585</v>
      </c>
      <c r="L16" s="197" t="n">
        <v>9.48E-005</v>
      </c>
      <c r="M16" s="200" t="n">
        <v>2.04</v>
      </c>
      <c r="N16" s="20" t="n">
        <v>0</v>
      </c>
      <c r="O16" s="197" t="n">
        <v>0</v>
      </c>
      <c r="P16" s="197" t="n">
        <v>0</v>
      </c>
      <c r="Q16" s="20" t="n">
        <v>1</v>
      </c>
      <c r="R16" s="197" t="n">
        <v>2.6585E-005</v>
      </c>
      <c r="S16" s="197" t="n">
        <v>9.48E-007</v>
      </c>
      <c r="T16" s="20" t="n">
        <v>3</v>
      </c>
      <c r="U16" s="20" t="n">
        <v>0</v>
      </c>
      <c r="V16" s="20" t="n">
        <v>0</v>
      </c>
      <c r="W16" s="199" t="s">
        <v>382</v>
      </c>
      <c r="X16" s="20" t="s">
        <v>360</v>
      </c>
      <c r="Y16" s="20" t="s">
        <v>361</v>
      </c>
      <c r="Z16" s="20"/>
      <c r="AA16" s="20"/>
      <c r="AB16" s="20"/>
      <c r="AC16" s="20"/>
      <c r="AD16" s="20" t="n">
        <v>30</v>
      </c>
      <c r="AE16" s="20" t="n">
        <v>15</v>
      </c>
      <c r="AF16" s="20" t="str">
        <f aca="true">INDIRECT("A"&amp;AD16)</f>
        <v>103-0.6</v>
      </c>
      <c r="AG16" s="20" t="n">
        <f aca="true">INDIRECT("D"&amp;AD16)</f>
        <v>200</v>
      </c>
      <c r="AH16" s="20" t="n">
        <f aca="true">INDIRECT("E"&amp;AD16)</f>
        <v>976</v>
      </c>
      <c r="AI16" s="197" t="n">
        <f aca="true">INDIRECT("I"&amp;AD16)</f>
        <v>-8.2658E-006</v>
      </c>
      <c r="AJ16" s="197" t="n">
        <f aca="true">INDIRECT("J"&amp;AD16)</f>
        <v>-3.775E-007</v>
      </c>
      <c r="AK16" s="197" t="n">
        <f aca="true">AVERAGE(INDIRECT("K"&amp;AD16):INDIRECT("K"&amp;AD17-1))</f>
        <v>0.001169</v>
      </c>
      <c r="AL16" s="197" t="n">
        <f aca="true">AVERAGE(INDIRECT("L"&amp;AD16):INDIRECT("L"&amp;AD17-1))</f>
        <v>4.53E-005</v>
      </c>
      <c r="AM16" s="197" t="n">
        <f aca="false">(ABS(AK16)/AK16*SQRT((AK16)^2+(AL16)^2))</f>
        <v>0.00116987738246365</v>
      </c>
      <c r="AN16" s="20"/>
      <c r="AO16" s="197" t="n">
        <f aca="true">STDEV(INDIRECT("K"&amp;AD16):INDIRECT("K"&amp;AD17-1))</f>
        <v>1.41421356237236E-007</v>
      </c>
    </row>
    <row r="17" customFormat="false" ht="14.25" hidden="false" customHeight="true" outlineLevel="0" collapsed="false">
      <c r="A17" s="20" t="s">
        <v>381</v>
      </c>
      <c r="B17" s="20" t="s">
        <v>357</v>
      </c>
      <c r="C17" s="20" t="n">
        <v>0</v>
      </c>
      <c r="D17" s="20" t="n">
        <v>200</v>
      </c>
      <c r="E17" s="20" t="n">
        <v>976</v>
      </c>
      <c r="F17" s="20" t="s">
        <v>358</v>
      </c>
      <c r="G17" s="197" t="n">
        <v>0.0026503</v>
      </c>
      <c r="H17" s="197" t="n">
        <v>9.48E-005</v>
      </c>
      <c r="I17" s="197" t="n">
        <v>-8.2658E-006</v>
      </c>
      <c r="J17" s="197" t="n">
        <v>-3.775E-007</v>
      </c>
      <c r="K17" s="197" t="n">
        <v>0.0026585</v>
      </c>
      <c r="L17" s="197" t="n">
        <v>9.52E-005</v>
      </c>
      <c r="M17" s="198" t="n">
        <v>2.05</v>
      </c>
      <c r="N17" s="20" t="n">
        <v>0</v>
      </c>
      <c r="O17" s="197" t="n">
        <v>0</v>
      </c>
      <c r="P17" s="197" t="n">
        <v>0</v>
      </c>
      <c r="Q17" s="20" t="n">
        <v>1</v>
      </c>
      <c r="R17" s="197" t="n">
        <v>2.6585E-005</v>
      </c>
      <c r="S17" s="197" t="n">
        <v>9.521E-007</v>
      </c>
      <c r="T17" s="20" t="n">
        <v>3</v>
      </c>
      <c r="U17" s="20" t="n">
        <v>0</v>
      </c>
      <c r="V17" s="20" t="n">
        <v>0</v>
      </c>
      <c r="W17" s="199" t="s">
        <v>383</v>
      </c>
      <c r="X17" s="20" t="s">
        <v>360</v>
      </c>
      <c r="Y17" s="20" t="s">
        <v>361</v>
      </c>
      <c r="Z17" s="20"/>
      <c r="AA17" s="20"/>
      <c r="AB17" s="20"/>
      <c r="AC17" s="20"/>
      <c r="AD17" s="20" t="n">
        <v>32</v>
      </c>
      <c r="AE17" s="20" t="n">
        <v>16</v>
      </c>
      <c r="AF17" s="20" t="str">
        <f aca="true">INDIRECT("A"&amp;AD17)</f>
        <v>103-0.4</v>
      </c>
      <c r="AG17" s="20" t="n">
        <f aca="true">INDIRECT("D"&amp;AD17)</f>
        <v>200</v>
      </c>
      <c r="AH17" s="20" t="n">
        <f aca="true">INDIRECT("E"&amp;AD17)</f>
        <v>976</v>
      </c>
      <c r="AI17" s="197" t="n">
        <f aca="true">INDIRECT("I"&amp;AD17)</f>
        <v>-8.2658E-006</v>
      </c>
      <c r="AJ17" s="197" t="n">
        <f aca="true">INDIRECT("J"&amp;AD17)</f>
        <v>-3.775E-007</v>
      </c>
      <c r="AK17" s="197" t="n">
        <f aca="true">AVERAGE(INDIRECT("K"&amp;AD17):INDIRECT("K"&amp;AD18-1))</f>
        <v>0.000881605</v>
      </c>
      <c r="AL17" s="197" t="n">
        <f aca="true">AVERAGE(INDIRECT("L"&amp;AD17):INDIRECT("L"&amp;AD18-1))</f>
        <v>3.34525E-005</v>
      </c>
      <c r="AM17" s="197" t="n">
        <f aca="false">(ABS(AK17)/AK17*SQRT((AK17)^2+(AL17)^2))</f>
        <v>0.000882239449232038</v>
      </c>
      <c r="AN17" s="20"/>
      <c r="AO17" s="197" t="n">
        <f aca="true">STDEV(INDIRECT("K"&amp;AD17):INDIRECT("K"&amp;AD18-1))</f>
        <v>1.20208152801689E-007</v>
      </c>
    </row>
    <row r="18" customFormat="false" ht="14.25" hidden="false" customHeight="true" outlineLevel="0" collapsed="false">
      <c r="A18" s="20" t="s">
        <v>384</v>
      </c>
      <c r="B18" s="20" t="s">
        <v>357</v>
      </c>
      <c r="C18" s="20" t="n">
        <v>0</v>
      </c>
      <c r="D18" s="20" t="n">
        <v>200</v>
      </c>
      <c r="E18" s="20" t="n">
        <v>976</v>
      </c>
      <c r="F18" s="20" t="s">
        <v>358</v>
      </c>
      <c r="G18" s="197" t="n">
        <v>0.0014516</v>
      </c>
      <c r="H18" s="197" t="n">
        <v>5.29E-005</v>
      </c>
      <c r="I18" s="197" t="n">
        <v>-8.2658E-006</v>
      </c>
      <c r="J18" s="197" t="n">
        <v>-3.775E-007</v>
      </c>
      <c r="K18" s="197" t="n">
        <v>0.0014598</v>
      </c>
      <c r="L18" s="197" t="n">
        <v>5.32E-005</v>
      </c>
      <c r="M18" s="198" t="n">
        <v>2.09</v>
      </c>
      <c r="N18" s="20" t="n">
        <v>0</v>
      </c>
      <c r="O18" s="197" t="n">
        <v>0</v>
      </c>
      <c r="P18" s="197" t="n">
        <v>0</v>
      </c>
      <c r="Q18" s="20" t="n">
        <v>1</v>
      </c>
      <c r="R18" s="197" t="n">
        <v>1.4598E-005</v>
      </c>
      <c r="S18" s="197" t="n">
        <v>5.323E-007</v>
      </c>
      <c r="T18" s="20" t="n">
        <v>3</v>
      </c>
      <c r="U18" s="20" t="n">
        <v>0</v>
      </c>
      <c r="V18" s="20" t="n">
        <v>0</v>
      </c>
      <c r="W18" s="199" t="s">
        <v>385</v>
      </c>
      <c r="X18" s="20" t="s">
        <v>360</v>
      </c>
      <c r="Y18" s="20" t="s">
        <v>361</v>
      </c>
      <c r="Z18" s="20"/>
      <c r="AA18" s="20"/>
      <c r="AB18" s="20"/>
      <c r="AC18" s="20"/>
      <c r="AD18" s="20" t="n">
        <v>34</v>
      </c>
      <c r="AE18" s="20" t="n">
        <v>17</v>
      </c>
      <c r="AF18" s="20" t="str">
        <f aca="true">INDIRECT("A"&amp;AD18)</f>
        <v>103-0.2</v>
      </c>
      <c r="AG18" s="20" t="n">
        <f aca="true">INDIRECT("D"&amp;AD18)</f>
        <v>200</v>
      </c>
      <c r="AH18" s="20" t="n">
        <f aca="true">INDIRECT("E"&amp;AD18)</f>
        <v>976</v>
      </c>
      <c r="AI18" s="197" t="n">
        <f aca="true">INDIRECT("I"&amp;AD18)</f>
        <v>-8.2658E-006</v>
      </c>
      <c r="AJ18" s="197" t="n">
        <f aca="true">INDIRECT("J"&amp;AD18)</f>
        <v>-3.775E-007</v>
      </c>
      <c r="AK18" s="197" t="n">
        <f aca="true">AVERAGE(INDIRECT("K"&amp;AD18):INDIRECT("K"&amp;AD19-1))</f>
        <v>0.0009088</v>
      </c>
      <c r="AL18" s="197" t="n">
        <f aca="true">AVERAGE(INDIRECT("L"&amp;AD18):INDIRECT("L"&amp;AD19-1))</f>
        <v>3.388E-005</v>
      </c>
      <c r="AM18" s="197" t="n">
        <f aca="false">(ABS(AK18)/AK18*SQRT((AK18)^2+(AL18)^2))</f>
        <v>0.000909431302738145</v>
      </c>
      <c r="AN18" s="20"/>
      <c r="AO18" s="197" t="n">
        <f aca="true">STDEV(INDIRECT("K"&amp;AD18):INDIRECT("K"&amp;AD19-1))</f>
        <v>5.65685424948945E-008</v>
      </c>
    </row>
    <row r="19" customFormat="false" ht="14.25" hidden="false" customHeight="true" outlineLevel="0" collapsed="false">
      <c r="A19" s="20" t="s">
        <v>384</v>
      </c>
      <c r="B19" s="20" t="s">
        <v>357</v>
      </c>
      <c r="C19" s="20" t="n">
        <v>0</v>
      </c>
      <c r="D19" s="20" t="n">
        <v>200</v>
      </c>
      <c r="E19" s="20" t="n">
        <v>976</v>
      </c>
      <c r="F19" s="20" t="s">
        <v>358</v>
      </c>
      <c r="G19" s="197" t="n">
        <v>0.0014519</v>
      </c>
      <c r="H19" s="197" t="n">
        <v>5.27E-005</v>
      </c>
      <c r="I19" s="197" t="n">
        <v>-8.2658E-006</v>
      </c>
      <c r="J19" s="197" t="n">
        <v>-3.775E-007</v>
      </c>
      <c r="K19" s="197" t="n">
        <v>0.0014602</v>
      </c>
      <c r="L19" s="197" t="n">
        <v>5.3E-005</v>
      </c>
      <c r="M19" s="200" t="n">
        <v>2.08</v>
      </c>
      <c r="N19" s="20" t="n">
        <v>0</v>
      </c>
      <c r="O19" s="197" t="n">
        <v>0</v>
      </c>
      <c r="P19" s="197" t="n">
        <v>0</v>
      </c>
      <c r="Q19" s="20" t="n">
        <v>1</v>
      </c>
      <c r="R19" s="197" t="n">
        <v>1.4602E-005</v>
      </c>
      <c r="S19" s="197" t="n">
        <v>5.304E-007</v>
      </c>
      <c r="T19" s="20" t="n">
        <v>3</v>
      </c>
      <c r="U19" s="20" t="n">
        <v>0</v>
      </c>
      <c r="V19" s="20" t="n">
        <v>0</v>
      </c>
      <c r="W19" s="199" t="s">
        <v>386</v>
      </c>
      <c r="X19" s="20" t="s">
        <v>360</v>
      </c>
      <c r="Y19" s="20" t="s">
        <v>361</v>
      </c>
      <c r="Z19" s="20"/>
      <c r="AA19" s="20"/>
      <c r="AB19" s="20"/>
      <c r="AC19" s="20"/>
      <c r="AD19" s="20" t="n">
        <v>36</v>
      </c>
      <c r="AE19" s="20" t="n">
        <v>18</v>
      </c>
      <c r="AF19" s="20" t="str">
        <f aca="true">INDIRECT("A"&amp;AD19)</f>
        <v>103-&lt;0.2</v>
      </c>
      <c r="AG19" s="20" t="n">
        <f aca="true">INDIRECT("D"&amp;AD19)</f>
        <v>200</v>
      </c>
      <c r="AH19" s="20" t="n">
        <f aca="true">INDIRECT("E"&amp;AD19)</f>
        <v>976</v>
      </c>
      <c r="AI19" s="197" t="n">
        <f aca="true">INDIRECT("I"&amp;AD19)</f>
        <v>-8.2658E-006</v>
      </c>
      <c r="AJ19" s="197" t="n">
        <f aca="true">INDIRECT("J"&amp;AD19)</f>
        <v>-3.775E-007</v>
      </c>
      <c r="AK19" s="197" t="n">
        <f aca="true">AVERAGE(INDIRECT("K"&amp;AD19):INDIRECT("K"&amp;AD20-1))</f>
        <v>0.00152445</v>
      </c>
      <c r="AL19" s="197" t="n">
        <f aca="true">AVERAGE(INDIRECT("L"&amp;AD19):INDIRECT("L"&amp;AD20-1))</f>
        <v>5.465E-005</v>
      </c>
      <c r="AM19" s="197" t="n">
        <f aca="false">(ABS(AK19)/AK19*SQRT((AK19)^2+(AL19)^2))</f>
        <v>0.00152542925925787</v>
      </c>
      <c r="AN19" s="20"/>
      <c r="AO19" s="197" t="n">
        <f aca="true">STDEV(INDIRECT("K"&amp;AD19):INDIRECT("K"&amp;AD20-1))</f>
        <v>7.07106781186948E-008</v>
      </c>
    </row>
    <row r="20" customFormat="false" ht="14.25" hidden="false" customHeight="true" outlineLevel="0" collapsed="false">
      <c r="A20" s="20" t="s">
        <v>387</v>
      </c>
      <c r="B20" s="20" t="s">
        <v>357</v>
      </c>
      <c r="C20" s="20" t="n">
        <v>0</v>
      </c>
      <c r="D20" s="20" t="n">
        <v>200</v>
      </c>
      <c r="E20" s="20" t="n">
        <v>976</v>
      </c>
      <c r="F20" s="20" t="s">
        <v>358</v>
      </c>
      <c r="G20" s="197" t="n">
        <v>0.00087524</v>
      </c>
      <c r="H20" s="197" t="n">
        <v>3.1402E-005</v>
      </c>
      <c r="I20" s="197" t="n">
        <v>-8.2658E-006</v>
      </c>
      <c r="J20" s="197" t="n">
        <v>-3.775E-007</v>
      </c>
      <c r="K20" s="197" t="n">
        <v>0.00088351</v>
      </c>
      <c r="L20" s="197" t="n">
        <v>3.1779E-005</v>
      </c>
      <c r="M20" s="198" t="n">
        <v>2.06</v>
      </c>
      <c r="N20" s="20" t="n">
        <v>0</v>
      </c>
      <c r="O20" s="197" t="n">
        <v>0</v>
      </c>
      <c r="P20" s="197" t="n">
        <v>0</v>
      </c>
      <c r="Q20" s="20" t="n">
        <v>1</v>
      </c>
      <c r="R20" s="197" t="n">
        <v>8.8351E-006</v>
      </c>
      <c r="S20" s="197" t="n">
        <v>3.178E-007</v>
      </c>
      <c r="T20" s="20" t="n">
        <v>3</v>
      </c>
      <c r="U20" s="20" t="n">
        <v>0</v>
      </c>
      <c r="V20" s="20" t="n">
        <v>0</v>
      </c>
      <c r="W20" s="199" t="s">
        <v>388</v>
      </c>
      <c r="X20" s="20" t="s">
        <v>360</v>
      </c>
      <c r="Y20" s="20" t="s">
        <v>361</v>
      </c>
      <c r="Z20" s="20"/>
      <c r="AA20" s="20"/>
      <c r="AB20" s="20"/>
      <c r="AC20" s="20"/>
      <c r="AD20" s="20" t="n">
        <v>38</v>
      </c>
      <c r="AE20" s="20" t="n">
        <v>19</v>
      </c>
      <c r="AF20" s="20" t="str">
        <f aca="true">INDIRECT("A"&amp;AD20)</f>
        <v>104-ALL</v>
      </c>
      <c r="AG20" s="20" t="n">
        <f aca="true">INDIRECT("D"&amp;AD20)</f>
        <v>200</v>
      </c>
      <c r="AH20" s="20" t="n">
        <f aca="true">INDIRECT("E"&amp;AD20)</f>
        <v>976</v>
      </c>
      <c r="AI20" s="197" t="n">
        <f aca="true">INDIRECT("I"&amp;AD20)</f>
        <v>-8.2658E-006</v>
      </c>
      <c r="AJ20" s="197" t="n">
        <f aca="true">INDIRECT("J"&amp;AD20)</f>
        <v>-3.775E-007</v>
      </c>
      <c r="AK20" s="197" t="n">
        <f aca="true">AVERAGE(INDIRECT("K"&amp;AD20):INDIRECT("K"&amp;AD21-1))</f>
        <v>0.00068674</v>
      </c>
      <c r="AL20" s="197" t="n">
        <f aca="true">AVERAGE(INDIRECT("L"&amp;AD20):INDIRECT("L"&amp;AD21-1))</f>
        <v>2.54085E-005</v>
      </c>
      <c r="AM20" s="197" t="n">
        <f aca="false">(ABS(AK20)/AK20*SQRT((AK20)^2+(AL20)^2))</f>
        <v>0.000687209880220192</v>
      </c>
      <c r="AN20" s="20"/>
      <c r="AO20" s="197" t="n">
        <f aca="true">STDEV(INDIRECT("K"&amp;AD20):INDIRECT("K"&amp;AD21-1))</f>
        <v>2.82842712474473E-008</v>
      </c>
    </row>
    <row r="21" customFormat="false" ht="14.25" hidden="false" customHeight="true" outlineLevel="0" collapsed="false">
      <c r="A21" s="20" t="s">
        <v>387</v>
      </c>
      <c r="B21" s="20" t="s">
        <v>357</v>
      </c>
      <c r="C21" s="20" t="n">
        <v>0</v>
      </c>
      <c r="D21" s="20" t="n">
        <v>200</v>
      </c>
      <c r="E21" s="20" t="n">
        <v>976</v>
      </c>
      <c r="F21" s="20" t="s">
        <v>358</v>
      </c>
      <c r="G21" s="197" t="n">
        <v>0.00087532</v>
      </c>
      <c r="H21" s="197" t="n">
        <v>3.1543E-005</v>
      </c>
      <c r="I21" s="197" t="n">
        <v>-8.2658E-006</v>
      </c>
      <c r="J21" s="197" t="n">
        <v>-3.775E-007</v>
      </c>
      <c r="K21" s="197" t="n">
        <v>0.00088359</v>
      </c>
      <c r="L21" s="197" t="n">
        <v>3.1921E-005</v>
      </c>
      <c r="M21" s="198" t="n">
        <v>2.07</v>
      </c>
      <c r="N21" s="20" t="n">
        <v>0</v>
      </c>
      <c r="O21" s="20" t="n">
        <v>0</v>
      </c>
      <c r="P21" s="20" t="n">
        <v>0</v>
      </c>
      <c r="Q21" s="20" t="n">
        <v>1</v>
      </c>
      <c r="R21" s="20" t="n">
        <v>8.8359E-006</v>
      </c>
      <c r="S21" s="20" t="n">
        <v>3.192E-007</v>
      </c>
      <c r="T21" s="20" t="n">
        <v>3</v>
      </c>
      <c r="U21" s="20" t="n">
        <v>0</v>
      </c>
      <c r="V21" s="20" t="n">
        <v>0</v>
      </c>
      <c r="W21" s="199" t="s">
        <v>389</v>
      </c>
      <c r="X21" s="20" t="s">
        <v>360</v>
      </c>
      <c r="Y21" s="20" t="s">
        <v>361</v>
      </c>
      <c r="Z21" s="20"/>
      <c r="AA21" s="20"/>
      <c r="AB21" s="20"/>
      <c r="AC21" s="20"/>
      <c r="AD21" s="20" t="n">
        <v>40</v>
      </c>
      <c r="AE21" s="20" t="n">
        <v>20</v>
      </c>
      <c r="AF21" s="20" t="str">
        <f aca="true">INDIRECT("A"&amp;AD21)</f>
        <v>104-0.8</v>
      </c>
      <c r="AG21" s="20" t="n">
        <f aca="true">INDIRECT("D"&amp;AD21)</f>
        <v>200</v>
      </c>
      <c r="AH21" s="20" t="n">
        <f aca="true">INDIRECT("E"&amp;AD21)</f>
        <v>976</v>
      </c>
      <c r="AI21" s="197" t="n">
        <f aca="true">INDIRECT("I"&amp;AD21)</f>
        <v>-8.2658E-006</v>
      </c>
      <c r="AJ21" s="197" t="n">
        <f aca="true">INDIRECT("J"&amp;AD21)</f>
        <v>-3.775E-007</v>
      </c>
      <c r="AK21" s="197" t="n">
        <f aca="true">AVERAGE(INDIRECT("K"&amp;AD21):INDIRECT("K"&amp;AD22-1))</f>
        <v>0.00148225</v>
      </c>
      <c r="AL21" s="197" t="n">
        <f aca="true">AVERAGE(INDIRECT("L"&amp;AD21):INDIRECT("L"&amp;AD22-1))</f>
        <v>4.93E-005</v>
      </c>
      <c r="AM21" s="197" t="n">
        <f aca="false">(ABS(AK21)/AK21*SQRT((AK21)^2+(AL21)^2))</f>
        <v>0.00148306963845263</v>
      </c>
      <c r="AN21" s="20"/>
      <c r="AO21" s="197" t="n">
        <f aca="true">STDEV(INDIRECT("K"&amp;AD21):INDIRECT("K"&amp;AD22-1))</f>
        <v>2.12132034355931E-007</v>
      </c>
    </row>
    <row r="22" customFormat="false" ht="14.25" hidden="false" customHeight="true" outlineLevel="0" collapsed="false">
      <c r="A22" s="20" t="s">
        <v>390</v>
      </c>
      <c r="B22" s="20" t="s">
        <v>357</v>
      </c>
      <c r="C22" s="20" t="n">
        <v>0</v>
      </c>
      <c r="D22" s="20" t="n">
        <v>200</v>
      </c>
      <c r="E22" s="20" t="n">
        <v>976</v>
      </c>
      <c r="F22" s="20" t="s">
        <v>358</v>
      </c>
      <c r="G22" s="197" t="n">
        <v>0.00071935</v>
      </c>
      <c r="H22" s="197" t="n">
        <v>2.5629E-005</v>
      </c>
      <c r="I22" s="197" t="n">
        <v>-8.2658E-006</v>
      </c>
      <c r="J22" s="197" t="n">
        <v>-3.775E-007</v>
      </c>
      <c r="K22" s="197" t="n">
        <v>0.00072762</v>
      </c>
      <c r="L22" s="197" t="n">
        <v>2.6006E-005</v>
      </c>
      <c r="M22" s="198" t="n">
        <v>2.05</v>
      </c>
      <c r="N22" s="20" t="n">
        <v>0</v>
      </c>
      <c r="O22" s="20" t="n">
        <v>0</v>
      </c>
      <c r="P22" s="20" t="n">
        <v>0</v>
      </c>
      <c r="Q22" s="20" t="n">
        <v>1</v>
      </c>
      <c r="R22" s="20" t="n">
        <v>7.2762E-006</v>
      </c>
      <c r="S22" s="20" t="n">
        <v>2.601E-007</v>
      </c>
      <c r="T22" s="20" t="n">
        <v>3</v>
      </c>
      <c r="U22" s="20" t="n">
        <v>0</v>
      </c>
      <c r="V22" s="20" t="n">
        <v>0</v>
      </c>
      <c r="W22" s="199" t="s">
        <v>391</v>
      </c>
      <c r="X22" s="20" t="s">
        <v>360</v>
      </c>
      <c r="Y22" s="20" t="s">
        <v>361</v>
      </c>
      <c r="Z22" s="20"/>
      <c r="AA22" s="20"/>
      <c r="AB22" s="20"/>
      <c r="AC22" s="20"/>
      <c r="AD22" s="20" t="n">
        <v>42</v>
      </c>
      <c r="AE22" s="20" t="n">
        <v>21</v>
      </c>
      <c r="AF22" s="20" t="str">
        <f aca="true">INDIRECT("A"&amp;AD22)</f>
        <v>104-0.6</v>
      </c>
      <c r="AG22" s="20" t="n">
        <f aca="true">INDIRECT("D"&amp;AD22)</f>
        <v>200</v>
      </c>
      <c r="AH22" s="20" t="n">
        <f aca="true">INDIRECT("E"&amp;AD22)</f>
        <v>976</v>
      </c>
      <c r="AI22" s="197" t="n">
        <f aca="true">INDIRECT("I"&amp;AD22)</f>
        <v>-8.2658E-006</v>
      </c>
      <c r="AJ22" s="197" t="n">
        <f aca="true">INDIRECT("J"&amp;AD22)</f>
        <v>-3.775E-007</v>
      </c>
      <c r="AK22" s="197" t="n">
        <f aca="true">AVERAGE(INDIRECT("K"&amp;AD22):INDIRECT("K"&amp;AD23-1))</f>
        <v>0.000601435</v>
      </c>
      <c r="AL22" s="197" t="n">
        <f aca="true">AVERAGE(INDIRECT("L"&amp;AD22):INDIRECT("L"&amp;AD23-1))</f>
        <v>2.2918E-005</v>
      </c>
      <c r="AM22" s="197" t="n">
        <f aca="false">(ABS(AK22)/AK22*SQRT((AK22)^2+(AL22)^2))</f>
        <v>0.000601871492886148</v>
      </c>
      <c r="AN22" s="20"/>
      <c r="AO22" s="197" t="n">
        <f aca="true">STDEV(INDIRECT("K"&amp;AD22):INDIRECT("K"&amp;AD23-1))</f>
        <v>7.07106781182348E-009</v>
      </c>
    </row>
    <row r="23" customFormat="false" ht="14.25" hidden="false" customHeight="true" outlineLevel="0" collapsed="false">
      <c r="A23" s="20" t="s">
        <v>390</v>
      </c>
      <c r="B23" s="20" t="s">
        <v>357</v>
      </c>
      <c r="C23" s="20" t="n">
        <v>0</v>
      </c>
      <c r="D23" s="20" t="n">
        <v>200</v>
      </c>
      <c r="E23" s="20" t="n">
        <v>976</v>
      </c>
      <c r="F23" s="20" t="s">
        <v>358</v>
      </c>
      <c r="G23" s="197" t="n">
        <v>0.00071926</v>
      </c>
      <c r="H23" s="197" t="n">
        <v>2.5913E-005</v>
      </c>
      <c r="I23" s="197" t="n">
        <v>-8.2658E-006</v>
      </c>
      <c r="J23" s="197" t="n">
        <v>-3.775E-007</v>
      </c>
      <c r="K23" s="197" t="n">
        <v>0.00072752</v>
      </c>
      <c r="L23" s="197" t="n">
        <v>2.629E-005</v>
      </c>
      <c r="M23" s="198" t="n">
        <v>2.07</v>
      </c>
      <c r="N23" s="20" t="n">
        <v>0</v>
      </c>
      <c r="O23" s="20" t="n">
        <v>0</v>
      </c>
      <c r="P23" s="20" t="n">
        <v>0</v>
      </c>
      <c r="Q23" s="20" t="n">
        <v>1</v>
      </c>
      <c r="R23" s="20" t="n">
        <v>7.2752E-006</v>
      </c>
      <c r="S23" s="20" t="n">
        <v>2.629E-007</v>
      </c>
      <c r="T23" s="20" t="n">
        <v>3</v>
      </c>
      <c r="U23" s="20" t="n">
        <v>0</v>
      </c>
      <c r="V23" s="20" t="n">
        <v>0</v>
      </c>
      <c r="W23" s="199" t="s">
        <v>392</v>
      </c>
      <c r="X23" s="20" t="s">
        <v>360</v>
      </c>
      <c r="Y23" s="20" t="s">
        <v>361</v>
      </c>
      <c r="Z23" s="20"/>
      <c r="AA23" s="20"/>
      <c r="AB23" s="20"/>
      <c r="AC23" s="20"/>
      <c r="AD23" s="20" t="n">
        <v>44</v>
      </c>
      <c r="AE23" s="20" t="n">
        <v>22</v>
      </c>
      <c r="AF23" s="20" t="str">
        <f aca="true">INDIRECT("A"&amp;AD23)</f>
        <v>104-0.4</v>
      </c>
      <c r="AG23" s="20" t="n">
        <f aca="true">INDIRECT("D"&amp;AD23)</f>
        <v>200</v>
      </c>
      <c r="AH23" s="20" t="n">
        <f aca="true">INDIRECT("E"&amp;AD23)</f>
        <v>976</v>
      </c>
      <c r="AI23" s="197" t="n">
        <f aca="true">INDIRECT("I"&amp;AD23)</f>
        <v>-8.2658E-006</v>
      </c>
      <c r="AJ23" s="197" t="n">
        <f aca="true">INDIRECT("J"&amp;AD23)</f>
        <v>-3.775E-007</v>
      </c>
      <c r="AK23" s="197" t="n">
        <f aca="true">AVERAGE(INDIRECT("K"&amp;AD23):INDIRECT("K"&amp;AD24-1))</f>
        <v>0.00033936</v>
      </c>
      <c r="AL23" s="197" t="n">
        <f aca="true">AVERAGE(INDIRECT("L"&amp;AD23):INDIRECT("L"&amp;AD24-1))</f>
        <v>1.35415E-005</v>
      </c>
      <c r="AM23" s="197" t="n">
        <f aca="false">(ABS(AK23)/AK23*SQRT((AK23)^2+(AL23)^2))</f>
        <v>0.000339630066134095</v>
      </c>
      <c r="AN23" s="20"/>
      <c r="AO23" s="197" t="n">
        <f aca="true">STDEV(INDIRECT("K"&amp;AD23):INDIRECT("K"&amp;AD24-1))</f>
        <v>7.07106781186565E-008</v>
      </c>
    </row>
    <row r="24" customFormat="false" ht="14.25" hidden="false" customHeight="true" outlineLevel="0" collapsed="false">
      <c r="A24" s="20" t="s">
        <v>393</v>
      </c>
      <c r="B24" s="20" t="s">
        <v>357</v>
      </c>
      <c r="C24" s="20" t="n">
        <v>0</v>
      </c>
      <c r="D24" s="20" t="n">
        <v>200</v>
      </c>
      <c r="E24" s="20" t="n">
        <v>976</v>
      </c>
      <c r="F24" s="20" t="s">
        <v>358</v>
      </c>
      <c r="G24" s="197" t="n">
        <v>0.0013966</v>
      </c>
      <c r="H24" s="197" t="n">
        <v>4.81E-005</v>
      </c>
      <c r="I24" s="197" t="n">
        <v>-8.2658E-006</v>
      </c>
      <c r="J24" s="197" t="n">
        <v>-3.775E-007</v>
      </c>
      <c r="K24" s="197" t="n">
        <v>0.0014049</v>
      </c>
      <c r="L24" s="197" t="n">
        <v>4.84E-005</v>
      </c>
      <c r="M24" s="198" t="n">
        <v>1.97</v>
      </c>
      <c r="N24" s="20" t="n">
        <v>0</v>
      </c>
      <c r="O24" s="20" t="n">
        <v>0</v>
      </c>
      <c r="P24" s="20" t="n">
        <v>0</v>
      </c>
      <c r="Q24" s="20" t="n">
        <v>1</v>
      </c>
      <c r="R24" s="20" t="n">
        <v>1.4049E-005</v>
      </c>
      <c r="S24" s="20" t="n">
        <v>4.843E-007</v>
      </c>
      <c r="T24" s="20" t="n">
        <v>3</v>
      </c>
      <c r="U24" s="20" t="n">
        <v>0</v>
      </c>
      <c r="V24" s="20" t="n">
        <v>0</v>
      </c>
      <c r="W24" s="199" t="s">
        <v>394</v>
      </c>
      <c r="X24" s="20" t="s">
        <v>360</v>
      </c>
      <c r="Y24" s="20" t="s">
        <v>361</v>
      </c>
      <c r="Z24" s="20"/>
      <c r="AA24" s="20"/>
      <c r="AB24" s="20"/>
      <c r="AC24" s="20"/>
      <c r="AD24" s="20" t="n">
        <v>46</v>
      </c>
      <c r="AE24" s="20" t="n">
        <v>23</v>
      </c>
      <c r="AF24" s="20" t="str">
        <f aca="true">INDIRECT("A"&amp;AD24)</f>
        <v>104-0.2</v>
      </c>
      <c r="AG24" s="20" t="n">
        <f aca="true">INDIRECT("D"&amp;AD24)</f>
        <v>200</v>
      </c>
      <c r="AH24" s="20" t="n">
        <f aca="true">INDIRECT("E"&amp;AD24)</f>
        <v>976</v>
      </c>
      <c r="AI24" s="197" t="n">
        <f aca="true">INDIRECT("I"&amp;AD24)</f>
        <v>-8.2658E-006</v>
      </c>
      <c r="AJ24" s="197" t="n">
        <f aca="true">INDIRECT("J"&amp;AD24)</f>
        <v>-3.775E-007</v>
      </c>
      <c r="AK24" s="197" t="n">
        <f aca="true">AVERAGE(INDIRECT("K"&amp;AD24):INDIRECT("K"&amp;AD25-1))</f>
        <v>0.000464065</v>
      </c>
      <c r="AL24" s="197" t="n">
        <f aca="true">AVERAGE(INDIRECT("L"&amp;AD24):INDIRECT("L"&amp;AD25-1))</f>
        <v>1.78915E-005</v>
      </c>
      <c r="AM24" s="197" t="n">
        <f aca="false">(ABS(AK24)/AK24*SQRT((AK24)^2+(AL24)^2))</f>
        <v>0.000464409765182915</v>
      </c>
      <c r="AN24" s="20"/>
      <c r="AO24" s="197" t="n">
        <f aca="true">STDEV(INDIRECT("K"&amp;AD24):INDIRECT("K"&amp;AD25-1))</f>
        <v>2.12132034356238E-008</v>
      </c>
    </row>
    <row r="25" customFormat="false" ht="14.25" hidden="false" customHeight="true" outlineLevel="0" collapsed="false">
      <c r="A25" s="20" t="s">
        <v>393</v>
      </c>
      <c r="B25" s="20" t="s">
        <v>357</v>
      </c>
      <c r="C25" s="20" t="n">
        <v>0</v>
      </c>
      <c r="D25" s="20" t="n">
        <v>200</v>
      </c>
      <c r="E25" s="20" t="n">
        <v>976</v>
      </c>
      <c r="F25" s="20" t="s">
        <v>358</v>
      </c>
      <c r="G25" s="197" t="n">
        <v>0.0013968</v>
      </c>
      <c r="H25" s="197" t="n">
        <v>4.79E-005</v>
      </c>
      <c r="I25" s="197" t="n">
        <v>-8.2658E-006</v>
      </c>
      <c r="J25" s="197" t="n">
        <v>-3.775E-007</v>
      </c>
      <c r="K25" s="197" t="n">
        <v>0.001405</v>
      </c>
      <c r="L25" s="197" t="n">
        <v>4.83E-005</v>
      </c>
      <c r="M25" s="198" t="n">
        <v>1.97</v>
      </c>
      <c r="N25" s="20" t="n">
        <v>0</v>
      </c>
      <c r="O25" s="20" t="n">
        <v>0</v>
      </c>
      <c r="P25" s="20" t="n">
        <v>0</v>
      </c>
      <c r="Q25" s="20" t="n">
        <v>1</v>
      </c>
      <c r="R25" s="20" t="n">
        <v>1.405E-005</v>
      </c>
      <c r="S25" s="20" t="n">
        <v>4.825E-007</v>
      </c>
      <c r="T25" s="20" t="n">
        <v>3</v>
      </c>
      <c r="U25" s="20" t="n">
        <v>0</v>
      </c>
      <c r="V25" s="20" t="n">
        <v>0</v>
      </c>
      <c r="W25" s="199" t="s">
        <v>395</v>
      </c>
      <c r="X25" s="20" t="s">
        <v>360</v>
      </c>
      <c r="Y25" s="20" t="s">
        <v>361</v>
      </c>
      <c r="Z25" s="20"/>
      <c r="AA25" s="20"/>
      <c r="AB25" s="20"/>
      <c r="AC25" s="20"/>
      <c r="AD25" s="20" t="n">
        <v>48</v>
      </c>
      <c r="AE25" s="20" t="n">
        <v>24</v>
      </c>
      <c r="AF25" s="20" t="str">
        <f aca="true">INDIRECT("A"&amp;AD25)</f>
        <v>104-&lt;0.2</v>
      </c>
      <c r="AG25" s="20" t="n">
        <f aca="true">INDIRECT("D"&amp;AD25)</f>
        <v>200</v>
      </c>
      <c r="AH25" s="20" t="n">
        <f aca="true">INDIRECT("E"&amp;AD25)</f>
        <v>976</v>
      </c>
      <c r="AI25" s="197" t="n">
        <f aca="true">INDIRECT("I"&amp;AD25)</f>
        <v>-8.2658E-006</v>
      </c>
      <c r="AJ25" s="197" t="n">
        <f aca="true">INDIRECT("J"&amp;AD25)</f>
        <v>-3.775E-007</v>
      </c>
      <c r="AK25" s="197" t="n">
        <f aca="true">AVERAGE(INDIRECT("K"&amp;AD25):INDIRECT("K"&amp;AD26-1))</f>
        <v>0.00110735</v>
      </c>
      <c r="AL25" s="197" t="n">
        <f aca="true">AVERAGE(INDIRECT("L"&amp;AD25):INDIRECT("L"&amp;AD26-1))</f>
        <v>4.075E-005</v>
      </c>
      <c r="AM25" s="197" t="n">
        <f aca="false">(ABS(AK25)/AK25*SQRT((AK25)^2+(AL25)^2))</f>
        <v>0.00110809953749652</v>
      </c>
      <c r="AN25" s="20"/>
      <c r="AO25" s="197" t="n">
        <f aca="true">STDEV(INDIRECT("K"&amp;AD25):INDIRECT("K"&amp;AD26-1))</f>
        <v>2.12132034355931E-007</v>
      </c>
    </row>
    <row r="26" customFormat="false" ht="14.25" hidden="false" customHeight="true" outlineLevel="0" collapsed="false">
      <c r="A26" s="20" t="s">
        <v>396</v>
      </c>
      <c r="B26" s="20" t="s">
        <v>357</v>
      </c>
      <c r="C26" s="20" t="n">
        <v>0</v>
      </c>
      <c r="D26" s="20" t="n">
        <v>200</v>
      </c>
      <c r="E26" s="20" t="n">
        <v>976</v>
      </c>
      <c r="F26" s="20" t="s">
        <v>358</v>
      </c>
      <c r="G26" s="197" t="n">
        <v>0.00092024</v>
      </c>
      <c r="H26" s="197" t="n">
        <v>3.5936E-005</v>
      </c>
      <c r="I26" s="197" t="n">
        <v>-8.2658E-006</v>
      </c>
      <c r="J26" s="197" t="n">
        <v>-3.775E-007</v>
      </c>
      <c r="K26" s="197" t="n">
        <v>0.0009285</v>
      </c>
      <c r="L26" s="197" t="n">
        <v>3.6313E-005</v>
      </c>
      <c r="M26" s="198" t="n">
        <v>2.24</v>
      </c>
      <c r="N26" s="20" t="n">
        <v>0</v>
      </c>
      <c r="O26" s="20" t="n">
        <v>0</v>
      </c>
      <c r="P26" s="20" t="n">
        <v>0</v>
      </c>
      <c r="Q26" s="20" t="n">
        <v>1</v>
      </c>
      <c r="R26" s="20" t="n">
        <v>9.285E-006</v>
      </c>
      <c r="S26" s="20" t="n">
        <v>3.631E-007</v>
      </c>
      <c r="T26" s="20" t="n">
        <v>3</v>
      </c>
      <c r="U26" s="20" t="n">
        <v>0</v>
      </c>
      <c r="V26" s="20" t="n">
        <v>0</v>
      </c>
      <c r="W26" s="199" t="s">
        <v>397</v>
      </c>
      <c r="X26" s="20" t="s">
        <v>360</v>
      </c>
      <c r="Y26" s="20" t="s">
        <v>361</v>
      </c>
      <c r="Z26" s="20"/>
      <c r="AA26" s="20"/>
      <c r="AB26" s="20"/>
      <c r="AC26" s="20"/>
      <c r="AD26" s="20" t="n">
        <v>50</v>
      </c>
      <c r="AE26" s="20" t="n">
        <v>25</v>
      </c>
      <c r="AF26" s="20" t="str">
        <f aca="true">INDIRECT("A"&amp;AD26)</f>
        <v>105-ALL</v>
      </c>
      <c r="AG26" s="20" t="n">
        <f aca="true">INDIRECT("D"&amp;AD26)</f>
        <v>200</v>
      </c>
      <c r="AH26" s="20" t="n">
        <f aca="true">INDIRECT("E"&amp;AD26)</f>
        <v>976</v>
      </c>
      <c r="AI26" s="197" t="n">
        <f aca="true">INDIRECT("I"&amp;AD26)</f>
        <v>-8.2658E-006</v>
      </c>
      <c r="AJ26" s="197" t="n">
        <f aca="true">INDIRECT("J"&amp;AD26)</f>
        <v>-3.775E-007</v>
      </c>
      <c r="AK26" s="197" t="n">
        <f aca="true">AVERAGE(INDIRECT("K"&amp;AD26):INDIRECT("K"&amp;AD27-1))</f>
        <v>0.001282</v>
      </c>
      <c r="AL26" s="197" t="n">
        <f aca="true">AVERAGE(INDIRECT("L"&amp;AD26):INDIRECT("L"&amp;AD27-1))</f>
        <v>4.685E-005</v>
      </c>
      <c r="AM26" s="197" t="n">
        <f aca="false">(ABS(AK26)/AK26*SQRT((AK26)^2+(AL26)^2))</f>
        <v>0.00128285576839331</v>
      </c>
      <c r="AN26" s="20"/>
      <c r="AO26" s="197" t="n">
        <f aca="true">STDEV(INDIRECT("K"&amp;AD26):INDIRECT("K"&amp;AD27-1))</f>
        <v>0</v>
      </c>
    </row>
    <row r="27" customFormat="false" ht="14.25" hidden="false" customHeight="true" outlineLevel="0" collapsed="false">
      <c r="A27" s="20" t="s">
        <v>396</v>
      </c>
      <c r="B27" s="20" t="s">
        <v>357</v>
      </c>
      <c r="C27" s="20" t="n">
        <v>0</v>
      </c>
      <c r="D27" s="20" t="n">
        <v>200</v>
      </c>
      <c r="E27" s="20" t="n">
        <v>976</v>
      </c>
      <c r="F27" s="20" t="s">
        <v>358</v>
      </c>
      <c r="G27" s="197" t="n">
        <v>0.00092061</v>
      </c>
      <c r="H27" s="197" t="n">
        <v>3.5716E-005</v>
      </c>
      <c r="I27" s="197" t="n">
        <v>-8.2658E-006</v>
      </c>
      <c r="J27" s="197" t="n">
        <v>-3.775E-007</v>
      </c>
      <c r="K27" s="197" t="n">
        <v>0.00092887</v>
      </c>
      <c r="L27" s="197" t="n">
        <v>3.6094E-005</v>
      </c>
      <c r="M27" s="198" t="n">
        <v>2.23</v>
      </c>
      <c r="N27" s="20" t="n">
        <v>0</v>
      </c>
      <c r="O27" s="20" t="n">
        <v>0</v>
      </c>
      <c r="P27" s="20" t="n">
        <v>0</v>
      </c>
      <c r="Q27" s="20" t="n">
        <v>1</v>
      </c>
      <c r="R27" s="20" t="n">
        <v>9.2887E-006</v>
      </c>
      <c r="S27" s="20" t="n">
        <v>3.609E-007</v>
      </c>
      <c r="T27" s="20" t="n">
        <v>3</v>
      </c>
      <c r="U27" s="20" t="n">
        <v>0</v>
      </c>
      <c r="V27" s="20" t="n">
        <v>0</v>
      </c>
      <c r="W27" s="199" t="s">
        <v>398</v>
      </c>
      <c r="X27" s="20" t="s">
        <v>360</v>
      </c>
      <c r="Y27" s="20" t="s">
        <v>361</v>
      </c>
      <c r="Z27" s="20"/>
      <c r="AA27" s="20"/>
      <c r="AB27" s="20"/>
      <c r="AC27" s="20"/>
      <c r="AD27" s="20" t="n">
        <v>52</v>
      </c>
      <c r="AE27" s="20" t="n">
        <v>26</v>
      </c>
      <c r="AF27" s="20" t="str">
        <f aca="true">INDIRECT("A"&amp;AD27)</f>
        <v>105-0.8</v>
      </c>
      <c r="AG27" s="20" t="n">
        <f aca="true">INDIRECT("D"&amp;AD27)</f>
        <v>200</v>
      </c>
      <c r="AH27" s="20" t="n">
        <f aca="true">INDIRECT("E"&amp;AD27)</f>
        <v>976</v>
      </c>
      <c r="AI27" s="197" t="n">
        <f aca="true">INDIRECT("I"&amp;AD27)</f>
        <v>-8.2658E-006</v>
      </c>
      <c r="AJ27" s="197" t="n">
        <f aca="true">INDIRECT("J"&amp;AD27)</f>
        <v>-3.775E-007</v>
      </c>
      <c r="AK27" s="197" t="n">
        <f aca="true">AVERAGE(INDIRECT("K"&amp;AD27):INDIRECT("K"&amp;AD28-1))</f>
        <v>0.0010425</v>
      </c>
      <c r="AL27" s="197" t="n">
        <f aca="true">AVERAGE(INDIRECT("L"&amp;AD27):INDIRECT("L"&amp;AD28-1))</f>
        <v>4.44E-005</v>
      </c>
      <c r="AM27" s="197" t="n">
        <f aca="false">(ABS(AK27)/AK27*SQRT((AK27)^2+(AL27)^2))</f>
        <v>0.00104344506803185</v>
      </c>
      <c r="AN27" s="20"/>
      <c r="AO27" s="197" t="n">
        <f aca="true">STDEV(INDIRECT("K"&amp;AD27):INDIRECT("K"&amp;AD28-1))</f>
        <v>1.4142135623739E-007</v>
      </c>
    </row>
    <row r="28" customFormat="false" ht="14.25" hidden="false" customHeight="true" outlineLevel="0" collapsed="false">
      <c r="A28" s="20" t="s">
        <v>399</v>
      </c>
      <c r="B28" s="20" t="s">
        <v>357</v>
      </c>
      <c r="C28" s="20" t="n">
        <v>0</v>
      </c>
      <c r="D28" s="20" t="n">
        <v>200</v>
      </c>
      <c r="E28" s="20" t="n">
        <v>976</v>
      </c>
      <c r="F28" s="20" t="s">
        <v>358</v>
      </c>
      <c r="G28" s="197" t="n">
        <v>0.0021117</v>
      </c>
      <c r="H28" s="197" t="n">
        <v>7.71E-005</v>
      </c>
      <c r="I28" s="197" t="n">
        <v>-8.2658E-006</v>
      </c>
      <c r="J28" s="197" t="n">
        <v>-3.775E-007</v>
      </c>
      <c r="K28" s="197" t="n">
        <v>0.0021199</v>
      </c>
      <c r="L28" s="197" t="n">
        <v>7.75E-005</v>
      </c>
      <c r="M28" s="198" t="n">
        <v>2.09</v>
      </c>
      <c r="N28" s="20" t="n">
        <v>0</v>
      </c>
      <c r="O28" s="20" t="n">
        <v>0</v>
      </c>
      <c r="P28" s="20" t="n">
        <v>0</v>
      </c>
      <c r="Q28" s="20" t="n">
        <v>1</v>
      </c>
      <c r="R28" s="20" t="n">
        <v>2.1199E-005</v>
      </c>
      <c r="S28" s="20" t="n">
        <v>7.751E-007</v>
      </c>
      <c r="T28" s="20" t="n">
        <v>3</v>
      </c>
      <c r="U28" s="20" t="n">
        <v>0</v>
      </c>
      <c r="V28" s="20" t="n">
        <v>0</v>
      </c>
      <c r="W28" s="199" t="s">
        <v>400</v>
      </c>
      <c r="X28" s="20" t="s">
        <v>360</v>
      </c>
      <c r="Y28" s="20" t="s">
        <v>361</v>
      </c>
      <c r="Z28" s="20"/>
      <c r="AA28" s="20"/>
      <c r="AB28" s="20"/>
      <c r="AC28" s="20"/>
      <c r="AD28" s="20" t="n">
        <v>54</v>
      </c>
      <c r="AE28" s="20" t="n">
        <v>27</v>
      </c>
      <c r="AF28" s="20" t="str">
        <f aca="true">INDIRECT("A"&amp;AD28)</f>
        <v>105-0.6</v>
      </c>
      <c r="AG28" s="20" t="n">
        <f aca="true">INDIRECT("D"&amp;AD28)</f>
        <v>200</v>
      </c>
      <c r="AH28" s="20" t="n">
        <f aca="true">INDIRECT("E"&amp;AD28)</f>
        <v>976</v>
      </c>
      <c r="AI28" s="197" t="n">
        <f aca="true">INDIRECT("I"&amp;AD28)</f>
        <v>-8.2658E-006</v>
      </c>
      <c r="AJ28" s="197" t="n">
        <f aca="true">INDIRECT("J"&amp;AD28)</f>
        <v>-3.775E-007</v>
      </c>
      <c r="AK28" s="197" t="n">
        <f aca="true">AVERAGE(INDIRECT("K"&amp;AD28):INDIRECT("K"&amp;AD29-1))</f>
        <v>0.00085026</v>
      </c>
      <c r="AL28" s="197" t="n">
        <f aca="true">AVERAGE(INDIRECT("L"&amp;AD28):INDIRECT("L"&amp;AD29-1))</f>
        <v>3.29505E-005</v>
      </c>
      <c r="AM28" s="197" t="n">
        <f aca="false">(ABS(AK28)/AK28*SQRT((AK28)^2+(AL28)^2))</f>
        <v>0.000850898233075055</v>
      </c>
      <c r="AN28" s="20"/>
      <c r="AO28" s="197" t="n">
        <f aca="true">STDEV(INDIRECT("K"&amp;AD28):INDIRECT("K"&amp;AD29-1))</f>
        <v>1.83847763108484E-007</v>
      </c>
    </row>
    <row r="29" customFormat="false" ht="14.25" hidden="false" customHeight="true" outlineLevel="0" collapsed="false">
      <c r="A29" s="20" t="s">
        <v>399</v>
      </c>
      <c r="B29" s="20" t="s">
        <v>357</v>
      </c>
      <c r="C29" s="20" t="n">
        <v>0</v>
      </c>
      <c r="D29" s="20" t="n">
        <v>200</v>
      </c>
      <c r="E29" s="20" t="n">
        <v>976</v>
      </c>
      <c r="F29" s="20" t="s">
        <v>358</v>
      </c>
      <c r="G29" s="197" t="n">
        <v>0.0021117</v>
      </c>
      <c r="H29" s="197" t="n">
        <v>7.7E-005</v>
      </c>
      <c r="I29" s="197" t="n">
        <v>-8.2658E-006</v>
      </c>
      <c r="J29" s="197" t="n">
        <v>-3.775E-007</v>
      </c>
      <c r="K29" s="197" t="n">
        <v>0.00212</v>
      </c>
      <c r="L29" s="197" t="n">
        <v>7.74E-005</v>
      </c>
      <c r="M29" s="198" t="n">
        <v>2.09</v>
      </c>
      <c r="N29" s="20" t="n">
        <v>0</v>
      </c>
      <c r="O29" s="20" t="n">
        <v>0</v>
      </c>
      <c r="P29" s="20" t="n">
        <v>0</v>
      </c>
      <c r="Q29" s="20" t="n">
        <v>1</v>
      </c>
      <c r="R29" s="20" t="n">
        <v>2.12E-005</v>
      </c>
      <c r="S29" s="20" t="n">
        <v>7.735E-007</v>
      </c>
      <c r="T29" s="20" t="n">
        <v>3</v>
      </c>
      <c r="U29" s="20" t="n">
        <v>0</v>
      </c>
      <c r="V29" s="20" t="n">
        <v>0</v>
      </c>
      <c r="W29" s="199" t="s">
        <v>401</v>
      </c>
      <c r="X29" s="20" t="s">
        <v>360</v>
      </c>
      <c r="Y29" s="20" t="s">
        <v>361</v>
      </c>
      <c r="Z29" s="20"/>
      <c r="AA29" s="20"/>
      <c r="AB29" s="20"/>
      <c r="AC29" s="20"/>
      <c r="AD29" s="20" t="n">
        <v>56</v>
      </c>
      <c r="AE29" s="20" t="n">
        <v>28</v>
      </c>
      <c r="AF29" s="20" t="str">
        <f aca="true">INDIRECT("A"&amp;AD29)</f>
        <v>105-0.4</v>
      </c>
      <c r="AG29" s="20" t="n">
        <f aca="true">INDIRECT("D"&amp;AD29)</f>
        <v>200</v>
      </c>
      <c r="AH29" s="20" t="n">
        <f aca="true">INDIRECT("E"&amp;AD29)</f>
        <v>976</v>
      </c>
      <c r="AI29" s="197" t="n">
        <f aca="true">INDIRECT("I"&amp;AD29)</f>
        <v>-8.2658E-006</v>
      </c>
      <c r="AJ29" s="197" t="n">
        <f aca="true">INDIRECT("J"&amp;AD29)</f>
        <v>-3.775E-007</v>
      </c>
      <c r="AK29" s="197" t="n">
        <f aca="true">AVERAGE(INDIRECT("K"&amp;AD29):INDIRECT("K"&amp;AD30-1))</f>
        <v>0.00066228</v>
      </c>
      <c r="AL29" s="197" t="n">
        <f aca="true">AVERAGE(INDIRECT("L"&amp;AD29):INDIRECT("L"&amp;AD30-1))</f>
        <v>2.55885E-005</v>
      </c>
      <c r="AM29" s="197" t="n">
        <f aca="false">(ABS(AK29)/AK29*SQRT((AK29)^2+(AL29)^2))</f>
        <v>0.000662774146849626</v>
      </c>
      <c r="AN29" s="20"/>
      <c r="AO29" s="197" t="n">
        <f aca="true">STDEV(INDIRECT("K"&amp;AD29):INDIRECT("K"&amp;AD30-1))</f>
        <v>1.13137084989789E-007</v>
      </c>
    </row>
    <row r="30" customFormat="false" ht="14.25" hidden="false" customHeight="true" outlineLevel="0" collapsed="false">
      <c r="A30" s="20" t="s">
        <v>402</v>
      </c>
      <c r="B30" s="20" t="s">
        <v>357</v>
      </c>
      <c r="C30" s="20" t="n">
        <v>0</v>
      </c>
      <c r="D30" s="20" t="n">
        <v>200</v>
      </c>
      <c r="E30" s="20" t="n">
        <v>976</v>
      </c>
      <c r="F30" s="20" t="s">
        <v>358</v>
      </c>
      <c r="G30" s="197" t="n">
        <v>0.0011608</v>
      </c>
      <c r="H30" s="197" t="n">
        <v>4.5E-005</v>
      </c>
      <c r="I30" s="197" t="n">
        <v>-8.2658E-006</v>
      </c>
      <c r="J30" s="197" t="n">
        <v>-3.775E-007</v>
      </c>
      <c r="K30" s="197" t="n">
        <v>0.0011691</v>
      </c>
      <c r="L30" s="197" t="n">
        <v>4.53E-005</v>
      </c>
      <c r="M30" s="198" t="n">
        <v>2.22</v>
      </c>
      <c r="N30" s="20" t="n">
        <v>0</v>
      </c>
      <c r="O30" s="20" t="n">
        <v>0</v>
      </c>
      <c r="P30" s="20" t="n">
        <v>0</v>
      </c>
      <c r="Q30" s="20" t="n">
        <v>1</v>
      </c>
      <c r="R30" s="20" t="n">
        <v>1.1691E-005</v>
      </c>
      <c r="S30" s="20" t="n">
        <v>4.534E-007</v>
      </c>
      <c r="T30" s="20" t="n">
        <v>3</v>
      </c>
      <c r="U30" s="20" t="n">
        <v>0</v>
      </c>
      <c r="V30" s="20" t="n">
        <v>0</v>
      </c>
      <c r="W30" s="199" t="s">
        <v>403</v>
      </c>
      <c r="X30" s="20" t="s">
        <v>360</v>
      </c>
      <c r="Y30" s="20" t="s">
        <v>361</v>
      </c>
      <c r="Z30" s="20"/>
      <c r="AA30" s="20"/>
      <c r="AB30" s="20"/>
      <c r="AC30" s="20"/>
      <c r="AD30" s="20" t="n">
        <v>58</v>
      </c>
      <c r="AE30" s="20" t="n">
        <v>29</v>
      </c>
      <c r="AF30" s="20" t="str">
        <f aca="true">INDIRECT("A"&amp;AD30)</f>
        <v>105-0.2</v>
      </c>
      <c r="AG30" s="20" t="n">
        <f aca="true">INDIRECT("D"&amp;AD30)</f>
        <v>200</v>
      </c>
      <c r="AH30" s="20" t="n">
        <f aca="true">INDIRECT("E"&amp;AD30)</f>
        <v>976</v>
      </c>
      <c r="AI30" s="197" t="n">
        <f aca="true">INDIRECT("I"&amp;AD30)</f>
        <v>-8.2658E-006</v>
      </c>
      <c r="AJ30" s="197" t="n">
        <f aca="true">INDIRECT("J"&amp;AD30)</f>
        <v>-3.775E-007</v>
      </c>
      <c r="AK30" s="197" t="n">
        <f aca="true">AVERAGE(INDIRECT("K"&amp;AD30):INDIRECT("K"&amp;AD31-1))</f>
        <v>0.00097441</v>
      </c>
      <c r="AL30" s="197" t="n">
        <f aca="true">AVERAGE(INDIRECT("L"&amp;AD30):INDIRECT("L"&amp;AD31-1))</f>
        <v>3.66765E-005</v>
      </c>
      <c r="AM30" s="197" t="n">
        <f aca="false">(ABS(AK30)/AK30*SQRT((AK30)^2+(AL30)^2))</f>
        <v>0.000975100001924033</v>
      </c>
      <c r="AN30" s="20"/>
      <c r="AO30" s="197" t="n">
        <f aca="true">STDEV(INDIRECT("K"&amp;AD30):INDIRECT("K"&amp;AD31-1))</f>
        <v>5.65685424948945E-008</v>
      </c>
    </row>
    <row r="31" customFormat="false" ht="14.25" hidden="false" customHeight="true" outlineLevel="0" collapsed="false">
      <c r="A31" s="20" t="s">
        <v>402</v>
      </c>
      <c r="B31" s="20" t="s">
        <v>357</v>
      </c>
      <c r="C31" s="20" t="n">
        <v>0</v>
      </c>
      <c r="D31" s="20" t="n">
        <v>200</v>
      </c>
      <c r="E31" s="20" t="n">
        <v>976</v>
      </c>
      <c r="F31" s="20" t="s">
        <v>358</v>
      </c>
      <c r="G31" s="197" t="n">
        <v>0.0011607</v>
      </c>
      <c r="H31" s="197" t="n">
        <v>4.49E-005</v>
      </c>
      <c r="I31" s="197" t="n">
        <v>-8.2658E-006</v>
      </c>
      <c r="J31" s="197" t="n">
        <v>-3.775E-007</v>
      </c>
      <c r="K31" s="197" t="n">
        <v>0.0011689</v>
      </c>
      <c r="L31" s="197" t="n">
        <v>4.53E-005</v>
      </c>
      <c r="M31" s="198" t="n">
        <v>2.22</v>
      </c>
      <c r="N31" s="20" t="n">
        <v>0</v>
      </c>
      <c r="O31" s="20" t="n">
        <v>0</v>
      </c>
      <c r="P31" s="20" t="n">
        <v>0</v>
      </c>
      <c r="Q31" s="20" t="n">
        <v>1</v>
      </c>
      <c r="R31" s="20" t="n">
        <v>1.1689E-005</v>
      </c>
      <c r="S31" s="20" t="n">
        <v>4.529E-007</v>
      </c>
      <c r="T31" s="20" t="n">
        <v>3</v>
      </c>
      <c r="U31" s="20" t="n">
        <v>0</v>
      </c>
      <c r="V31" s="20" t="n">
        <v>0</v>
      </c>
      <c r="W31" s="199" t="s">
        <v>404</v>
      </c>
      <c r="X31" s="20" t="s">
        <v>360</v>
      </c>
      <c r="Y31" s="20" t="s">
        <v>361</v>
      </c>
      <c r="Z31" s="20"/>
      <c r="AA31" s="20"/>
      <c r="AB31" s="20"/>
      <c r="AC31" s="20"/>
      <c r="AD31" s="20" t="n">
        <v>60</v>
      </c>
      <c r="AE31" s="20" t="n">
        <v>30</v>
      </c>
      <c r="AF31" s="20" t="str">
        <f aca="true">INDIRECT("A"&amp;AD31)</f>
        <v>105-&lt;0.2</v>
      </c>
      <c r="AG31" s="20" t="n">
        <f aca="true">INDIRECT("D"&amp;AD31)</f>
        <v>200</v>
      </c>
      <c r="AH31" s="20" t="n">
        <f aca="true">INDIRECT("E"&amp;AD31)</f>
        <v>976</v>
      </c>
      <c r="AI31" s="197" t="n">
        <f aca="true">INDIRECT("I"&amp;AD31)</f>
        <v>-8.2658E-006</v>
      </c>
      <c r="AJ31" s="197" t="n">
        <f aca="true">INDIRECT("J"&amp;AD31)</f>
        <v>-3.775E-007</v>
      </c>
      <c r="AK31" s="197" t="n">
        <f aca="true">AVERAGE(INDIRECT("K"&amp;AD31):INDIRECT("K"&amp;AD32-1))</f>
        <v>0.00286845</v>
      </c>
      <c r="AL31" s="197" t="n">
        <f aca="true">AVERAGE(INDIRECT("L"&amp;AD31):INDIRECT("L"&amp;AD32-1))</f>
        <v>9.81E-005</v>
      </c>
      <c r="AM31" s="197" t="n">
        <f aca="false">(ABS(AK31)/AK31*SQRT((AK31)^2+(AL31)^2))</f>
        <v>0.00287012700285196</v>
      </c>
      <c r="AN31" s="20"/>
      <c r="AO31" s="197" t="n">
        <f aca="true">STDEV(INDIRECT("K"&amp;AD31):INDIRECT("K"&amp;AD32-1))</f>
        <v>7.07106781185415E-008</v>
      </c>
    </row>
    <row r="32" customFormat="false" ht="14.25" hidden="false" customHeight="true" outlineLevel="0" collapsed="false">
      <c r="A32" s="20" t="s">
        <v>405</v>
      </c>
      <c r="B32" s="20" t="s">
        <v>357</v>
      </c>
      <c r="C32" s="20" t="n">
        <v>0</v>
      </c>
      <c r="D32" s="20" t="n">
        <v>200</v>
      </c>
      <c r="E32" s="20" t="n">
        <v>976</v>
      </c>
      <c r="F32" s="20" t="s">
        <v>358</v>
      </c>
      <c r="G32" s="197" t="n">
        <v>0.00087343</v>
      </c>
      <c r="H32" s="197" t="n">
        <v>3.2987E-005</v>
      </c>
      <c r="I32" s="197" t="n">
        <v>-8.2658E-006</v>
      </c>
      <c r="J32" s="197" t="n">
        <v>-3.775E-007</v>
      </c>
      <c r="K32" s="197" t="n">
        <v>0.00088169</v>
      </c>
      <c r="L32" s="197" t="n">
        <v>3.3364E-005</v>
      </c>
      <c r="M32" s="198" t="n">
        <v>2.17</v>
      </c>
      <c r="N32" s="20" t="n">
        <v>0</v>
      </c>
      <c r="O32" s="20" t="n">
        <v>0</v>
      </c>
      <c r="P32" s="20" t="n">
        <v>0</v>
      </c>
      <c r="Q32" s="20" t="n">
        <v>1</v>
      </c>
      <c r="R32" s="20" t="n">
        <v>8.8169E-006</v>
      </c>
      <c r="S32" s="20" t="n">
        <v>3.336E-007</v>
      </c>
      <c r="T32" s="20" t="n">
        <v>3</v>
      </c>
      <c r="U32" s="20" t="n">
        <v>0</v>
      </c>
      <c r="V32" s="20" t="n">
        <v>0</v>
      </c>
      <c r="W32" s="199" t="s">
        <v>406</v>
      </c>
      <c r="X32" s="20" t="s">
        <v>360</v>
      </c>
      <c r="Y32" s="20" t="s">
        <v>361</v>
      </c>
      <c r="Z32" s="20"/>
      <c r="AA32" s="20"/>
      <c r="AB32" s="20"/>
      <c r="AC32" s="20"/>
      <c r="AD32" s="20" t="n">
        <v>62</v>
      </c>
      <c r="AE32" s="20" t="n">
        <v>31</v>
      </c>
      <c r="AF32" s="20" t="str">
        <f aca="true">INDIRECT("A"&amp;AD32)</f>
        <v>106-ALL</v>
      </c>
      <c r="AG32" s="20" t="n">
        <f aca="true">INDIRECT("D"&amp;AD32)</f>
        <v>200</v>
      </c>
      <c r="AH32" s="20" t="n">
        <f aca="true">INDIRECT("E"&amp;AD32)</f>
        <v>976</v>
      </c>
      <c r="AI32" s="197" t="n">
        <f aca="true">INDIRECT("I"&amp;AD32)</f>
        <v>-8.2658E-006</v>
      </c>
      <c r="AJ32" s="197" t="n">
        <f aca="true">INDIRECT("J"&amp;AD32)</f>
        <v>-3.775E-007</v>
      </c>
      <c r="AK32" s="197" t="n">
        <f aca="true">AVERAGE(INDIRECT("K"&amp;AD32):INDIRECT("K"&amp;AD33-1))</f>
        <v>0.00152495</v>
      </c>
      <c r="AL32" s="197" t="n">
        <f aca="true">AVERAGE(INDIRECT("L"&amp;AD32):INDIRECT("L"&amp;AD33-1))</f>
        <v>5.4E-005</v>
      </c>
      <c r="AM32" s="197" t="n">
        <f aca="false">(ABS(AK32)/AK32*SQRT((AK32)^2+(AL32)^2))</f>
        <v>0.00152590579738724</v>
      </c>
      <c r="AN32" s="20"/>
      <c r="AO32" s="197" t="n">
        <f aca="true">STDEV(INDIRECT("K"&amp;AD32):INDIRECT("K"&amp;AD33-1))</f>
        <v>3.53553390593321E-007</v>
      </c>
    </row>
    <row r="33" customFormat="false" ht="14.25" hidden="false" customHeight="true" outlineLevel="0" collapsed="false">
      <c r="A33" s="20" t="s">
        <v>405</v>
      </c>
      <c r="B33" s="20" t="s">
        <v>357</v>
      </c>
      <c r="C33" s="20" t="n">
        <v>0</v>
      </c>
      <c r="D33" s="20" t="n">
        <v>200</v>
      </c>
      <c r="E33" s="20" t="n">
        <v>976</v>
      </c>
      <c r="F33" s="20" t="s">
        <v>358</v>
      </c>
      <c r="G33" s="197" t="n">
        <v>0.00087325</v>
      </c>
      <c r="H33" s="197" t="n">
        <v>3.3164E-005</v>
      </c>
      <c r="I33" s="197" t="n">
        <v>-8.2658E-006</v>
      </c>
      <c r="J33" s="197" t="n">
        <v>-3.775E-007</v>
      </c>
      <c r="K33" s="197" t="n">
        <v>0.00088152</v>
      </c>
      <c r="L33" s="197" t="n">
        <v>3.3541E-005</v>
      </c>
      <c r="M33" s="198" t="n">
        <v>2.18</v>
      </c>
      <c r="N33" s="20" t="n">
        <v>0</v>
      </c>
      <c r="O33" s="20" t="n">
        <v>0</v>
      </c>
      <c r="P33" s="20" t="n">
        <v>0</v>
      </c>
      <c r="Q33" s="20" t="n">
        <v>1</v>
      </c>
      <c r="R33" s="20" t="n">
        <v>8.8152E-006</v>
      </c>
      <c r="S33" s="20" t="n">
        <v>3.354E-007</v>
      </c>
      <c r="T33" s="20" t="n">
        <v>3</v>
      </c>
      <c r="U33" s="20" t="n">
        <v>0</v>
      </c>
      <c r="V33" s="20" t="n">
        <v>0</v>
      </c>
      <c r="W33" s="199" t="s">
        <v>407</v>
      </c>
      <c r="X33" s="20" t="s">
        <v>360</v>
      </c>
      <c r="Y33" s="20" t="s">
        <v>361</v>
      </c>
      <c r="Z33" s="20"/>
      <c r="AA33" s="20"/>
      <c r="AB33" s="20"/>
      <c r="AC33" s="20"/>
      <c r="AD33" s="20" t="n">
        <v>64</v>
      </c>
      <c r="AE33" s="20" t="n">
        <v>32</v>
      </c>
      <c r="AF33" s="20" t="str">
        <f aca="true">INDIRECT("A"&amp;AD33)</f>
        <v>106-0.8</v>
      </c>
      <c r="AG33" s="20" t="n">
        <f aca="true">INDIRECT("D"&amp;AD33)</f>
        <v>200</v>
      </c>
      <c r="AH33" s="20" t="n">
        <f aca="true">INDIRECT("E"&amp;AD33)</f>
        <v>976</v>
      </c>
      <c r="AI33" s="197" t="n">
        <f aca="true">INDIRECT("I"&amp;AD33)</f>
        <v>-8.2658E-006</v>
      </c>
      <c r="AJ33" s="197" t="n">
        <f aca="true">INDIRECT("J"&amp;AD33)</f>
        <v>-3.775E-007</v>
      </c>
      <c r="AK33" s="197" t="n">
        <f aca="true">AVERAGE(INDIRECT("K"&amp;AD33):INDIRECT("K"&amp;AD34-1))</f>
        <v>0.00401175</v>
      </c>
      <c r="AL33" s="197" t="n">
        <f aca="true">AVERAGE(INDIRECT("L"&amp;AD33):INDIRECT("L"&amp;AD34-1))</f>
        <v>0.00013855</v>
      </c>
      <c r="AM33" s="197" t="n">
        <f aca="false">(ABS(AK33)/AK33*SQRT((AK33)^2+(AL33)^2))</f>
        <v>0.0040141417719109</v>
      </c>
      <c r="AN33" s="20"/>
      <c r="AO33" s="197" t="n">
        <f aca="true">STDEV(INDIRECT("K"&amp;AD33):INDIRECT("K"&amp;AD34-1))</f>
        <v>1.48492424049213E-006</v>
      </c>
    </row>
    <row r="34" customFormat="false" ht="14.25" hidden="false" customHeight="true" outlineLevel="0" collapsed="false">
      <c r="A34" s="20" t="s">
        <v>408</v>
      </c>
      <c r="B34" s="20" t="s">
        <v>357</v>
      </c>
      <c r="C34" s="20" t="n">
        <v>0</v>
      </c>
      <c r="D34" s="20" t="n">
        <v>200</v>
      </c>
      <c r="E34" s="20" t="n">
        <v>976</v>
      </c>
      <c r="F34" s="20" t="s">
        <v>358</v>
      </c>
      <c r="G34" s="197" t="n">
        <v>0.00090049</v>
      </c>
      <c r="H34" s="197" t="n">
        <v>3.3517E-005</v>
      </c>
      <c r="I34" s="197" t="n">
        <v>-8.2658E-006</v>
      </c>
      <c r="J34" s="197" t="n">
        <v>-3.775E-007</v>
      </c>
      <c r="K34" s="197" t="n">
        <v>0.00090876</v>
      </c>
      <c r="L34" s="197" t="n">
        <v>3.3894E-005</v>
      </c>
      <c r="M34" s="198" t="n">
        <v>2.14</v>
      </c>
      <c r="N34" s="20" t="n">
        <v>0</v>
      </c>
      <c r="O34" s="20" t="n">
        <v>0</v>
      </c>
      <c r="P34" s="20" t="n">
        <v>0</v>
      </c>
      <c r="Q34" s="20" t="n">
        <v>1</v>
      </c>
      <c r="R34" s="20" t="n">
        <v>9.0876E-006</v>
      </c>
      <c r="S34" s="20" t="n">
        <v>3.389E-007</v>
      </c>
      <c r="T34" s="20" t="n">
        <v>3</v>
      </c>
      <c r="U34" s="20" t="n">
        <v>0</v>
      </c>
      <c r="V34" s="20" t="n">
        <v>0</v>
      </c>
      <c r="W34" s="199" t="s">
        <v>409</v>
      </c>
      <c r="X34" s="20" t="s">
        <v>360</v>
      </c>
      <c r="Y34" s="20" t="s">
        <v>361</v>
      </c>
      <c r="Z34" s="20"/>
      <c r="AA34" s="20"/>
      <c r="AB34" s="20"/>
      <c r="AC34" s="20"/>
      <c r="AD34" s="20" t="n">
        <v>66</v>
      </c>
      <c r="AE34" s="20" t="n">
        <v>33</v>
      </c>
      <c r="AF34" s="20" t="str">
        <f aca="true">INDIRECT("A"&amp;AD34)</f>
        <v>106-0.6</v>
      </c>
      <c r="AG34" s="20" t="n">
        <f aca="true">INDIRECT("D"&amp;AD34)</f>
        <v>200</v>
      </c>
      <c r="AH34" s="20" t="n">
        <f aca="true">INDIRECT("E"&amp;AD34)</f>
        <v>976</v>
      </c>
      <c r="AI34" s="197" t="n">
        <f aca="true">INDIRECT("I"&amp;AD34)</f>
        <v>-8.2658E-006</v>
      </c>
      <c r="AJ34" s="197" t="n">
        <f aca="true">INDIRECT("J"&amp;AD34)</f>
        <v>-3.775E-007</v>
      </c>
      <c r="AK34" s="197" t="n">
        <f aca="true">AVERAGE(INDIRECT("K"&amp;AD34):INDIRECT("K"&amp;AD35-1))</f>
        <v>0.00245585</v>
      </c>
      <c r="AL34" s="197" t="n">
        <f aca="true">AVERAGE(INDIRECT("L"&amp;AD34):INDIRECT("L"&amp;AD35-1))</f>
        <v>8.71E-005</v>
      </c>
      <c r="AM34" s="197" t="n">
        <f aca="false">(ABS(AK34)/AK34*SQRT((AK34)^2+(AL34)^2))</f>
        <v>0.00245739407350551</v>
      </c>
      <c r="AN34" s="20"/>
      <c r="AO34" s="197" t="n">
        <f aca="true">STDEV(INDIRECT("K"&amp;AD34):INDIRECT("K"&amp;AD35-1))</f>
        <v>2.12132034355931E-007</v>
      </c>
    </row>
    <row r="35" customFormat="false" ht="14.25" hidden="false" customHeight="true" outlineLevel="0" collapsed="false">
      <c r="A35" s="20" t="s">
        <v>408</v>
      </c>
      <c r="B35" s="20" t="s">
        <v>357</v>
      </c>
      <c r="C35" s="20" t="n">
        <v>0</v>
      </c>
      <c r="D35" s="20" t="n">
        <v>200</v>
      </c>
      <c r="E35" s="20" t="n">
        <v>976</v>
      </c>
      <c r="F35" s="20" t="s">
        <v>358</v>
      </c>
      <c r="G35" s="197" t="n">
        <v>0.00090057</v>
      </c>
      <c r="H35" s="197" t="n">
        <v>3.3488E-005</v>
      </c>
      <c r="I35" s="197" t="n">
        <v>-8.2658E-006</v>
      </c>
      <c r="J35" s="197" t="n">
        <v>-3.775E-007</v>
      </c>
      <c r="K35" s="197" t="n">
        <v>0.00090884</v>
      </c>
      <c r="L35" s="197" t="n">
        <v>3.3866E-005</v>
      </c>
      <c r="M35" s="198" t="n">
        <v>2.13</v>
      </c>
      <c r="N35" s="20" t="n">
        <v>0</v>
      </c>
      <c r="O35" s="20" t="n">
        <v>0</v>
      </c>
      <c r="P35" s="20" t="n">
        <v>0</v>
      </c>
      <c r="Q35" s="20" t="n">
        <v>1</v>
      </c>
      <c r="R35" s="20" t="n">
        <v>9.0884E-006</v>
      </c>
      <c r="S35" s="20" t="n">
        <v>3.387E-007</v>
      </c>
      <c r="T35" s="20" t="n">
        <v>3</v>
      </c>
      <c r="U35" s="20" t="n">
        <v>0</v>
      </c>
      <c r="V35" s="20" t="n">
        <v>0</v>
      </c>
      <c r="W35" s="199" t="s">
        <v>410</v>
      </c>
      <c r="X35" s="20" t="s">
        <v>360</v>
      </c>
      <c r="Y35" s="20" t="s">
        <v>361</v>
      </c>
      <c r="Z35" s="20"/>
      <c r="AA35" s="20"/>
      <c r="AB35" s="20"/>
      <c r="AC35" s="20"/>
      <c r="AD35" s="20" t="n">
        <v>68</v>
      </c>
      <c r="AE35" s="20" t="n">
        <v>34</v>
      </c>
      <c r="AF35" s="20" t="str">
        <f aca="true">INDIRECT("A"&amp;AD35)</f>
        <v>106-0.4</v>
      </c>
      <c r="AG35" s="20" t="n">
        <f aca="true">INDIRECT("D"&amp;AD35)</f>
        <v>200</v>
      </c>
      <c r="AH35" s="20" t="n">
        <f aca="true">INDIRECT("E"&amp;AD35)</f>
        <v>976</v>
      </c>
      <c r="AI35" s="197" t="n">
        <f aca="true">INDIRECT("I"&amp;AD35)</f>
        <v>-8.2658E-006</v>
      </c>
      <c r="AJ35" s="197" t="n">
        <f aca="true">INDIRECT("J"&amp;AD35)</f>
        <v>-3.775E-007</v>
      </c>
      <c r="AK35" s="197" t="n">
        <f aca="true">AVERAGE(INDIRECT("K"&amp;AD35):INDIRECT("K"&amp;AD36-1))</f>
        <v>0.0012516</v>
      </c>
      <c r="AL35" s="197" t="n">
        <f aca="true">AVERAGE(INDIRECT("L"&amp;AD35):INDIRECT("L"&amp;AD36-1))</f>
        <v>4.23E-005</v>
      </c>
      <c r="AM35" s="197" t="n">
        <f aca="false">(ABS(AK35)/AK35*SQRT((AK35)^2+(AL35)^2))</f>
        <v>0.00125231459705619</v>
      </c>
      <c r="AN35" s="20"/>
      <c r="AO35" s="197" t="n">
        <f aca="true">STDEV(INDIRECT("K"&amp;AD35):INDIRECT("K"&amp;AD36-1))</f>
        <v>1.41421356237236E-007</v>
      </c>
    </row>
    <row r="36" customFormat="false" ht="14.25" hidden="false" customHeight="true" outlineLevel="0" collapsed="false">
      <c r="A36" s="20" t="s">
        <v>411</v>
      </c>
      <c r="B36" s="20" t="s">
        <v>357</v>
      </c>
      <c r="C36" s="20" t="n">
        <v>0</v>
      </c>
      <c r="D36" s="20" t="n">
        <v>200</v>
      </c>
      <c r="E36" s="20" t="n">
        <v>976</v>
      </c>
      <c r="F36" s="20" t="s">
        <v>358</v>
      </c>
      <c r="G36" s="197" t="n">
        <v>0.0015162</v>
      </c>
      <c r="H36" s="197" t="n">
        <v>5.42E-005</v>
      </c>
      <c r="I36" s="197" t="n">
        <v>-8.2658E-006</v>
      </c>
      <c r="J36" s="197" t="n">
        <v>-3.775E-007</v>
      </c>
      <c r="K36" s="197" t="n">
        <v>0.0015244</v>
      </c>
      <c r="L36" s="197" t="n">
        <v>5.45E-005</v>
      </c>
      <c r="M36" s="198" t="n">
        <v>2.05</v>
      </c>
      <c r="N36" s="20" t="n">
        <v>0</v>
      </c>
      <c r="O36" s="20" t="n">
        <v>0</v>
      </c>
      <c r="P36" s="20" t="n">
        <v>0</v>
      </c>
      <c r="Q36" s="20" t="n">
        <v>1</v>
      </c>
      <c r="R36" s="20" t="n">
        <v>1.5244E-005</v>
      </c>
      <c r="S36" s="20" t="n">
        <v>5.453E-007</v>
      </c>
      <c r="T36" s="20" t="n">
        <v>3</v>
      </c>
      <c r="U36" s="20" t="n">
        <v>0</v>
      </c>
      <c r="V36" s="20" t="n">
        <v>0</v>
      </c>
      <c r="W36" s="199" t="s">
        <v>412</v>
      </c>
      <c r="X36" s="20" t="s">
        <v>360</v>
      </c>
      <c r="Y36" s="20" t="s">
        <v>361</v>
      </c>
      <c r="Z36" s="20"/>
      <c r="AA36" s="20"/>
      <c r="AB36" s="20"/>
      <c r="AC36" s="20"/>
      <c r="AD36" s="20" t="n">
        <v>70</v>
      </c>
      <c r="AE36" s="20" t="n">
        <v>35</v>
      </c>
      <c r="AF36" s="20" t="str">
        <f aca="true">INDIRECT("A"&amp;AD36)</f>
        <v>106-0.2</v>
      </c>
      <c r="AG36" s="20" t="n">
        <f aca="true">INDIRECT("D"&amp;AD36)</f>
        <v>200</v>
      </c>
      <c r="AH36" s="20" t="n">
        <f aca="true">INDIRECT("E"&amp;AD36)</f>
        <v>976</v>
      </c>
      <c r="AI36" s="197" t="n">
        <f aca="true">INDIRECT("I"&amp;AD36)</f>
        <v>-8.2658E-006</v>
      </c>
      <c r="AJ36" s="197" t="n">
        <f aca="true">INDIRECT("J"&amp;AD36)</f>
        <v>-3.775E-007</v>
      </c>
      <c r="AK36" s="197" t="n">
        <f aca="true">AVERAGE(INDIRECT("K"&amp;AD36):INDIRECT("K"&amp;AD37-1))</f>
        <v>0.0013822</v>
      </c>
      <c r="AL36" s="197" t="n">
        <f aca="true">AVERAGE(INDIRECT("L"&amp;AD36):INDIRECT("L"&amp;AD37-1))</f>
        <v>4.705E-005</v>
      </c>
      <c r="AM36" s="197" t="n">
        <f aca="false">(ABS(AK36)/AK36*SQRT((AK36)^2+(AL36)^2))</f>
        <v>0.00138300055766439</v>
      </c>
      <c r="AN36" s="20"/>
      <c r="AO36" s="197" t="n">
        <f aca="true">STDEV(INDIRECT("K"&amp;AD36):INDIRECT("K"&amp;AD37-1))</f>
        <v>1.41421356237236E-007</v>
      </c>
    </row>
    <row r="37" customFormat="false" ht="14.25" hidden="false" customHeight="true" outlineLevel="0" collapsed="false">
      <c r="A37" s="20" t="s">
        <v>411</v>
      </c>
      <c r="B37" s="20" t="s">
        <v>357</v>
      </c>
      <c r="C37" s="20" t="n">
        <v>0</v>
      </c>
      <c r="D37" s="20" t="n">
        <v>200</v>
      </c>
      <c r="E37" s="20" t="n">
        <v>976</v>
      </c>
      <c r="F37" s="20" t="s">
        <v>358</v>
      </c>
      <c r="G37" s="197" t="n">
        <v>0.0015163</v>
      </c>
      <c r="H37" s="197" t="n">
        <v>5.44E-005</v>
      </c>
      <c r="I37" s="197" t="n">
        <v>-8.2658E-006</v>
      </c>
      <c r="J37" s="197" t="n">
        <v>-3.775E-007</v>
      </c>
      <c r="K37" s="197" t="n">
        <v>0.0015245</v>
      </c>
      <c r="L37" s="197" t="n">
        <v>5.48E-005</v>
      </c>
      <c r="M37" s="198" t="n">
        <v>2.06</v>
      </c>
      <c r="N37" s="20" t="n">
        <v>0</v>
      </c>
      <c r="O37" s="20" t="n">
        <v>0</v>
      </c>
      <c r="P37" s="20" t="n">
        <v>0</v>
      </c>
      <c r="Q37" s="20" t="n">
        <v>1</v>
      </c>
      <c r="R37" s="20" t="n">
        <v>1.5245E-005</v>
      </c>
      <c r="S37" s="20" t="n">
        <v>5.482E-007</v>
      </c>
      <c r="T37" s="20" t="n">
        <v>3</v>
      </c>
      <c r="U37" s="20" t="n">
        <v>0</v>
      </c>
      <c r="V37" s="20" t="n">
        <v>0</v>
      </c>
      <c r="W37" s="199" t="s">
        <v>413</v>
      </c>
      <c r="X37" s="20" t="s">
        <v>360</v>
      </c>
      <c r="Y37" s="20" t="s">
        <v>361</v>
      </c>
      <c r="Z37" s="20"/>
      <c r="AA37" s="20"/>
      <c r="AB37" s="20"/>
      <c r="AC37" s="20"/>
      <c r="AD37" s="20" t="n">
        <v>72</v>
      </c>
      <c r="AE37" s="20" t="n">
        <v>36</v>
      </c>
      <c r="AF37" s="20" t="str">
        <f aca="true">INDIRECT("A"&amp;AD37)</f>
        <v>106-&lt;0.2</v>
      </c>
      <c r="AG37" s="20" t="n">
        <f aca="true">INDIRECT("D"&amp;AD37)</f>
        <v>200</v>
      </c>
      <c r="AH37" s="20" t="n">
        <f aca="true">INDIRECT("E"&amp;AD37)</f>
        <v>976</v>
      </c>
      <c r="AI37" s="197" t="n">
        <f aca="true">INDIRECT("I"&amp;AD37)</f>
        <v>-8.2658E-006</v>
      </c>
      <c r="AJ37" s="197" t="n">
        <f aca="true">INDIRECT("J"&amp;AD37)</f>
        <v>-3.775E-007</v>
      </c>
      <c r="AK37" s="197" t="n">
        <f aca="true">AVERAGE(INDIRECT("K"&amp;AD37):INDIRECT("K"&amp;AD38-1))</f>
        <v>0.00325725</v>
      </c>
      <c r="AL37" s="197" t="n">
        <f aca="true">AVERAGE(INDIRECT("L"&amp;AD37):INDIRECT("L"&amp;AD38-1))</f>
        <v>0.0001032</v>
      </c>
      <c r="AM37" s="197" t="n">
        <f aca="false">(ABS(AK37)/AK37*SQRT((AK37)^2+(AL37)^2))</f>
        <v>0.0032588844414155</v>
      </c>
      <c r="AN37" s="20"/>
      <c r="AO37" s="197" t="n">
        <f aca="true">STDEV(INDIRECT("K"&amp;AD37):INDIRECT("K"&amp;AD38-1))</f>
        <v>7.07106781185415E-008</v>
      </c>
    </row>
    <row r="38" customFormat="false" ht="14.25" hidden="false" customHeight="true" outlineLevel="0" collapsed="false">
      <c r="A38" s="20" t="s">
        <v>414</v>
      </c>
      <c r="B38" s="20" t="s">
        <v>357</v>
      </c>
      <c r="C38" s="20" t="n">
        <v>0</v>
      </c>
      <c r="D38" s="20" t="n">
        <v>200</v>
      </c>
      <c r="E38" s="20" t="n">
        <v>976</v>
      </c>
      <c r="F38" s="20" t="s">
        <v>358</v>
      </c>
      <c r="G38" s="197" t="n">
        <v>0.00067849</v>
      </c>
      <c r="H38" s="197" t="n">
        <v>2.4986E-005</v>
      </c>
      <c r="I38" s="197" t="n">
        <v>-8.2658E-006</v>
      </c>
      <c r="J38" s="197" t="n">
        <v>-3.775E-007</v>
      </c>
      <c r="K38" s="197" t="n">
        <v>0.00068676</v>
      </c>
      <c r="L38" s="197" t="n">
        <v>2.5363E-005</v>
      </c>
      <c r="M38" s="198" t="n">
        <v>2.12</v>
      </c>
      <c r="N38" s="20" t="n">
        <v>0</v>
      </c>
      <c r="O38" s="20" t="n">
        <v>0</v>
      </c>
      <c r="P38" s="20" t="n">
        <v>0</v>
      </c>
      <c r="Q38" s="20" t="n">
        <v>1</v>
      </c>
      <c r="R38" s="20" t="n">
        <v>6.8676E-006</v>
      </c>
      <c r="S38" s="20" t="n">
        <v>2.536E-007</v>
      </c>
      <c r="T38" s="20" t="n">
        <v>3</v>
      </c>
      <c r="U38" s="20" t="n">
        <v>0</v>
      </c>
      <c r="V38" s="20" t="n">
        <v>0</v>
      </c>
      <c r="W38" s="199" t="s">
        <v>415</v>
      </c>
      <c r="X38" s="20" t="s">
        <v>360</v>
      </c>
      <c r="Y38" s="20" t="s">
        <v>361</v>
      </c>
      <c r="Z38" s="20"/>
      <c r="AA38" s="20"/>
      <c r="AB38" s="20"/>
      <c r="AC38" s="20"/>
      <c r="AD38" s="20" t="n">
        <v>74</v>
      </c>
      <c r="AE38" s="20" t="n">
        <v>37</v>
      </c>
      <c r="AF38" s="20" t="str">
        <f aca="true">INDIRECT("A"&amp;AD38)</f>
        <v>107-ALL</v>
      </c>
      <c r="AG38" s="20" t="n">
        <f aca="true">INDIRECT("D"&amp;AD38)</f>
        <v>200</v>
      </c>
      <c r="AH38" s="20" t="n">
        <f aca="true">INDIRECT("E"&amp;AD38)</f>
        <v>976</v>
      </c>
      <c r="AI38" s="197" t="n">
        <f aca="true">INDIRECT("I"&amp;AD38)</f>
        <v>-8.2658E-006</v>
      </c>
      <c r="AJ38" s="197" t="n">
        <f aca="true">INDIRECT("J"&amp;AD38)</f>
        <v>-3.775E-007</v>
      </c>
      <c r="AK38" s="197" t="n">
        <f aca="true">AVERAGE(INDIRECT("K"&amp;AD38):INDIRECT("K"&amp;AD39-1))</f>
        <v>0.00153435</v>
      </c>
      <c r="AL38" s="197" t="n">
        <f aca="true">AVERAGE(INDIRECT("L"&amp;AD38):INDIRECT("L"&amp;AD39-1))</f>
        <v>5.18E-005</v>
      </c>
      <c r="AM38" s="197" t="n">
        <f aca="false">(ABS(AK38)/AK38*SQRT((AK38)^2+(AL38)^2))</f>
        <v>0.0015352241408016</v>
      </c>
      <c r="AN38" s="20"/>
      <c r="AO38" s="197" t="n">
        <f aca="true">STDEV(INDIRECT("K"&amp;AD38):INDIRECT("K"&amp;AD39-1))</f>
        <v>3.53553390593167E-007</v>
      </c>
    </row>
    <row r="39" customFormat="false" ht="14.25" hidden="false" customHeight="true" outlineLevel="0" collapsed="false">
      <c r="A39" s="20" t="s">
        <v>414</v>
      </c>
      <c r="B39" s="20" t="s">
        <v>357</v>
      </c>
      <c r="C39" s="20" t="n">
        <v>0</v>
      </c>
      <c r="D39" s="20" t="n">
        <v>200</v>
      </c>
      <c r="E39" s="20" t="n">
        <v>976</v>
      </c>
      <c r="F39" s="20" t="s">
        <v>358</v>
      </c>
      <c r="G39" s="197" t="n">
        <v>0.00067846</v>
      </c>
      <c r="H39" s="197" t="n">
        <v>2.5077E-005</v>
      </c>
      <c r="I39" s="197" t="n">
        <v>-8.2658E-006</v>
      </c>
      <c r="J39" s="197" t="n">
        <v>-3.775E-007</v>
      </c>
      <c r="K39" s="197" t="n">
        <v>0.00068672</v>
      </c>
      <c r="L39" s="197" t="n">
        <v>2.5454E-005</v>
      </c>
      <c r="M39" s="198" t="n">
        <v>2.12</v>
      </c>
      <c r="N39" s="20" t="n">
        <v>0</v>
      </c>
      <c r="O39" s="20" t="n">
        <v>0</v>
      </c>
      <c r="P39" s="20" t="n">
        <v>0</v>
      </c>
      <c r="Q39" s="20" t="n">
        <v>1</v>
      </c>
      <c r="R39" s="20" t="n">
        <v>6.8672E-006</v>
      </c>
      <c r="S39" s="20" t="n">
        <v>2.545E-007</v>
      </c>
      <c r="T39" s="20" t="n">
        <v>3</v>
      </c>
      <c r="U39" s="20" t="n">
        <v>0</v>
      </c>
      <c r="V39" s="20" t="n">
        <v>0</v>
      </c>
      <c r="W39" s="199" t="s">
        <v>416</v>
      </c>
      <c r="X39" s="20" t="s">
        <v>360</v>
      </c>
      <c r="Y39" s="20" t="s">
        <v>361</v>
      </c>
      <c r="Z39" s="20"/>
      <c r="AA39" s="20"/>
      <c r="AB39" s="20"/>
      <c r="AC39" s="20"/>
      <c r="AD39" s="20" t="n">
        <v>76</v>
      </c>
      <c r="AE39" s="20" t="n">
        <v>38</v>
      </c>
      <c r="AF39" s="20" t="str">
        <f aca="true">INDIRECT("A"&amp;AD39)</f>
        <v>107-0.8</v>
      </c>
      <c r="AG39" s="20" t="n">
        <f aca="true">INDIRECT("D"&amp;AD39)</f>
        <v>200</v>
      </c>
      <c r="AH39" s="20" t="n">
        <f aca="true">INDIRECT("E"&amp;AD39)</f>
        <v>976</v>
      </c>
      <c r="AI39" s="197" t="n">
        <f aca="true">INDIRECT("I"&amp;AD39)</f>
        <v>-8.2658E-006</v>
      </c>
      <c r="AJ39" s="197" t="n">
        <f aca="true">INDIRECT("J"&amp;AD39)</f>
        <v>-3.775E-007</v>
      </c>
      <c r="AK39" s="197" t="n">
        <f aca="true">AVERAGE(INDIRECT("K"&amp;AD39):INDIRECT("K"&amp;AD40-1))</f>
        <v>0.000801095</v>
      </c>
      <c r="AL39" s="197" t="n">
        <f aca="true">AVERAGE(INDIRECT("L"&amp;AD39):INDIRECT("L"&amp;AD40-1))</f>
        <v>3.15565E-005</v>
      </c>
      <c r="AM39" s="197" t="n">
        <f aca="false">(ABS(AK39)/AK39*SQRT((AK39)^2+(AL39)^2))</f>
        <v>0.000801716291288415</v>
      </c>
      <c r="AN39" s="20"/>
      <c r="AO39" s="197" t="n">
        <f aca="true">STDEV(INDIRECT("K"&amp;AD39):INDIRECT("K"&amp;AD40-1))</f>
        <v>4.17193000900115E-007</v>
      </c>
    </row>
    <row r="40" customFormat="false" ht="14.25" hidden="false" customHeight="true" outlineLevel="0" collapsed="false">
      <c r="A40" s="20" t="s">
        <v>417</v>
      </c>
      <c r="B40" s="20" t="s">
        <v>357</v>
      </c>
      <c r="C40" s="20" t="n">
        <v>0</v>
      </c>
      <c r="D40" s="20" t="n">
        <v>200</v>
      </c>
      <c r="E40" s="20" t="n">
        <v>976</v>
      </c>
      <c r="F40" s="20" t="s">
        <v>358</v>
      </c>
      <c r="G40" s="197" t="n">
        <v>0.0014741</v>
      </c>
      <c r="H40" s="197" t="n">
        <v>4.89E-005</v>
      </c>
      <c r="I40" s="197" t="n">
        <v>-8.2658E-006</v>
      </c>
      <c r="J40" s="197" t="n">
        <v>-3.775E-007</v>
      </c>
      <c r="K40" s="197" t="n">
        <v>0.0014824</v>
      </c>
      <c r="L40" s="197" t="n">
        <v>4.93E-005</v>
      </c>
      <c r="M40" s="198" t="n">
        <v>1.91</v>
      </c>
      <c r="N40" s="20" t="n">
        <v>0</v>
      </c>
      <c r="O40" s="20" t="n">
        <v>0</v>
      </c>
      <c r="P40" s="20" t="n">
        <v>0</v>
      </c>
      <c r="Q40" s="20" t="n">
        <v>1</v>
      </c>
      <c r="R40" s="20" t="n">
        <v>1.4824E-005</v>
      </c>
      <c r="S40" s="20" t="n">
        <v>4.931E-007</v>
      </c>
      <c r="T40" s="20" t="n">
        <v>3</v>
      </c>
      <c r="U40" s="20" t="n">
        <v>0</v>
      </c>
      <c r="V40" s="20" t="n">
        <v>0</v>
      </c>
      <c r="W40" s="199" t="s">
        <v>418</v>
      </c>
      <c r="X40" s="20" t="s">
        <v>360</v>
      </c>
      <c r="Y40" s="20" t="s">
        <v>361</v>
      </c>
      <c r="Z40" s="20"/>
      <c r="AA40" s="20"/>
      <c r="AB40" s="20"/>
      <c r="AC40" s="20"/>
      <c r="AD40" s="20" t="n">
        <v>78</v>
      </c>
      <c r="AE40" s="20" t="n">
        <v>39</v>
      </c>
      <c r="AF40" s="20" t="str">
        <f aca="true">INDIRECT("A"&amp;AD40)</f>
        <v>107-0.6</v>
      </c>
      <c r="AG40" s="20" t="n">
        <f aca="true">INDIRECT("D"&amp;AD40)</f>
        <v>200</v>
      </c>
      <c r="AH40" s="20" t="n">
        <f aca="true">INDIRECT("E"&amp;AD40)</f>
        <v>976</v>
      </c>
      <c r="AI40" s="197" t="n">
        <f aca="true">INDIRECT("I"&amp;AD40)</f>
        <v>-8.2658E-006</v>
      </c>
      <c r="AJ40" s="197" t="n">
        <f aca="true">INDIRECT("J"&amp;AD40)</f>
        <v>-3.775E-007</v>
      </c>
      <c r="AK40" s="197" t="n">
        <f aca="true">AVERAGE(INDIRECT("K"&amp;AD40):INDIRECT("K"&amp;AD41-1))</f>
        <v>0.0010161</v>
      </c>
      <c r="AL40" s="197" t="n">
        <f aca="true">AVERAGE(INDIRECT("L"&amp;AD40):INDIRECT("L"&amp;AD41-1))</f>
        <v>3.88E-005</v>
      </c>
      <c r="AM40" s="197" t="n">
        <f aca="false">(ABS(AK40)/AK40*SQRT((AK40)^2+(AL40)^2))</f>
        <v>0.00101684052338604</v>
      </c>
      <c r="AN40" s="20"/>
      <c r="AO40" s="197" t="n">
        <f aca="true">STDEV(INDIRECT("K"&amp;AD40):INDIRECT("K"&amp;AD41-1))</f>
        <v>1.4142135623739E-007</v>
      </c>
    </row>
    <row r="41" customFormat="false" ht="14.25" hidden="false" customHeight="true" outlineLevel="0" collapsed="false">
      <c r="A41" s="20" t="s">
        <v>417</v>
      </c>
      <c r="B41" s="20" t="s">
        <v>357</v>
      </c>
      <c r="C41" s="20" t="n">
        <v>0</v>
      </c>
      <c r="D41" s="20" t="n">
        <v>200</v>
      </c>
      <c r="E41" s="20" t="n">
        <v>976</v>
      </c>
      <c r="F41" s="20" t="s">
        <v>358</v>
      </c>
      <c r="G41" s="197" t="n">
        <v>0.0014738</v>
      </c>
      <c r="H41" s="197" t="n">
        <v>4.89E-005</v>
      </c>
      <c r="I41" s="197" t="n">
        <v>-8.2658E-006</v>
      </c>
      <c r="J41" s="197" t="n">
        <v>-3.775E-007</v>
      </c>
      <c r="K41" s="197" t="n">
        <v>0.0014821</v>
      </c>
      <c r="L41" s="197" t="n">
        <v>4.93E-005</v>
      </c>
      <c r="M41" s="198" t="n">
        <v>1.9</v>
      </c>
      <c r="N41" s="20" t="n">
        <v>0</v>
      </c>
      <c r="O41" s="20" t="n">
        <v>0</v>
      </c>
      <c r="P41" s="20" t="n">
        <v>0</v>
      </c>
      <c r="Q41" s="20" t="n">
        <v>1</v>
      </c>
      <c r="R41" s="20" t="n">
        <v>1.4821E-005</v>
      </c>
      <c r="S41" s="20" t="n">
        <v>4.928E-007</v>
      </c>
      <c r="T41" s="20" t="n">
        <v>3</v>
      </c>
      <c r="U41" s="20" t="n">
        <v>0</v>
      </c>
      <c r="V41" s="20" t="n">
        <v>0</v>
      </c>
      <c r="W41" s="199" t="s">
        <v>419</v>
      </c>
      <c r="X41" s="20" t="s">
        <v>360</v>
      </c>
      <c r="Y41" s="20" t="s">
        <v>361</v>
      </c>
      <c r="Z41" s="20"/>
      <c r="AA41" s="20"/>
      <c r="AB41" s="20"/>
      <c r="AC41" s="20"/>
      <c r="AD41" s="20" t="n">
        <v>80</v>
      </c>
      <c r="AE41" s="20" t="n">
        <v>40</v>
      </c>
      <c r="AF41" s="20" t="str">
        <f aca="true">INDIRECT("A"&amp;AD41)</f>
        <v>107-0.4</v>
      </c>
      <c r="AG41" s="20" t="n">
        <f aca="true">INDIRECT("D"&amp;AD41)</f>
        <v>200</v>
      </c>
      <c r="AH41" s="20" t="n">
        <f aca="true">INDIRECT("E"&amp;AD41)</f>
        <v>976</v>
      </c>
      <c r="AI41" s="197" t="n">
        <f aca="true">INDIRECT("I"&amp;AD41)</f>
        <v>-8.2658E-006</v>
      </c>
      <c r="AJ41" s="197" t="n">
        <f aca="true">INDIRECT("J"&amp;AD41)</f>
        <v>-3.775E-007</v>
      </c>
      <c r="AK41" s="197" t="n">
        <f aca="true">AVERAGE(INDIRECT("K"&amp;AD41):INDIRECT("K"&amp;AD42-1))</f>
        <v>0.0010309</v>
      </c>
      <c r="AL41" s="197" t="n">
        <f aca="true">AVERAGE(INDIRECT("L"&amp;AD41):INDIRECT("L"&amp;AD42-1))</f>
        <v>3.785E-005</v>
      </c>
      <c r="AM41" s="197" t="n">
        <f aca="false">(ABS(AK41)/AK41*SQRT((AK41)^2+(AL41)^2))</f>
        <v>0.00103159460666485</v>
      </c>
      <c r="AN41" s="20"/>
      <c r="AO41" s="197" t="n">
        <f aca="true">STDEV(INDIRECT("K"&amp;AD41):INDIRECT("K"&amp;AD42-1))</f>
        <v>2.82842712474626E-007</v>
      </c>
    </row>
    <row r="42" customFormat="false" ht="14.25" hidden="false" customHeight="true" outlineLevel="0" collapsed="false">
      <c r="A42" s="20" t="s">
        <v>420</v>
      </c>
      <c r="B42" s="20" t="s">
        <v>357</v>
      </c>
      <c r="C42" s="20" t="n">
        <v>0</v>
      </c>
      <c r="D42" s="20" t="n">
        <v>200</v>
      </c>
      <c r="E42" s="20" t="n">
        <v>976</v>
      </c>
      <c r="F42" s="20" t="s">
        <v>358</v>
      </c>
      <c r="G42" s="197" t="n">
        <v>0.00059316</v>
      </c>
      <c r="H42" s="197" t="n">
        <v>2.2633E-005</v>
      </c>
      <c r="I42" s="197" t="n">
        <v>-8.2658E-006</v>
      </c>
      <c r="J42" s="197" t="n">
        <v>-3.775E-007</v>
      </c>
      <c r="K42" s="197" t="n">
        <v>0.00060143</v>
      </c>
      <c r="L42" s="197" t="n">
        <v>2.3011E-005</v>
      </c>
      <c r="M42" s="198" t="n">
        <v>2.19</v>
      </c>
      <c r="N42" s="20" t="n">
        <v>0</v>
      </c>
      <c r="O42" s="20" t="n">
        <v>0</v>
      </c>
      <c r="P42" s="20" t="n">
        <v>0</v>
      </c>
      <c r="Q42" s="20" t="n">
        <v>1</v>
      </c>
      <c r="R42" s="20" t="n">
        <v>6.0143E-006</v>
      </c>
      <c r="S42" s="20" t="n">
        <v>2.301E-007</v>
      </c>
      <c r="T42" s="20" t="n">
        <v>3</v>
      </c>
      <c r="U42" s="20" t="n">
        <v>0</v>
      </c>
      <c r="V42" s="20" t="n">
        <v>0</v>
      </c>
      <c r="W42" s="199" t="s">
        <v>421</v>
      </c>
      <c r="X42" s="20" t="s">
        <v>360</v>
      </c>
      <c r="Y42" s="20" t="s">
        <v>361</v>
      </c>
      <c r="Z42" s="20"/>
      <c r="AA42" s="20"/>
      <c r="AB42" s="20"/>
      <c r="AC42" s="20"/>
      <c r="AD42" s="20" t="n">
        <v>82</v>
      </c>
      <c r="AE42" s="20" t="n">
        <v>41</v>
      </c>
      <c r="AF42" s="20" t="str">
        <f aca="true">INDIRECT("A"&amp;AD42)</f>
        <v>107-0.2</v>
      </c>
      <c r="AG42" s="20" t="n">
        <f aca="true">INDIRECT("D"&amp;AD42)</f>
        <v>200</v>
      </c>
      <c r="AH42" s="20" t="n">
        <f aca="true">INDIRECT("E"&amp;AD42)</f>
        <v>976</v>
      </c>
      <c r="AI42" s="197" t="n">
        <f aca="true">INDIRECT("I"&amp;AD42)</f>
        <v>-8.2658E-006</v>
      </c>
      <c r="AJ42" s="197" t="n">
        <f aca="true">INDIRECT("J"&amp;AD42)</f>
        <v>-3.775E-007</v>
      </c>
      <c r="AK42" s="197" t="n">
        <f aca="true">AVERAGE(INDIRECT("K"&amp;AD42):INDIRECT("K"&amp;AD43-1))</f>
        <v>0.00138815</v>
      </c>
      <c r="AL42" s="197" t="n">
        <f aca="true">AVERAGE(INDIRECT("L"&amp;AD42):INDIRECT("L"&amp;AD43-1))</f>
        <v>4.745E-005</v>
      </c>
      <c r="AM42" s="197" t="n">
        <f aca="false">(ABS(AK42)/AK42*SQRT((AK42)^2+(AL42)^2))</f>
        <v>0.00138896073558614</v>
      </c>
      <c r="AN42" s="20"/>
      <c r="AO42" s="197" t="n">
        <f aca="true">STDEV(INDIRECT("K"&amp;AD42):INDIRECT("K"&amp;AD43-1))</f>
        <v>7.07106781186948E-008</v>
      </c>
    </row>
    <row r="43" customFormat="false" ht="14.25" hidden="false" customHeight="true" outlineLevel="0" collapsed="false">
      <c r="A43" s="20" t="s">
        <v>420</v>
      </c>
      <c r="B43" s="20" t="s">
        <v>357</v>
      </c>
      <c r="C43" s="20" t="n">
        <v>0</v>
      </c>
      <c r="D43" s="20" t="n">
        <v>200</v>
      </c>
      <c r="E43" s="20" t="n">
        <v>976</v>
      </c>
      <c r="F43" s="20" t="s">
        <v>358</v>
      </c>
      <c r="G43" s="197" t="n">
        <v>0.00059318</v>
      </c>
      <c r="H43" s="197" t="n">
        <v>2.2447E-005</v>
      </c>
      <c r="I43" s="197" t="n">
        <v>-8.2658E-006</v>
      </c>
      <c r="J43" s="197" t="n">
        <v>-3.775E-007</v>
      </c>
      <c r="K43" s="197" t="n">
        <v>0.00060144</v>
      </c>
      <c r="L43" s="197" t="n">
        <v>2.2825E-005</v>
      </c>
      <c r="M43" s="198" t="n">
        <v>2.17</v>
      </c>
      <c r="N43" s="20" t="n">
        <v>0</v>
      </c>
      <c r="O43" s="20" t="n">
        <v>0</v>
      </c>
      <c r="P43" s="20" t="n">
        <v>0</v>
      </c>
      <c r="Q43" s="20" t="n">
        <v>1</v>
      </c>
      <c r="R43" s="20" t="n">
        <v>6.0144E-006</v>
      </c>
      <c r="S43" s="20" t="n">
        <v>2.282E-007</v>
      </c>
      <c r="T43" s="20" t="n">
        <v>3</v>
      </c>
      <c r="U43" s="20" t="n">
        <v>0</v>
      </c>
      <c r="V43" s="20" t="n">
        <v>0</v>
      </c>
      <c r="W43" s="199" t="s">
        <v>422</v>
      </c>
      <c r="X43" s="20" t="s">
        <v>360</v>
      </c>
      <c r="Y43" s="20" t="s">
        <v>361</v>
      </c>
      <c r="Z43" s="20"/>
      <c r="AA43" s="20"/>
      <c r="AB43" s="20"/>
      <c r="AC43" s="20"/>
      <c r="AD43" s="20" t="n">
        <v>84</v>
      </c>
      <c r="AE43" s="20" t="n">
        <v>42</v>
      </c>
      <c r="AF43" s="20" t="str">
        <f aca="true">INDIRECT("A"&amp;AD43)</f>
        <v>107-&lt;0.2</v>
      </c>
      <c r="AG43" s="20" t="n">
        <f aca="true">INDIRECT("D"&amp;AD43)</f>
        <v>200</v>
      </c>
      <c r="AH43" s="20" t="n">
        <f aca="true">INDIRECT("E"&amp;AD43)</f>
        <v>976</v>
      </c>
      <c r="AI43" s="197" t="n">
        <f aca="true">INDIRECT("I"&amp;AD43)</f>
        <v>-8.2658E-006</v>
      </c>
      <c r="AJ43" s="197" t="n">
        <f aca="true">INDIRECT("J"&amp;AD43)</f>
        <v>-3.775E-007</v>
      </c>
      <c r="AK43" s="197" t="n">
        <f aca="true">AVERAGE(INDIRECT("K"&amp;AD43):INDIRECT("K"&amp;AD44-1))</f>
        <v>0.00298745</v>
      </c>
      <c r="AL43" s="197" t="n">
        <f aca="true">AVERAGE(INDIRECT("L"&amp;AD43):INDIRECT("L"&amp;AD44-1))</f>
        <v>9.185E-005</v>
      </c>
      <c r="AM43" s="197" t="n">
        <f aca="false">(ABS(AK43)/AK43*SQRT((AK43)^2+(AL43)^2))</f>
        <v>0.00298886164366971</v>
      </c>
      <c r="AN43" s="20"/>
      <c r="AO43" s="197" t="n">
        <f aca="true">STDEV(INDIRECT("K"&amp;AD43):INDIRECT("K"&amp;AD44-1))</f>
        <v>1.06066017177966E-006</v>
      </c>
    </row>
    <row r="44" customFormat="false" ht="14.25" hidden="false" customHeight="true" outlineLevel="0" collapsed="false">
      <c r="A44" s="20" t="s">
        <v>423</v>
      </c>
      <c r="B44" s="20" t="s">
        <v>357</v>
      </c>
      <c r="C44" s="20" t="n">
        <v>0</v>
      </c>
      <c r="D44" s="20" t="n">
        <v>200</v>
      </c>
      <c r="E44" s="20" t="n">
        <v>976</v>
      </c>
      <c r="F44" s="20" t="s">
        <v>358</v>
      </c>
      <c r="G44" s="197" t="n">
        <v>0.00033104</v>
      </c>
      <c r="H44" s="197" t="n">
        <v>1.3073E-005</v>
      </c>
      <c r="I44" s="197" t="n">
        <v>-8.2658E-006</v>
      </c>
      <c r="J44" s="197" t="n">
        <v>-3.775E-007</v>
      </c>
      <c r="K44" s="197" t="n">
        <v>0.00033931</v>
      </c>
      <c r="L44" s="197" t="n">
        <v>1.3451E-005</v>
      </c>
      <c r="M44" s="198" t="n">
        <v>2.27</v>
      </c>
      <c r="N44" s="20" t="n">
        <v>0</v>
      </c>
      <c r="O44" s="20" t="n">
        <v>0</v>
      </c>
      <c r="P44" s="20" t="n">
        <v>0</v>
      </c>
      <c r="Q44" s="20" t="n">
        <v>1</v>
      </c>
      <c r="R44" s="20" t="n">
        <v>3.3931E-006</v>
      </c>
      <c r="S44" s="20" t="n">
        <v>1.345E-007</v>
      </c>
      <c r="T44" s="20" t="n">
        <v>3</v>
      </c>
      <c r="U44" s="20" t="n">
        <v>0</v>
      </c>
      <c r="V44" s="20" t="n">
        <v>0</v>
      </c>
      <c r="W44" s="199" t="s">
        <v>424</v>
      </c>
      <c r="X44" s="20" t="s">
        <v>360</v>
      </c>
      <c r="Y44" s="20" t="s">
        <v>361</v>
      </c>
      <c r="Z44" s="20"/>
      <c r="AA44" s="20"/>
      <c r="AB44" s="20"/>
      <c r="AC44" s="20"/>
      <c r="AD44" s="20" t="n">
        <v>86</v>
      </c>
      <c r="AE44" s="20" t="n">
        <v>43</v>
      </c>
      <c r="AF44" s="20" t="str">
        <f aca="true">INDIRECT("A"&amp;AD44)</f>
        <v>108-ALL</v>
      </c>
      <c r="AG44" s="20" t="n">
        <f aca="true">INDIRECT("D"&amp;AD44)</f>
        <v>200</v>
      </c>
      <c r="AH44" s="20" t="n">
        <f aca="true">INDIRECT("E"&amp;AD44)</f>
        <v>976</v>
      </c>
      <c r="AI44" s="197" t="n">
        <f aca="true">INDIRECT("I"&amp;AD44)</f>
        <v>-8.2658E-006</v>
      </c>
      <c r="AJ44" s="197" t="n">
        <f aca="true">INDIRECT("J"&amp;AD44)</f>
        <v>-3.775E-007</v>
      </c>
      <c r="AK44" s="197" t="n">
        <f aca="true">AVERAGE(INDIRECT("K"&amp;AD44):INDIRECT("K"&amp;AD45-1))</f>
        <v>0.0011461</v>
      </c>
      <c r="AL44" s="197" t="n">
        <f aca="true">AVERAGE(INDIRECT("L"&amp;AD44):INDIRECT("L"&amp;AD45-1))</f>
        <v>4.085E-005</v>
      </c>
      <c r="AM44" s="197" t="n">
        <f aca="false">(ABS(AK44)/AK44*SQRT((AK44)^2+(AL44)^2))</f>
        <v>0.0011468277693272</v>
      </c>
      <c r="AN44" s="20"/>
      <c r="AO44" s="197" t="n">
        <f aca="true">STDEV(INDIRECT("K"&amp;AD44):INDIRECT("K"&amp;AD45-1))</f>
        <v>0</v>
      </c>
    </row>
    <row r="45" customFormat="false" ht="14.25" hidden="false" customHeight="true" outlineLevel="0" collapsed="false">
      <c r="A45" s="20" t="s">
        <v>423</v>
      </c>
      <c r="B45" s="20" t="s">
        <v>357</v>
      </c>
      <c r="C45" s="20" t="n">
        <v>0</v>
      </c>
      <c r="D45" s="20" t="n">
        <v>200</v>
      </c>
      <c r="E45" s="20" t="n">
        <v>976</v>
      </c>
      <c r="F45" s="20" t="s">
        <v>358</v>
      </c>
      <c r="G45" s="197" t="n">
        <v>0.00033115</v>
      </c>
      <c r="H45" s="197" t="n">
        <v>1.3254E-005</v>
      </c>
      <c r="I45" s="197" t="n">
        <v>-8.2658E-006</v>
      </c>
      <c r="J45" s="197" t="n">
        <v>-3.775E-007</v>
      </c>
      <c r="K45" s="197" t="n">
        <v>0.00033941</v>
      </c>
      <c r="L45" s="197" t="n">
        <v>1.3632E-005</v>
      </c>
      <c r="M45" s="198" t="n">
        <v>2.3</v>
      </c>
      <c r="N45" s="20" t="n">
        <v>0</v>
      </c>
      <c r="O45" s="20" t="n">
        <v>0</v>
      </c>
      <c r="P45" s="20" t="n">
        <v>0</v>
      </c>
      <c r="Q45" s="20" t="n">
        <v>1</v>
      </c>
      <c r="R45" s="20" t="n">
        <v>3.3941E-006</v>
      </c>
      <c r="S45" s="20" t="n">
        <v>1.363E-007</v>
      </c>
      <c r="T45" s="20" t="n">
        <v>3</v>
      </c>
      <c r="U45" s="20" t="n">
        <v>0</v>
      </c>
      <c r="V45" s="20" t="n">
        <v>0</v>
      </c>
      <c r="W45" s="199" t="s">
        <v>425</v>
      </c>
      <c r="X45" s="20" t="s">
        <v>360</v>
      </c>
      <c r="Y45" s="20" t="s">
        <v>361</v>
      </c>
      <c r="Z45" s="20"/>
      <c r="AA45" s="20"/>
      <c r="AB45" s="20"/>
      <c r="AC45" s="20"/>
      <c r="AD45" s="20" t="n">
        <v>88</v>
      </c>
      <c r="AE45" s="20" t="n">
        <v>44</v>
      </c>
      <c r="AF45" s="20" t="str">
        <f aca="true">INDIRECT("A"&amp;AD45)</f>
        <v>108-0.8</v>
      </c>
      <c r="AG45" s="20" t="n">
        <f aca="true">INDIRECT("D"&amp;AD45)</f>
        <v>200</v>
      </c>
      <c r="AH45" s="20" t="n">
        <f aca="true">INDIRECT("E"&amp;AD45)</f>
        <v>976</v>
      </c>
      <c r="AI45" s="197" t="n">
        <f aca="true">INDIRECT("I"&amp;AD45)</f>
        <v>-8.2658E-006</v>
      </c>
      <c r="AJ45" s="197" t="n">
        <f aca="true">INDIRECT("J"&amp;AD45)</f>
        <v>-3.775E-007</v>
      </c>
      <c r="AK45" s="197" t="n">
        <f aca="true">AVERAGE(INDIRECT("K"&amp;AD45):INDIRECT("K"&amp;AD46-1))</f>
        <v>0.00135625</v>
      </c>
      <c r="AL45" s="197" t="n">
        <f aca="true">AVERAGE(INDIRECT("L"&amp;AD45):INDIRECT("L"&amp;AD46-1))</f>
        <v>5.38E-005</v>
      </c>
      <c r="AM45" s="197" t="n">
        <f aca="false">(ABS(AK45)/AK45*SQRT((AK45)^2+(AL45)^2))</f>
        <v>0.00135731665520615</v>
      </c>
      <c r="AN45" s="20"/>
      <c r="AO45" s="197" t="n">
        <f aca="true">STDEV(INDIRECT("K"&amp;AD45):INDIRECT("K"&amp;AD46-1))</f>
        <v>7.07106781186948E-008</v>
      </c>
    </row>
    <row r="46" customFormat="false" ht="14.25" hidden="false" customHeight="true" outlineLevel="0" collapsed="false">
      <c r="A46" s="20" t="s">
        <v>426</v>
      </c>
      <c r="B46" s="20" t="s">
        <v>357</v>
      </c>
      <c r="C46" s="20" t="n">
        <v>0</v>
      </c>
      <c r="D46" s="20" t="n">
        <v>200</v>
      </c>
      <c r="E46" s="20" t="n">
        <v>976</v>
      </c>
      <c r="F46" s="20" t="s">
        <v>358</v>
      </c>
      <c r="G46" s="197" t="n">
        <v>0.00045581</v>
      </c>
      <c r="H46" s="197" t="n">
        <v>1.7477E-005</v>
      </c>
      <c r="I46" s="197" t="n">
        <v>-8.2658E-006</v>
      </c>
      <c r="J46" s="197" t="n">
        <v>-3.775E-007</v>
      </c>
      <c r="K46" s="197" t="n">
        <v>0.00046408</v>
      </c>
      <c r="L46" s="197" t="n">
        <v>1.7855E-005</v>
      </c>
      <c r="M46" s="198" t="n">
        <v>2.2</v>
      </c>
      <c r="N46" s="20" t="n">
        <v>0</v>
      </c>
      <c r="O46" s="20" t="n">
        <v>0</v>
      </c>
      <c r="P46" s="20" t="n">
        <v>0</v>
      </c>
      <c r="Q46" s="20" t="n">
        <v>1</v>
      </c>
      <c r="R46" s="20" t="n">
        <v>4.6408E-006</v>
      </c>
      <c r="S46" s="20" t="n">
        <v>1.785E-007</v>
      </c>
      <c r="T46" s="20" t="n">
        <v>3</v>
      </c>
      <c r="U46" s="20" t="n">
        <v>0</v>
      </c>
      <c r="V46" s="20" t="n">
        <v>0</v>
      </c>
      <c r="W46" s="199" t="s">
        <v>427</v>
      </c>
      <c r="X46" s="20" t="s">
        <v>360</v>
      </c>
      <c r="Y46" s="20" t="s">
        <v>361</v>
      </c>
      <c r="Z46" s="20"/>
      <c r="AA46" s="20"/>
      <c r="AB46" s="20"/>
      <c r="AC46" s="20"/>
      <c r="AD46" s="20" t="n">
        <v>90</v>
      </c>
      <c r="AE46" s="20" t="n">
        <v>45</v>
      </c>
      <c r="AF46" s="20" t="str">
        <f aca="true">INDIRECT("A"&amp;AD46)</f>
        <v>108-0.6</v>
      </c>
      <c r="AG46" s="20" t="n">
        <f aca="true">INDIRECT("D"&amp;AD46)</f>
        <v>200</v>
      </c>
      <c r="AH46" s="20" t="n">
        <f aca="true">INDIRECT("E"&amp;AD46)</f>
        <v>976</v>
      </c>
      <c r="AI46" s="197" t="n">
        <f aca="true">INDIRECT("I"&amp;AD46)</f>
        <v>-8.2658E-006</v>
      </c>
      <c r="AJ46" s="197" t="n">
        <f aca="true">INDIRECT("J"&amp;AD46)</f>
        <v>-3.775E-007</v>
      </c>
      <c r="AK46" s="197" t="n">
        <f aca="true">AVERAGE(INDIRECT("K"&amp;AD46):INDIRECT("K"&amp;AD47-1))</f>
        <v>0.00130505</v>
      </c>
      <c r="AL46" s="197" t="n">
        <f aca="true">AVERAGE(INDIRECT("L"&amp;AD46):INDIRECT("L"&amp;AD47-1))</f>
        <v>4.365E-005</v>
      </c>
      <c r="AM46" s="197" t="n">
        <f aca="false">(ABS(AK46)/AK46*SQRT((AK46)^2+(AL46)^2))</f>
        <v>0.0013057797766086</v>
      </c>
      <c r="AN46" s="20"/>
      <c r="AO46" s="197" t="n">
        <f aca="true">STDEV(INDIRECT("K"&amp;AD46):INDIRECT("K"&amp;AD47-1))</f>
        <v>7.07106781186948E-008</v>
      </c>
    </row>
    <row r="47" customFormat="false" ht="14.25" hidden="false" customHeight="true" outlineLevel="0" collapsed="false">
      <c r="A47" s="20" t="s">
        <v>426</v>
      </c>
      <c r="B47" s="20" t="s">
        <v>357</v>
      </c>
      <c r="C47" s="20" t="n">
        <v>0</v>
      </c>
      <c r="D47" s="20" t="n">
        <v>200</v>
      </c>
      <c r="E47" s="20" t="n">
        <v>976</v>
      </c>
      <c r="F47" s="20" t="s">
        <v>358</v>
      </c>
      <c r="G47" s="197" t="n">
        <v>0.00045579</v>
      </c>
      <c r="H47" s="197" t="n">
        <v>1.7551E-005</v>
      </c>
      <c r="I47" s="197" t="n">
        <v>-8.2658E-006</v>
      </c>
      <c r="J47" s="197" t="n">
        <v>-3.775E-007</v>
      </c>
      <c r="K47" s="197" t="n">
        <v>0.00046405</v>
      </c>
      <c r="L47" s="197" t="n">
        <v>1.7928E-005</v>
      </c>
      <c r="M47" s="198" t="n">
        <v>2.21</v>
      </c>
      <c r="N47" s="20" t="n">
        <v>0</v>
      </c>
      <c r="O47" s="20" t="n">
        <v>0</v>
      </c>
      <c r="P47" s="20" t="n">
        <v>0</v>
      </c>
      <c r="Q47" s="20" t="n">
        <v>1</v>
      </c>
      <c r="R47" s="20" t="n">
        <v>4.6405E-006</v>
      </c>
      <c r="S47" s="20" t="n">
        <v>1.793E-007</v>
      </c>
      <c r="T47" s="20" t="n">
        <v>3</v>
      </c>
      <c r="U47" s="20" t="n">
        <v>0</v>
      </c>
      <c r="V47" s="20" t="n">
        <v>0</v>
      </c>
      <c r="W47" s="199" t="s">
        <v>428</v>
      </c>
      <c r="X47" s="20" t="s">
        <v>360</v>
      </c>
      <c r="Y47" s="20" t="s">
        <v>361</v>
      </c>
      <c r="Z47" s="20"/>
      <c r="AA47" s="20"/>
      <c r="AB47" s="20"/>
      <c r="AC47" s="20"/>
      <c r="AD47" s="20" t="n">
        <v>92</v>
      </c>
      <c r="AE47" s="20" t="n">
        <v>46</v>
      </c>
      <c r="AF47" s="20" t="str">
        <f aca="true">INDIRECT("A"&amp;AD47)</f>
        <v>108-0.4</v>
      </c>
      <c r="AG47" s="20" t="n">
        <f aca="true">INDIRECT("D"&amp;AD47)</f>
        <v>200</v>
      </c>
      <c r="AH47" s="20" t="n">
        <f aca="true">INDIRECT("E"&amp;AD47)</f>
        <v>976</v>
      </c>
      <c r="AI47" s="197" t="n">
        <f aca="true">INDIRECT("I"&amp;AD47)</f>
        <v>-8.2658E-006</v>
      </c>
      <c r="AJ47" s="197" t="n">
        <f aca="true">INDIRECT("J"&amp;AD47)</f>
        <v>-3.775E-007</v>
      </c>
      <c r="AK47" s="197" t="n">
        <f aca="true">AVERAGE(INDIRECT("K"&amp;AD47):INDIRECT("K"&amp;AD48-1))</f>
        <v>0.00069752</v>
      </c>
      <c r="AL47" s="197" t="n">
        <f aca="true">AVERAGE(INDIRECT("L"&amp;AD47):INDIRECT("L"&amp;AD48-1))</f>
        <v>2.49235E-005</v>
      </c>
      <c r="AM47" s="197" t="n">
        <f aca="false">(ABS(AK47)/AK47*SQRT((AK47)^2+(AL47)^2))</f>
        <v>0.000697965136129485</v>
      </c>
      <c r="AN47" s="20"/>
      <c r="AO47" s="197" t="n">
        <f aca="true">STDEV(INDIRECT("K"&amp;AD47):INDIRECT("K"&amp;AD48-1))</f>
        <v>4.24264068711709E-008</v>
      </c>
    </row>
    <row r="48" customFormat="false" ht="14.25" hidden="false" customHeight="true" outlineLevel="0" collapsed="false">
      <c r="A48" s="20" t="s">
        <v>429</v>
      </c>
      <c r="B48" s="20" t="s">
        <v>357</v>
      </c>
      <c r="C48" s="20" t="n">
        <v>0</v>
      </c>
      <c r="D48" s="20" t="n">
        <v>200</v>
      </c>
      <c r="E48" s="20" t="n">
        <v>976</v>
      </c>
      <c r="F48" s="20" t="s">
        <v>358</v>
      </c>
      <c r="G48" s="197" t="n">
        <v>0.0010993</v>
      </c>
      <c r="H48" s="197" t="n">
        <v>4.04E-005</v>
      </c>
      <c r="I48" s="197" t="n">
        <v>-8.2658E-006</v>
      </c>
      <c r="J48" s="197" t="n">
        <v>-3.775E-007</v>
      </c>
      <c r="K48" s="197" t="n">
        <v>0.0011075</v>
      </c>
      <c r="L48" s="197" t="n">
        <v>4.08E-005</v>
      </c>
      <c r="M48" s="198" t="n">
        <v>2.11</v>
      </c>
      <c r="N48" s="20" t="n">
        <v>0</v>
      </c>
      <c r="O48" s="20" t="n">
        <v>0</v>
      </c>
      <c r="P48" s="20" t="n">
        <v>0</v>
      </c>
      <c r="Q48" s="20" t="n">
        <v>1</v>
      </c>
      <c r="R48" s="20" t="n">
        <v>1.1075E-005</v>
      </c>
      <c r="S48" s="20" t="n">
        <v>4.075E-007</v>
      </c>
      <c r="T48" s="20" t="n">
        <v>3</v>
      </c>
      <c r="U48" s="20" t="n">
        <v>0</v>
      </c>
      <c r="V48" s="20" t="n">
        <v>0</v>
      </c>
      <c r="W48" s="199" t="s">
        <v>430</v>
      </c>
      <c r="X48" s="20" t="s">
        <v>360</v>
      </c>
      <c r="Y48" s="20" t="s">
        <v>361</v>
      </c>
      <c r="Z48" s="20"/>
      <c r="AA48" s="20"/>
      <c r="AB48" s="20"/>
      <c r="AC48" s="20"/>
      <c r="AD48" s="20" t="n">
        <v>94</v>
      </c>
      <c r="AE48" s="20" t="n">
        <v>47</v>
      </c>
      <c r="AF48" s="20" t="str">
        <f aca="true">INDIRECT("A"&amp;AD48)</f>
        <v>108-0.2</v>
      </c>
      <c r="AG48" s="20" t="n">
        <f aca="true">INDIRECT("D"&amp;AD48)</f>
        <v>200</v>
      </c>
      <c r="AH48" s="20" t="n">
        <f aca="true">INDIRECT("E"&amp;AD48)</f>
        <v>976</v>
      </c>
      <c r="AI48" s="197" t="n">
        <f aca="true">INDIRECT("I"&amp;AD48)</f>
        <v>-8.2658E-006</v>
      </c>
      <c r="AJ48" s="197" t="n">
        <f aca="true">INDIRECT("J"&amp;AD48)</f>
        <v>-3.775E-007</v>
      </c>
      <c r="AK48" s="197" t="n">
        <f aca="true">AVERAGE(INDIRECT("K"&amp;AD48):INDIRECT("K"&amp;AD49-1))</f>
        <v>0.000896675</v>
      </c>
      <c r="AL48" s="197" t="n">
        <f aca="true">AVERAGE(INDIRECT("L"&amp;AD48):INDIRECT("L"&amp;AD49-1))</f>
        <v>3.1877E-005</v>
      </c>
      <c r="AM48" s="197" t="n">
        <f aca="false">(ABS(AK48)/AK48*SQRT((AK48)^2+(AL48)^2))</f>
        <v>0.00089724143838434</v>
      </c>
      <c r="AN48" s="20"/>
      <c r="AO48" s="197" t="n">
        <f aca="true">STDEV(INDIRECT("K"&amp;AD48):INDIRECT("K"&amp;AD49-1))</f>
        <v>3.53553390592707E-008</v>
      </c>
    </row>
    <row r="49" customFormat="false" ht="14.25" hidden="false" customHeight="true" outlineLevel="0" collapsed="false">
      <c r="A49" s="20" t="s">
        <v>429</v>
      </c>
      <c r="B49" s="20" t="s">
        <v>357</v>
      </c>
      <c r="C49" s="20" t="n">
        <v>0</v>
      </c>
      <c r="D49" s="20" t="n">
        <v>200</v>
      </c>
      <c r="E49" s="20" t="n">
        <v>976</v>
      </c>
      <c r="F49" s="20" t="s">
        <v>358</v>
      </c>
      <c r="G49" s="197" t="n">
        <v>0.001099</v>
      </c>
      <c r="H49" s="197" t="n">
        <v>4.04E-005</v>
      </c>
      <c r="I49" s="197" t="n">
        <v>-8.2658E-006</v>
      </c>
      <c r="J49" s="197" t="n">
        <v>-3.775E-007</v>
      </c>
      <c r="K49" s="197" t="n">
        <v>0.0011072</v>
      </c>
      <c r="L49" s="197" t="n">
        <v>4.07E-005</v>
      </c>
      <c r="M49" s="198" t="n">
        <v>2.11</v>
      </c>
      <c r="N49" s="20" t="n">
        <v>0</v>
      </c>
      <c r="O49" s="20" t="n">
        <v>0</v>
      </c>
      <c r="P49" s="20" t="n">
        <v>0</v>
      </c>
      <c r="Q49" s="20" t="n">
        <v>1</v>
      </c>
      <c r="R49" s="20" t="n">
        <v>1.1072E-005</v>
      </c>
      <c r="S49" s="20" t="n">
        <v>4.073E-007</v>
      </c>
      <c r="T49" s="20" t="n">
        <v>3</v>
      </c>
      <c r="U49" s="20" t="n">
        <v>0</v>
      </c>
      <c r="V49" s="20" t="n">
        <v>0</v>
      </c>
      <c r="W49" s="199" t="s">
        <v>431</v>
      </c>
      <c r="X49" s="20" t="s">
        <v>360</v>
      </c>
      <c r="Y49" s="20" t="s">
        <v>361</v>
      </c>
      <c r="Z49" s="20"/>
      <c r="AA49" s="20"/>
      <c r="AB49" s="20"/>
      <c r="AC49" s="20"/>
      <c r="AD49" s="20" t="n">
        <v>96</v>
      </c>
      <c r="AE49" s="20" t="n">
        <v>48</v>
      </c>
      <c r="AF49" s="20" t="str">
        <f aca="true">INDIRECT("A"&amp;AD49)</f>
        <v>108-&lt;0.2</v>
      </c>
      <c r="AG49" s="20" t="n">
        <f aca="true">INDIRECT("D"&amp;AD49)</f>
        <v>200</v>
      </c>
      <c r="AH49" s="20" t="n">
        <f aca="true">INDIRECT("E"&amp;AD49)</f>
        <v>976</v>
      </c>
      <c r="AI49" s="197" t="n">
        <f aca="true">INDIRECT("I"&amp;AD49)</f>
        <v>-8.2658E-006</v>
      </c>
      <c r="AJ49" s="197" t="n">
        <f aca="true">INDIRECT("J"&amp;AD49)</f>
        <v>-3.775E-007</v>
      </c>
      <c r="AK49" s="197" t="n">
        <f aca="true">AVERAGE(INDIRECT("K"&amp;AD49):INDIRECT("K"&amp;AD50-1))</f>
        <v>0.00186465</v>
      </c>
      <c r="AL49" s="197" t="n">
        <f aca="true">AVERAGE(INDIRECT("L"&amp;AD49):INDIRECT("L"&amp;AD50-1))</f>
        <v>6.415E-005</v>
      </c>
      <c r="AM49" s="197" t="n">
        <f aca="false">(ABS(AK49)/AK49*SQRT((AK49)^2+(AL49)^2))</f>
        <v>0.00186575315757471</v>
      </c>
      <c r="AN49" s="20"/>
      <c r="AO49" s="197" t="n">
        <f aca="true">STDEV(INDIRECT("K"&amp;AD49):INDIRECT("K"&amp;AD50-1))</f>
        <v>7.07106781186948E-008</v>
      </c>
    </row>
    <row r="50" customFormat="false" ht="14.25" hidden="false" customHeight="true" outlineLevel="0" collapsed="false">
      <c r="A50" s="20" t="s">
        <v>432</v>
      </c>
      <c r="B50" s="20" t="s">
        <v>357</v>
      </c>
      <c r="C50" s="20" t="n">
        <v>0</v>
      </c>
      <c r="D50" s="20" t="n">
        <v>200</v>
      </c>
      <c r="E50" s="20" t="n">
        <v>976</v>
      </c>
      <c r="F50" s="20" t="s">
        <v>358</v>
      </c>
      <c r="G50" s="197" t="n">
        <v>0.0012737</v>
      </c>
      <c r="H50" s="197" t="n">
        <v>4.65E-005</v>
      </c>
      <c r="I50" s="197" t="n">
        <v>-8.2658E-006</v>
      </c>
      <c r="J50" s="197" t="n">
        <v>-3.775E-007</v>
      </c>
      <c r="K50" s="197" t="n">
        <v>0.001282</v>
      </c>
      <c r="L50" s="197" t="n">
        <v>4.68E-005</v>
      </c>
      <c r="M50" s="198" t="n">
        <v>2.09</v>
      </c>
      <c r="N50" s="20" t="n">
        <v>0</v>
      </c>
      <c r="O50" s="20" t="n">
        <v>0</v>
      </c>
      <c r="P50" s="20" t="n">
        <v>0</v>
      </c>
      <c r="Q50" s="20" t="n">
        <v>1</v>
      </c>
      <c r="R50" s="20" t="n">
        <v>1.282E-005</v>
      </c>
      <c r="S50" s="20" t="n">
        <v>4.683E-007</v>
      </c>
      <c r="T50" s="20" t="n">
        <v>3</v>
      </c>
      <c r="U50" s="20" t="n">
        <v>0</v>
      </c>
      <c r="V50" s="20" t="n">
        <v>0</v>
      </c>
      <c r="W50" s="199" t="s">
        <v>433</v>
      </c>
      <c r="X50" s="20" t="s">
        <v>360</v>
      </c>
      <c r="Y50" s="20" t="s">
        <v>361</v>
      </c>
      <c r="Z50" s="20"/>
      <c r="AA50" s="20"/>
      <c r="AB50" s="20"/>
      <c r="AC50" s="20"/>
      <c r="AD50" s="20" t="n">
        <v>98</v>
      </c>
      <c r="AE50" s="20" t="n">
        <v>49</v>
      </c>
      <c r="AF50" s="20" t="str">
        <f aca="true">INDIRECT("A"&amp;AD50)</f>
        <v>109-ALL</v>
      </c>
      <c r="AG50" s="20" t="n">
        <f aca="true">INDIRECT("D"&amp;AD50)</f>
        <v>200</v>
      </c>
      <c r="AH50" s="20" t="n">
        <f aca="true">INDIRECT("E"&amp;AD50)</f>
        <v>976</v>
      </c>
      <c r="AI50" s="197" t="n">
        <f aca="true">INDIRECT("I"&amp;AD50)</f>
        <v>-8.2658E-006</v>
      </c>
      <c r="AJ50" s="197" t="n">
        <f aca="true">INDIRECT("J"&amp;AD50)</f>
        <v>-3.775E-007</v>
      </c>
      <c r="AK50" s="197" t="n">
        <f aca="true">AVERAGE(INDIRECT("K"&amp;AD50):INDIRECT("K"&amp;AD51-1))</f>
        <v>0.0016929</v>
      </c>
      <c r="AL50" s="197" t="n">
        <f aca="true">AVERAGE(INDIRECT("L"&amp;AD50):INDIRECT("L"&amp;AD51-1))</f>
        <v>5.625E-005</v>
      </c>
      <c r="AM50" s="197" t="n">
        <f aca="false">(ABS(AK50)/AK50*SQRT((AK50)^2+(AL50)^2))</f>
        <v>0.00169383425177908</v>
      </c>
      <c r="AN50" s="20"/>
      <c r="AO50" s="197" t="n">
        <f aca="true">STDEV(INDIRECT("K"&amp;AD50):INDIRECT("K"&amp;AD51-1))</f>
        <v>1.4142135623739E-007</v>
      </c>
    </row>
    <row r="51" customFormat="false" ht="14.25" hidden="false" customHeight="true" outlineLevel="0" collapsed="false">
      <c r="A51" s="20" t="s">
        <v>432</v>
      </c>
      <c r="B51" s="20" t="s">
        <v>357</v>
      </c>
      <c r="C51" s="20" t="n">
        <v>0</v>
      </c>
      <c r="D51" s="20" t="n">
        <v>200</v>
      </c>
      <c r="E51" s="20" t="n">
        <v>976</v>
      </c>
      <c r="F51" s="20" t="s">
        <v>358</v>
      </c>
      <c r="G51" s="197" t="n">
        <v>0.0012737</v>
      </c>
      <c r="H51" s="197" t="n">
        <v>4.66E-005</v>
      </c>
      <c r="I51" s="197" t="n">
        <v>-8.2658E-006</v>
      </c>
      <c r="J51" s="197" t="n">
        <v>-3.775E-007</v>
      </c>
      <c r="K51" s="197" t="n">
        <v>0.001282</v>
      </c>
      <c r="L51" s="197" t="n">
        <v>4.69E-005</v>
      </c>
      <c r="M51" s="198" t="n">
        <v>2.1</v>
      </c>
      <c r="N51" s="20" t="n">
        <v>0</v>
      </c>
      <c r="O51" s="20" t="n">
        <v>0</v>
      </c>
      <c r="P51" s="20" t="n">
        <v>0</v>
      </c>
      <c r="Q51" s="20" t="n">
        <v>1</v>
      </c>
      <c r="R51" s="20" t="n">
        <v>1.282E-005</v>
      </c>
      <c r="S51" s="20" t="n">
        <v>4.694E-007</v>
      </c>
      <c r="T51" s="20" t="n">
        <v>3</v>
      </c>
      <c r="U51" s="20" t="n">
        <v>0</v>
      </c>
      <c r="V51" s="20" t="n">
        <v>0</v>
      </c>
      <c r="W51" s="199" t="s">
        <v>434</v>
      </c>
      <c r="X51" s="20" t="s">
        <v>360</v>
      </c>
      <c r="Y51" s="20" t="s">
        <v>361</v>
      </c>
      <c r="Z51" s="20"/>
      <c r="AA51" s="20"/>
      <c r="AB51" s="20"/>
      <c r="AC51" s="20"/>
      <c r="AD51" s="20" t="n">
        <v>100</v>
      </c>
      <c r="AE51" s="20" t="n">
        <v>50</v>
      </c>
      <c r="AF51" s="20" t="str">
        <f aca="true">INDIRECT("A"&amp;AD51)</f>
        <v>109-0.8</v>
      </c>
      <c r="AG51" s="20" t="n">
        <f aca="true">INDIRECT("D"&amp;AD51)</f>
        <v>200</v>
      </c>
      <c r="AH51" s="20" t="n">
        <f aca="true">INDIRECT("E"&amp;AD51)</f>
        <v>976</v>
      </c>
      <c r="AI51" s="197" t="n">
        <f aca="true">INDIRECT("I"&amp;AD51)</f>
        <v>-8.2658E-006</v>
      </c>
      <c r="AJ51" s="197" t="n">
        <f aca="true">INDIRECT("J"&amp;AD51)</f>
        <v>-3.775E-007</v>
      </c>
      <c r="AK51" s="197" t="n">
        <f aca="true">AVERAGE(INDIRECT("K"&amp;AD51):INDIRECT("K"&amp;AD52-1))</f>
        <v>0.00257515</v>
      </c>
      <c r="AL51" s="197" t="n">
        <f aca="true">AVERAGE(INDIRECT("L"&amp;AD51):INDIRECT("L"&amp;AD52-1))</f>
        <v>9.89E-005</v>
      </c>
      <c r="AM51" s="197" t="n">
        <f aca="false">(ABS(AK51)/AK51*SQRT((AK51)^2+(AL51)^2))</f>
        <v>0.00257704845365779</v>
      </c>
      <c r="AN51" s="20"/>
      <c r="AO51" s="197" t="n">
        <f aca="true">STDEV(INDIRECT("K"&amp;AD51):INDIRECT("K"&amp;AD52-1))</f>
        <v>3.53553390593014E-007</v>
      </c>
    </row>
    <row r="52" customFormat="false" ht="14.25" hidden="false" customHeight="true" outlineLevel="0" collapsed="false">
      <c r="A52" s="20" t="s">
        <v>435</v>
      </c>
      <c r="B52" s="20" t="s">
        <v>357</v>
      </c>
      <c r="C52" s="20" t="n">
        <v>0</v>
      </c>
      <c r="D52" s="20" t="n">
        <v>200</v>
      </c>
      <c r="E52" s="20" t="n">
        <v>976</v>
      </c>
      <c r="F52" s="20" t="s">
        <v>358</v>
      </c>
      <c r="G52" s="197" t="n">
        <v>0.0010343</v>
      </c>
      <c r="H52" s="197" t="n">
        <v>4.4E-005</v>
      </c>
      <c r="I52" s="197" t="n">
        <v>-8.2658E-006</v>
      </c>
      <c r="J52" s="197" t="n">
        <v>-3.775E-007</v>
      </c>
      <c r="K52" s="197" t="n">
        <v>0.0010426</v>
      </c>
      <c r="L52" s="197" t="n">
        <v>4.44E-005</v>
      </c>
      <c r="M52" s="198" t="n">
        <v>2.44</v>
      </c>
      <c r="N52" s="20" t="n">
        <v>0</v>
      </c>
      <c r="O52" s="20" t="n">
        <v>0</v>
      </c>
      <c r="P52" s="20" t="n">
        <v>0</v>
      </c>
      <c r="Q52" s="20" t="n">
        <v>1</v>
      </c>
      <c r="R52" s="20" t="n">
        <v>1.0426E-005</v>
      </c>
      <c r="S52" s="20" t="n">
        <v>4.437E-007</v>
      </c>
      <c r="T52" s="20" t="n">
        <v>3</v>
      </c>
      <c r="U52" s="20" t="n">
        <v>0</v>
      </c>
      <c r="V52" s="20" t="n">
        <v>0</v>
      </c>
      <c r="W52" s="199" t="s">
        <v>436</v>
      </c>
      <c r="X52" s="20" t="s">
        <v>360</v>
      </c>
      <c r="Y52" s="20" t="s">
        <v>361</v>
      </c>
      <c r="Z52" s="20"/>
      <c r="AA52" s="20"/>
      <c r="AB52" s="20"/>
      <c r="AC52" s="20"/>
      <c r="AD52" s="20" t="n">
        <v>102</v>
      </c>
      <c r="AE52" s="20" t="n">
        <v>51</v>
      </c>
      <c r="AF52" s="20" t="str">
        <f aca="true">INDIRECT("A"&amp;AD52)</f>
        <v>109-0.6</v>
      </c>
      <c r="AG52" s="20" t="n">
        <f aca="true">INDIRECT("D"&amp;AD52)</f>
        <v>200</v>
      </c>
      <c r="AH52" s="20" t="n">
        <f aca="true">INDIRECT("E"&amp;AD52)</f>
        <v>976</v>
      </c>
      <c r="AI52" s="197" t="n">
        <f aca="true">INDIRECT("I"&amp;AD52)</f>
        <v>-8.2658E-006</v>
      </c>
      <c r="AJ52" s="197" t="n">
        <f aca="true">INDIRECT("J"&amp;AD52)</f>
        <v>-3.775E-007</v>
      </c>
      <c r="AK52" s="197" t="n">
        <f aca="true">AVERAGE(INDIRECT("K"&amp;AD52):INDIRECT("K"&amp;AD53-1))</f>
        <v>0.0025846</v>
      </c>
      <c r="AL52" s="197" t="n">
        <f aca="true">AVERAGE(INDIRECT("L"&amp;AD52):INDIRECT("L"&amp;AD53-1))</f>
        <v>9.435E-005</v>
      </c>
      <c r="AM52" s="197" t="n">
        <f aca="false">(ABS(AK52)/AK52*SQRT((AK52)^2+(AL52)^2))</f>
        <v>0.00258632153501841</v>
      </c>
      <c r="AN52" s="20"/>
      <c r="AO52" s="197" t="n">
        <f aca="true">STDEV(INDIRECT("K"&amp;AD52):INDIRECT("K"&amp;AD53-1))</f>
        <v>1.4142135623739E-007</v>
      </c>
    </row>
    <row r="53" customFormat="false" ht="14.25" hidden="false" customHeight="true" outlineLevel="0" collapsed="false">
      <c r="A53" s="20" t="s">
        <v>435</v>
      </c>
      <c r="B53" s="20" t="s">
        <v>357</v>
      </c>
      <c r="C53" s="20" t="n">
        <v>0</v>
      </c>
      <c r="D53" s="20" t="n">
        <v>200</v>
      </c>
      <c r="E53" s="20" t="n">
        <v>976</v>
      </c>
      <c r="F53" s="20" t="s">
        <v>358</v>
      </c>
      <c r="G53" s="197" t="n">
        <v>0.0010342</v>
      </c>
      <c r="H53" s="197" t="n">
        <v>4.4E-005</v>
      </c>
      <c r="I53" s="197" t="n">
        <v>-8.2658E-006</v>
      </c>
      <c r="J53" s="197" t="n">
        <v>-3.775E-007</v>
      </c>
      <c r="K53" s="197" t="n">
        <v>0.0010424</v>
      </c>
      <c r="L53" s="197" t="n">
        <v>4.44E-005</v>
      </c>
      <c r="M53" s="198" t="n">
        <v>2.44</v>
      </c>
      <c r="N53" s="20" t="n">
        <v>0</v>
      </c>
      <c r="O53" s="20" t="n">
        <v>0</v>
      </c>
      <c r="P53" s="20" t="n">
        <v>0</v>
      </c>
      <c r="Q53" s="20" t="n">
        <v>1</v>
      </c>
      <c r="R53" s="20" t="n">
        <v>1.0424E-005</v>
      </c>
      <c r="S53" s="20" t="n">
        <v>4.442E-007</v>
      </c>
      <c r="T53" s="20" t="n">
        <v>3</v>
      </c>
      <c r="U53" s="20" t="n">
        <v>0</v>
      </c>
      <c r="V53" s="20" t="n">
        <v>0</v>
      </c>
      <c r="W53" s="199" t="s">
        <v>437</v>
      </c>
      <c r="X53" s="20" t="s">
        <v>360</v>
      </c>
      <c r="Y53" s="20" t="s">
        <v>361</v>
      </c>
      <c r="Z53" s="20"/>
      <c r="AA53" s="20"/>
      <c r="AB53" s="20"/>
      <c r="AC53" s="20"/>
      <c r="AD53" s="20" t="n">
        <v>104</v>
      </c>
      <c r="AE53" s="20" t="n">
        <v>52</v>
      </c>
      <c r="AF53" s="20" t="str">
        <f aca="true">INDIRECT("A"&amp;AD53)</f>
        <v>109-0.4</v>
      </c>
      <c r="AG53" s="20" t="n">
        <f aca="true">INDIRECT("D"&amp;AD53)</f>
        <v>200</v>
      </c>
      <c r="AH53" s="20" t="n">
        <f aca="true">INDIRECT("E"&amp;AD53)</f>
        <v>976</v>
      </c>
      <c r="AI53" s="197" t="n">
        <f aca="true">INDIRECT("I"&amp;AD53)</f>
        <v>-8.2658E-006</v>
      </c>
      <c r="AJ53" s="197" t="n">
        <f aca="true">INDIRECT("J"&amp;AD53)</f>
        <v>-3.775E-007</v>
      </c>
      <c r="AK53" s="197" t="n">
        <f aca="true">AVERAGE(INDIRECT("K"&amp;AD53):INDIRECT("K"&amp;AD54-1))</f>
        <v>0.0011239</v>
      </c>
      <c r="AL53" s="197" t="n">
        <f aca="true">AVERAGE(INDIRECT("L"&amp;AD53):INDIRECT("L"&amp;AD54-1))</f>
        <v>4.025E-005</v>
      </c>
      <c r="AM53" s="197" t="n">
        <f aca="false">(ABS(AK53)/AK53*SQRT((AK53)^2+(AL53)^2))</f>
        <v>0.00112462050154708</v>
      </c>
      <c r="AN53" s="20"/>
      <c r="AO53" s="197" t="n">
        <f aca="true">STDEV(INDIRECT("K"&amp;AD53):INDIRECT("K"&amp;AD54-1))</f>
        <v>0</v>
      </c>
    </row>
    <row r="54" customFormat="false" ht="14.25" hidden="false" customHeight="true" outlineLevel="0" collapsed="false">
      <c r="A54" s="20" t="s">
        <v>438</v>
      </c>
      <c r="B54" s="20" t="s">
        <v>357</v>
      </c>
      <c r="C54" s="20" t="n">
        <v>0</v>
      </c>
      <c r="D54" s="20" t="n">
        <v>200</v>
      </c>
      <c r="E54" s="20" t="n">
        <v>976</v>
      </c>
      <c r="F54" s="20" t="s">
        <v>358</v>
      </c>
      <c r="G54" s="197" t="n">
        <v>0.00084186</v>
      </c>
      <c r="H54" s="197" t="n">
        <v>3.2539E-005</v>
      </c>
      <c r="I54" s="197" t="n">
        <v>-8.2658E-006</v>
      </c>
      <c r="J54" s="197" t="n">
        <v>-3.775E-007</v>
      </c>
      <c r="K54" s="197" t="n">
        <v>0.00085013</v>
      </c>
      <c r="L54" s="197" t="n">
        <v>3.2916E-005</v>
      </c>
      <c r="M54" s="198" t="n">
        <v>2.22</v>
      </c>
      <c r="N54" s="20" t="n">
        <v>0</v>
      </c>
      <c r="O54" s="20" t="n">
        <v>0</v>
      </c>
      <c r="P54" s="20" t="n">
        <v>0</v>
      </c>
      <c r="Q54" s="20" t="n">
        <v>1</v>
      </c>
      <c r="R54" s="20" t="n">
        <v>8.5013E-006</v>
      </c>
      <c r="S54" s="20" t="n">
        <v>3.292E-007</v>
      </c>
      <c r="T54" s="20" t="n">
        <v>3</v>
      </c>
      <c r="U54" s="20" t="n">
        <v>0</v>
      </c>
      <c r="V54" s="20" t="n">
        <v>0</v>
      </c>
      <c r="W54" s="199" t="s">
        <v>439</v>
      </c>
      <c r="X54" s="20" t="s">
        <v>360</v>
      </c>
      <c r="Y54" s="20" t="s">
        <v>361</v>
      </c>
      <c r="Z54" s="20"/>
      <c r="AA54" s="20"/>
      <c r="AB54" s="20"/>
      <c r="AC54" s="20"/>
      <c r="AD54" s="20" t="n">
        <v>106</v>
      </c>
      <c r="AE54" s="20" t="n">
        <v>53</v>
      </c>
      <c r="AF54" s="20" t="str">
        <f aca="true">INDIRECT("A"&amp;AD54)</f>
        <v>109-0.2</v>
      </c>
      <c r="AG54" s="20" t="n">
        <f aca="true">INDIRECT("D"&amp;AD54)</f>
        <v>200</v>
      </c>
      <c r="AH54" s="20" t="n">
        <f aca="true">INDIRECT("E"&amp;AD54)</f>
        <v>976</v>
      </c>
      <c r="AI54" s="197" t="n">
        <f aca="true">INDIRECT("I"&amp;AD54)</f>
        <v>-8.2658E-006</v>
      </c>
      <c r="AJ54" s="197" t="n">
        <f aca="true">INDIRECT("J"&amp;AD54)</f>
        <v>-3.775E-007</v>
      </c>
      <c r="AK54" s="197" t="n">
        <f aca="true">AVERAGE(INDIRECT("K"&amp;AD54):INDIRECT("K"&amp;AD55-1))</f>
        <v>0.00096325</v>
      </c>
      <c r="AL54" s="197" t="n">
        <f aca="true">AVERAGE(INDIRECT("L"&amp;AD54):INDIRECT("L"&amp;AD55-1))</f>
        <v>3.41415E-005</v>
      </c>
      <c r="AM54" s="197" t="n">
        <f aca="false">(ABS(AK54)/AK54*SQRT((AK54)^2+(AL54)^2))</f>
        <v>0.000963854866939131</v>
      </c>
      <c r="AN54" s="20"/>
      <c r="AO54" s="197" t="n">
        <f aca="true">STDEV(INDIRECT("K"&amp;AD54):INDIRECT("K"&amp;AD55-1))</f>
        <v>4.24264068711709E-008</v>
      </c>
    </row>
    <row r="55" customFormat="false" ht="14.25" hidden="false" customHeight="true" outlineLevel="0" collapsed="false">
      <c r="A55" s="20" t="s">
        <v>438</v>
      </c>
      <c r="B55" s="20" t="s">
        <v>357</v>
      </c>
      <c r="C55" s="20" t="n">
        <v>0</v>
      </c>
      <c r="D55" s="20" t="n">
        <v>200</v>
      </c>
      <c r="E55" s="20" t="n">
        <v>976</v>
      </c>
      <c r="F55" s="20" t="s">
        <v>358</v>
      </c>
      <c r="G55" s="197" t="n">
        <v>0.00084213</v>
      </c>
      <c r="H55" s="197" t="n">
        <v>3.2607E-005</v>
      </c>
      <c r="I55" s="197" t="n">
        <v>-8.2658E-006</v>
      </c>
      <c r="J55" s="197" t="n">
        <v>-3.775E-007</v>
      </c>
      <c r="K55" s="197" t="n">
        <v>0.00085039</v>
      </c>
      <c r="L55" s="197" t="n">
        <v>3.2985E-005</v>
      </c>
      <c r="M55" s="198" t="n">
        <v>2.22</v>
      </c>
      <c r="N55" s="20" t="n">
        <v>0</v>
      </c>
      <c r="O55" s="20" t="n">
        <v>0</v>
      </c>
      <c r="P55" s="20" t="n">
        <v>0</v>
      </c>
      <c r="Q55" s="20" t="n">
        <v>1</v>
      </c>
      <c r="R55" s="20" t="n">
        <v>8.5039E-006</v>
      </c>
      <c r="S55" s="20" t="n">
        <v>3.298E-007</v>
      </c>
      <c r="T55" s="20" t="n">
        <v>3</v>
      </c>
      <c r="U55" s="20" t="n">
        <v>0</v>
      </c>
      <c r="V55" s="20" t="n">
        <v>0</v>
      </c>
      <c r="W55" s="199" t="s">
        <v>440</v>
      </c>
      <c r="X55" s="20" t="s">
        <v>360</v>
      </c>
      <c r="Y55" s="20" t="s">
        <v>361</v>
      </c>
      <c r="Z55" s="20"/>
      <c r="AA55" s="20"/>
      <c r="AB55" s="20"/>
      <c r="AC55" s="20"/>
      <c r="AD55" s="20" t="n">
        <v>108</v>
      </c>
      <c r="AE55" s="20" t="n">
        <v>54</v>
      </c>
      <c r="AF55" s="20" t="str">
        <f aca="true">INDIRECT("A"&amp;AD55)</f>
        <v>109-&lt;0.2</v>
      </c>
      <c r="AG55" s="20" t="n">
        <f aca="true">INDIRECT("D"&amp;AD55)</f>
        <v>200</v>
      </c>
      <c r="AH55" s="20" t="n">
        <f aca="true">INDIRECT("E"&amp;AD55)</f>
        <v>976</v>
      </c>
      <c r="AI55" s="197" t="n">
        <f aca="true">INDIRECT("I"&amp;AD55)</f>
        <v>-8.2658E-006</v>
      </c>
      <c r="AJ55" s="197" t="n">
        <f aca="true">INDIRECT("J"&amp;AD55)</f>
        <v>-3.775E-007</v>
      </c>
      <c r="AK55" s="197" t="n">
        <f aca="true">AVERAGE(INDIRECT("K"&amp;AD55):INDIRECT("K"&amp;AD56-1))</f>
        <v>0.0026564</v>
      </c>
      <c r="AL55" s="197" t="n">
        <f aca="true">AVERAGE(INDIRECT("L"&amp;AD55):INDIRECT("L"&amp;AD56-1))</f>
        <v>8.265E-005</v>
      </c>
      <c r="AM55" s="197" t="n">
        <f aca="false">(ABS(AK55)/AK55*SQRT((AK55)^2+(AL55)^2))</f>
        <v>0.00265768545589955</v>
      </c>
      <c r="AN55" s="20"/>
      <c r="AO55" s="197" t="n">
        <f aca="true">STDEV(INDIRECT("K"&amp;AD55):INDIRECT("K"&amp;AD56-1))</f>
        <v>2.82842712474473E-007</v>
      </c>
    </row>
    <row r="56" customFormat="false" ht="14.25" hidden="false" customHeight="true" outlineLevel="0" collapsed="false">
      <c r="A56" s="20" t="s">
        <v>441</v>
      </c>
      <c r="B56" s="20" t="s">
        <v>357</v>
      </c>
      <c r="C56" s="20" t="n">
        <v>0</v>
      </c>
      <c r="D56" s="20" t="n">
        <v>200</v>
      </c>
      <c r="E56" s="20" t="n">
        <v>976</v>
      </c>
      <c r="F56" s="20" t="s">
        <v>358</v>
      </c>
      <c r="G56" s="197" t="n">
        <v>0.00065393</v>
      </c>
      <c r="H56" s="197" t="n">
        <v>2.5333E-005</v>
      </c>
      <c r="I56" s="197" t="n">
        <v>-8.2658E-006</v>
      </c>
      <c r="J56" s="197" t="n">
        <v>-3.775E-007</v>
      </c>
      <c r="K56" s="197" t="n">
        <v>0.0006622</v>
      </c>
      <c r="L56" s="197" t="n">
        <v>2.5711E-005</v>
      </c>
      <c r="M56" s="198" t="n">
        <v>2.22</v>
      </c>
      <c r="N56" s="20" t="n">
        <v>0</v>
      </c>
      <c r="O56" s="20" t="n">
        <v>0</v>
      </c>
      <c r="P56" s="20" t="n">
        <v>0</v>
      </c>
      <c r="Q56" s="20" t="n">
        <v>1</v>
      </c>
      <c r="R56" s="20" t="n">
        <v>6.622E-006</v>
      </c>
      <c r="S56" s="20" t="n">
        <v>2.571E-007</v>
      </c>
      <c r="T56" s="20" t="n">
        <v>3</v>
      </c>
      <c r="U56" s="20" t="n">
        <v>0</v>
      </c>
      <c r="V56" s="20" t="n">
        <v>0</v>
      </c>
      <c r="W56" s="199" t="s">
        <v>442</v>
      </c>
      <c r="X56" s="20" t="s">
        <v>360</v>
      </c>
      <c r="Y56" s="20" t="s">
        <v>361</v>
      </c>
      <c r="Z56" s="20"/>
      <c r="AA56" s="20"/>
      <c r="AB56" s="20"/>
      <c r="AC56" s="20"/>
      <c r="AD56" s="20" t="n">
        <v>110</v>
      </c>
      <c r="AE56" s="20" t="n">
        <v>55</v>
      </c>
      <c r="AF56" s="20" t="str">
        <f aca="true">INDIRECT("A"&amp;AD56)</f>
        <v>110-ALL</v>
      </c>
      <c r="AG56" s="20" t="n">
        <f aca="true">INDIRECT("D"&amp;AD56)</f>
        <v>200</v>
      </c>
      <c r="AH56" s="20" t="n">
        <f aca="true">INDIRECT("E"&amp;AD56)</f>
        <v>976</v>
      </c>
      <c r="AI56" s="197" t="n">
        <f aca="true">INDIRECT("I"&amp;AD56)</f>
        <v>-8.2658E-006</v>
      </c>
      <c r="AJ56" s="197" t="n">
        <f aca="true">INDIRECT("J"&amp;AD56)</f>
        <v>-3.775E-007</v>
      </c>
      <c r="AK56" s="197" t="n">
        <f aca="true">AVERAGE(INDIRECT("K"&amp;AD56):INDIRECT("K"&amp;AD57-1))</f>
        <v>0.000982675</v>
      </c>
      <c r="AL56" s="197" t="n">
        <f aca="true">AVERAGE(INDIRECT("L"&amp;AD56):INDIRECT("L"&amp;AD57-1))</f>
        <v>3.23255E-005</v>
      </c>
      <c r="AM56" s="197" t="n">
        <f aca="false">(ABS(AK56)/AK56*SQRT((AK56)^2+(AL56)^2))</f>
        <v>0.000983206536580819</v>
      </c>
      <c r="AN56" s="20"/>
      <c r="AO56" s="197" t="n">
        <f aca="true">STDEV(INDIRECT("K"&amp;AD56):INDIRECT("K"&amp;AD57-1))</f>
        <v>7.07106781197681E-009</v>
      </c>
    </row>
    <row r="57" customFormat="false" ht="14.25" hidden="false" customHeight="true" outlineLevel="0" collapsed="false">
      <c r="A57" s="20" t="s">
        <v>441</v>
      </c>
      <c r="B57" s="20" t="s">
        <v>357</v>
      </c>
      <c r="C57" s="20" t="n">
        <v>0</v>
      </c>
      <c r="D57" s="20" t="n">
        <v>200</v>
      </c>
      <c r="E57" s="20" t="n">
        <v>976</v>
      </c>
      <c r="F57" s="20" t="s">
        <v>358</v>
      </c>
      <c r="G57" s="197" t="n">
        <v>0.0006541</v>
      </c>
      <c r="H57" s="197" t="n">
        <v>2.5088E-005</v>
      </c>
      <c r="I57" s="197" t="n">
        <v>-8.2658E-006</v>
      </c>
      <c r="J57" s="197" t="n">
        <v>-3.775E-007</v>
      </c>
      <c r="K57" s="197" t="n">
        <v>0.00066236</v>
      </c>
      <c r="L57" s="197" t="n">
        <v>2.5466E-005</v>
      </c>
      <c r="M57" s="198" t="n">
        <v>2.2</v>
      </c>
      <c r="N57" s="20" t="n">
        <v>0</v>
      </c>
      <c r="O57" s="20" t="n">
        <v>0</v>
      </c>
      <c r="P57" s="20" t="n">
        <v>0</v>
      </c>
      <c r="Q57" s="20" t="n">
        <v>1</v>
      </c>
      <c r="R57" s="20" t="n">
        <v>6.6236E-006</v>
      </c>
      <c r="S57" s="20" t="n">
        <v>2.547E-007</v>
      </c>
      <c r="T57" s="20" t="n">
        <v>3</v>
      </c>
      <c r="U57" s="20" t="n">
        <v>0</v>
      </c>
      <c r="V57" s="20" t="n">
        <v>0</v>
      </c>
      <c r="W57" s="199" t="s">
        <v>443</v>
      </c>
      <c r="X57" s="20" t="s">
        <v>360</v>
      </c>
      <c r="Y57" s="20" t="s">
        <v>361</v>
      </c>
      <c r="Z57" s="20"/>
      <c r="AA57" s="20"/>
      <c r="AB57" s="20"/>
      <c r="AC57" s="20"/>
      <c r="AD57" s="20" t="n">
        <v>112</v>
      </c>
      <c r="AE57" s="20" t="n">
        <v>56</v>
      </c>
      <c r="AF57" s="20" t="str">
        <f aca="true">INDIRECT("A"&amp;AD57)</f>
        <v>110-0.8</v>
      </c>
      <c r="AG57" s="20" t="n">
        <f aca="true">INDIRECT("D"&amp;AD57)</f>
        <v>200</v>
      </c>
      <c r="AH57" s="20" t="n">
        <f aca="true">INDIRECT("E"&amp;AD57)</f>
        <v>976</v>
      </c>
      <c r="AI57" s="197" t="n">
        <f aca="true">INDIRECT("I"&amp;AD57)</f>
        <v>-8.2658E-006</v>
      </c>
      <c r="AJ57" s="197" t="n">
        <f aca="true">INDIRECT("J"&amp;AD57)</f>
        <v>-3.775E-007</v>
      </c>
      <c r="AK57" s="197" t="n">
        <f aca="true">AVERAGE(INDIRECT("K"&amp;AD57):INDIRECT("K"&amp;AD58-1))</f>
        <v>0.0030207</v>
      </c>
      <c r="AL57" s="197" t="n">
        <f aca="true">AVERAGE(INDIRECT("L"&amp;AD57):INDIRECT("L"&amp;AD58-1))</f>
        <v>0.0001099</v>
      </c>
      <c r="AM57" s="197" t="n">
        <f aca="false">(ABS(AK57)/AK57*SQRT((AK57)^2+(AL57)^2))</f>
        <v>0.00302269854600157</v>
      </c>
      <c r="AN57" s="20"/>
      <c r="AO57" s="197" t="n">
        <f aca="true">STDEV(INDIRECT("K"&amp;AD57):INDIRECT("K"&amp;AD58-1))</f>
        <v>1.4142135623739E-007</v>
      </c>
    </row>
    <row r="58" customFormat="false" ht="14.25" hidden="false" customHeight="true" outlineLevel="0" collapsed="false">
      <c r="A58" s="20" t="s">
        <v>444</v>
      </c>
      <c r="B58" s="20" t="s">
        <v>357</v>
      </c>
      <c r="C58" s="20" t="n">
        <v>0</v>
      </c>
      <c r="D58" s="20" t="n">
        <v>200</v>
      </c>
      <c r="E58" s="20" t="n">
        <v>976</v>
      </c>
      <c r="F58" s="20" t="s">
        <v>358</v>
      </c>
      <c r="G58" s="197" t="n">
        <v>0.00096611</v>
      </c>
      <c r="H58" s="197" t="n">
        <v>3.6378E-005</v>
      </c>
      <c r="I58" s="197" t="n">
        <v>-8.2658E-006</v>
      </c>
      <c r="J58" s="197" t="n">
        <v>-3.775E-007</v>
      </c>
      <c r="K58" s="197" t="n">
        <v>0.00097437</v>
      </c>
      <c r="L58" s="197" t="n">
        <v>3.6756E-005</v>
      </c>
      <c r="M58" s="198" t="n">
        <v>2.16</v>
      </c>
      <c r="N58" s="20" t="n">
        <v>0</v>
      </c>
      <c r="O58" s="20" t="n">
        <v>0</v>
      </c>
      <c r="P58" s="20" t="n">
        <v>0</v>
      </c>
      <c r="Q58" s="20" t="n">
        <v>1</v>
      </c>
      <c r="R58" s="20" t="n">
        <v>9.7437E-006</v>
      </c>
      <c r="S58" s="20" t="n">
        <v>3.676E-007</v>
      </c>
      <c r="T58" s="20" t="n">
        <v>3</v>
      </c>
      <c r="U58" s="20" t="n">
        <v>0</v>
      </c>
      <c r="V58" s="20" t="n">
        <v>0</v>
      </c>
      <c r="W58" s="199" t="s">
        <v>445</v>
      </c>
      <c r="X58" s="20" t="s">
        <v>360</v>
      </c>
      <c r="Y58" s="20" t="s">
        <v>361</v>
      </c>
      <c r="Z58" s="20"/>
      <c r="AA58" s="20"/>
      <c r="AB58" s="20"/>
      <c r="AC58" s="20"/>
      <c r="AD58" s="20" t="n">
        <v>114</v>
      </c>
      <c r="AE58" s="20" t="n">
        <v>57</v>
      </c>
      <c r="AF58" s="20" t="str">
        <f aca="true">INDIRECT("A"&amp;AD58)</f>
        <v>110-0.6</v>
      </c>
      <c r="AG58" s="20" t="n">
        <f aca="true">INDIRECT("D"&amp;AD58)</f>
        <v>200</v>
      </c>
      <c r="AH58" s="20" t="n">
        <f aca="true">INDIRECT("E"&amp;AD58)</f>
        <v>976</v>
      </c>
      <c r="AI58" s="197" t="n">
        <f aca="true">INDIRECT("I"&amp;AD58)</f>
        <v>-8.2658E-006</v>
      </c>
      <c r="AJ58" s="197" t="n">
        <f aca="true">INDIRECT("J"&amp;AD58)</f>
        <v>-3.775E-007</v>
      </c>
      <c r="AK58" s="197" t="n">
        <f aca="true">AVERAGE(INDIRECT("K"&amp;AD58):INDIRECT("K"&amp;AD59-1))</f>
        <v>0.00130895</v>
      </c>
      <c r="AL58" s="197" t="n">
        <f aca="true">AVERAGE(INDIRECT("L"&amp;AD58):INDIRECT("L"&amp;AD59-1))</f>
        <v>3.92E-005</v>
      </c>
      <c r="AM58" s="197" t="n">
        <f aca="false">(ABS(AK58)/AK58*SQRT((AK58)^2+(AL58)^2))</f>
        <v>0.0013095368427425</v>
      </c>
      <c r="AN58" s="20"/>
      <c r="AO58" s="197" t="n">
        <f aca="true">STDEV(INDIRECT("K"&amp;AD58):INDIRECT("K"&amp;AD59-1))</f>
        <v>2.12132034356084E-007</v>
      </c>
    </row>
    <row r="59" customFormat="false" ht="14.25" hidden="false" customHeight="true" outlineLevel="0" collapsed="false">
      <c r="A59" s="20" t="s">
        <v>444</v>
      </c>
      <c r="B59" s="20" t="s">
        <v>357</v>
      </c>
      <c r="C59" s="20" t="n">
        <v>0</v>
      </c>
      <c r="D59" s="20" t="n">
        <v>200</v>
      </c>
      <c r="E59" s="20" t="n">
        <v>976</v>
      </c>
      <c r="F59" s="20" t="s">
        <v>358</v>
      </c>
      <c r="G59" s="197" t="n">
        <v>0.00096618</v>
      </c>
      <c r="H59" s="197" t="n">
        <v>3.622E-005</v>
      </c>
      <c r="I59" s="197" t="n">
        <v>-8.2658E-006</v>
      </c>
      <c r="J59" s="197" t="n">
        <v>-3.775E-007</v>
      </c>
      <c r="K59" s="197" t="n">
        <v>0.00097445</v>
      </c>
      <c r="L59" s="197" t="n">
        <v>3.6597E-005</v>
      </c>
      <c r="M59" s="198" t="n">
        <v>2.15</v>
      </c>
      <c r="N59" s="20" t="n">
        <v>0</v>
      </c>
      <c r="O59" s="20" t="n">
        <v>0</v>
      </c>
      <c r="P59" s="20" t="n">
        <v>0</v>
      </c>
      <c r="Q59" s="20" t="n">
        <v>1</v>
      </c>
      <c r="R59" s="20" t="n">
        <v>9.7445E-006</v>
      </c>
      <c r="S59" s="20" t="n">
        <v>3.66E-007</v>
      </c>
      <c r="T59" s="20" t="n">
        <v>3</v>
      </c>
      <c r="U59" s="20" t="n">
        <v>0</v>
      </c>
      <c r="V59" s="20" t="n">
        <v>0</v>
      </c>
      <c r="W59" s="199" t="s">
        <v>446</v>
      </c>
      <c r="X59" s="20" t="s">
        <v>360</v>
      </c>
      <c r="Y59" s="20" t="s">
        <v>361</v>
      </c>
      <c r="Z59" s="20"/>
      <c r="AA59" s="20"/>
      <c r="AB59" s="20"/>
      <c r="AC59" s="20"/>
      <c r="AD59" s="20" t="n">
        <v>116</v>
      </c>
      <c r="AE59" s="20" t="n">
        <v>58</v>
      </c>
      <c r="AF59" s="20" t="str">
        <f aca="true">INDIRECT("A"&amp;AD59)</f>
        <v>110-0.4</v>
      </c>
      <c r="AG59" s="20" t="n">
        <f aca="true">INDIRECT("D"&amp;AD59)</f>
        <v>200</v>
      </c>
      <c r="AH59" s="20" t="n">
        <f aca="true">INDIRECT("E"&amp;AD59)</f>
        <v>976</v>
      </c>
      <c r="AI59" s="197" t="n">
        <f aca="true">INDIRECT("I"&amp;AD59)</f>
        <v>-8.2658E-006</v>
      </c>
      <c r="AJ59" s="197" t="n">
        <f aca="true">INDIRECT("J"&amp;AD59)</f>
        <v>-3.775E-007</v>
      </c>
      <c r="AK59" s="197" t="n">
        <f aca="true">AVERAGE(INDIRECT("K"&amp;AD59):INDIRECT("K"&amp;AD60-1))</f>
        <v>0.00076179</v>
      </c>
      <c r="AL59" s="197" t="n">
        <f aca="true">AVERAGE(INDIRECT("L"&amp;AD59):INDIRECT("L"&amp;AD60-1))</f>
        <v>2.4835E-005</v>
      </c>
      <c r="AM59" s="197" t="n">
        <f aca="false">(ABS(AK59)/AK59*SQRT((AK59)^2+(AL59)^2))</f>
        <v>0.0007621947135247</v>
      </c>
      <c r="AN59" s="20"/>
      <c r="AO59" s="197" t="n">
        <f aca="true">STDEV(INDIRECT("K"&amp;AD59):INDIRECT("K"&amp;AD60-1))</f>
        <v>7.07106781186181E-008</v>
      </c>
    </row>
    <row r="60" customFormat="false" ht="14.25" hidden="false" customHeight="true" outlineLevel="0" collapsed="false">
      <c r="A60" s="20" t="s">
        <v>447</v>
      </c>
      <c r="B60" s="20" t="s">
        <v>357</v>
      </c>
      <c r="C60" s="20" t="n">
        <v>0</v>
      </c>
      <c r="D60" s="20" t="n">
        <v>200</v>
      </c>
      <c r="E60" s="20" t="n">
        <v>976</v>
      </c>
      <c r="F60" s="20" t="s">
        <v>358</v>
      </c>
      <c r="G60" s="197" t="n">
        <v>0.0028602</v>
      </c>
      <c r="H60" s="197" t="n">
        <v>9.76E-005</v>
      </c>
      <c r="I60" s="197" t="n">
        <v>-8.2658E-006</v>
      </c>
      <c r="J60" s="197" t="n">
        <v>-3.775E-007</v>
      </c>
      <c r="K60" s="197" t="n">
        <v>0.0028685</v>
      </c>
      <c r="L60" s="197" t="n">
        <v>9.8E-005</v>
      </c>
      <c r="M60" s="198" t="n">
        <v>1.96</v>
      </c>
      <c r="N60" s="20" t="n">
        <v>0</v>
      </c>
      <c r="O60" s="20" t="n">
        <v>0</v>
      </c>
      <c r="P60" s="20" t="n">
        <v>0</v>
      </c>
      <c r="Q60" s="20" t="n">
        <v>1</v>
      </c>
      <c r="R60" s="20" t="n">
        <v>2.8685E-005</v>
      </c>
      <c r="S60" s="20" t="n">
        <v>9.799E-007</v>
      </c>
      <c r="T60" s="20" t="n">
        <v>3</v>
      </c>
      <c r="U60" s="20" t="n">
        <v>0</v>
      </c>
      <c r="V60" s="20" t="n">
        <v>0</v>
      </c>
      <c r="W60" s="199" t="s">
        <v>448</v>
      </c>
      <c r="X60" s="20" t="s">
        <v>360</v>
      </c>
      <c r="Y60" s="20" t="s">
        <v>361</v>
      </c>
      <c r="Z60" s="20"/>
      <c r="AA60" s="20"/>
      <c r="AB60" s="20"/>
      <c r="AC60" s="20"/>
      <c r="AD60" s="20" t="n">
        <v>118</v>
      </c>
      <c r="AE60" s="20" t="n">
        <v>59</v>
      </c>
      <c r="AF60" s="20" t="str">
        <f aca="true">INDIRECT("A"&amp;AD60)</f>
        <v>110-0.2</v>
      </c>
      <c r="AG60" s="20" t="n">
        <f aca="true">INDIRECT("D"&amp;AD60)</f>
        <v>200</v>
      </c>
      <c r="AH60" s="20" t="n">
        <f aca="true">INDIRECT("E"&amp;AD60)</f>
        <v>976</v>
      </c>
      <c r="AI60" s="197" t="n">
        <f aca="true">INDIRECT("I"&amp;AD60)</f>
        <v>-8.2658E-006</v>
      </c>
      <c r="AJ60" s="197" t="n">
        <f aca="true">INDIRECT("J"&amp;AD60)</f>
        <v>-3.775E-007</v>
      </c>
      <c r="AK60" s="197" t="n">
        <f aca="true">AVERAGE(INDIRECT("K"&amp;AD60):INDIRECT("K"&amp;AD61-1))</f>
        <v>0.00077964</v>
      </c>
      <c r="AL60" s="197" t="n">
        <f aca="true">AVERAGE(INDIRECT("L"&amp;AD60):INDIRECT("L"&amp;AD61-1))</f>
        <v>2.6176E-005</v>
      </c>
      <c r="AM60" s="197" t="n">
        <f aca="false">(ABS(AK60)/AK60*SQRT((AK60)^2+(AL60)^2))</f>
        <v>0.000780079298902362</v>
      </c>
      <c r="AN60" s="20"/>
      <c r="AO60" s="197" t="n">
        <f aca="true">STDEV(INDIRECT("K"&amp;AD60):INDIRECT("K"&amp;AD61-1))</f>
        <v>1.55563491861037E-007</v>
      </c>
    </row>
    <row r="61" customFormat="false" ht="14.25" hidden="false" customHeight="true" outlineLevel="0" collapsed="false">
      <c r="A61" s="20" t="s">
        <v>447</v>
      </c>
      <c r="B61" s="20" t="s">
        <v>357</v>
      </c>
      <c r="C61" s="20" t="n">
        <v>0</v>
      </c>
      <c r="D61" s="20" t="n">
        <v>200</v>
      </c>
      <c r="E61" s="20" t="n">
        <v>976</v>
      </c>
      <c r="F61" s="20" t="s">
        <v>358</v>
      </c>
      <c r="G61" s="197" t="n">
        <v>0.0028601</v>
      </c>
      <c r="H61" s="197" t="n">
        <v>9.78E-005</v>
      </c>
      <c r="I61" s="197" t="n">
        <v>-8.2658E-006</v>
      </c>
      <c r="J61" s="197" t="n">
        <v>-3.775E-007</v>
      </c>
      <c r="K61" s="197" t="n">
        <v>0.0028684</v>
      </c>
      <c r="L61" s="197" t="n">
        <v>9.82E-005</v>
      </c>
      <c r="M61" s="198" t="n">
        <v>1.96</v>
      </c>
      <c r="N61" s="20" t="n">
        <v>0</v>
      </c>
      <c r="O61" s="20" t="n">
        <v>0</v>
      </c>
      <c r="P61" s="20" t="n">
        <v>0</v>
      </c>
      <c r="Q61" s="20" t="n">
        <v>1</v>
      </c>
      <c r="R61" s="20" t="n">
        <v>2.8684E-005</v>
      </c>
      <c r="S61" s="20" t="n">
        <v>9.816E-007</v>
      </c>
      <c r="T61" s="20" t="n">
        <v>3</v>
      </c>
      <c r="U61" s="20" t="n">
        <v>0</v>
      </c>
      <c r="V61" s="20" t="n">
        <v>0</v>
      </c>
      <c r="W61" s="199" t="s">
        <v>449</v>
      </c>
      <c r="X61" s="20" t="s">
        <v>360</v>
      </c>
      <c r="Y61" s="20" t="s">
        <v>361</v>
      </c>
      <c r="Z61" s="20"/>
      <c r="AA61" s="20"/>
      <c r="AB61" s="20"/>
      <c r="AC61" s="20"/>
      <c r="AD61" s="20" t="n">
        <v>120</v>
      </c>
      <c r="AE61" s="20" t="n">
        <v>60</v>
      </c>
      <c r="AF61" s="20" t="str">
        <f aca="true">INDIRECT("A"&amp;AD61)</f>
        <v>110-&lt;0.2</v>
      </c>
      <c r="AG61" s="20" t="n">
        <f aca="true">INDIRECT("D"&amp;AD61)</f>
        <v>200</v>
      </c>
      <c r="AH61" s="20" t="n">
        <f aca="true">INDIRECT("E"&amp;AD61)</f>
        <v>976</v>
      </c>
      <c r="AI61" s="197" t="n">
        <f aca="true">INDIRECT("I"&amp;AD61)</f>
        <v>-8.2658E-006</v>
      </c>
      <c r="AJ61" s="197" t="n">
        <f aca="true">INDIRECT("J"&amp;AD61)</f>
        <v>-3.775E-007</v>
      </c>
      <c r="AK61" s="197" t="n">
        <f aca="true">AVERAGE(INDIRECT("K"&amp;AD61):INDIRECT("K"&amp;AD62-1))</f>
        <v>0.00181525</v>
      </c>
      <c r="AL61" s="197" t="n">
        <f aca="true">AVERAGE(INDIRECT("L"&amp;AD61):INDIRECT("L"&amp;AD62-1))</f>
        <v>5.8E-005</v>
      </c>
      <c r="AM61" s="197" t="n">
        <f aca="false">(ABS(AK61)/AK61*SQRT((AK61)^2+(AL61)^2))</f>
        <v>0.00181617635776375</v>
      </c>
      <c r="AN61" s="20"/>
      <c r="AO61" s="197" t="n">
        <f aca="true">STDEV(INDIRECT("K"&amp;AD61):INDIRECT("K"&amp;AD62-1))</f>
        <v>7.07106781185415E-008</v>
      </c>
    </row>
    <row r="62" customFormat="false" ht="14.25" hidden="false" customHeight="true" outlineLevel="0" collapsed="false">
      <c r="A62" s="20" t="s">
        <v>450</v>
      </c>
      <c r="B62" s="20" t="s">
        <v>357</v>
      </c>
      <c r="C62" s="20" t="n">
        <v>0</v>
      </c>
      <c r="D62" s="20" t="n">
        <v>200</v>
      </c>
      <c r="E62" s="20" t="n">
        <v>976</v>
      </c>
      <c r="F62" s="20" t="s">
        <v>358</v>
      </c>
      <c r="G62" s="197" t="n">
        <v>0.0015165</v>
      </c>
      <c r="H62" s="197" t="n">
        <v>5.37E-005</v>
      </c>
      <c r="I62" s="197" t="n">
        <v>-8.2658E-006</v>
      </c>
      <c r="J62" s="197" t="n">
        <v>-3.775E-007</v>
      </c>
      <c r="K62" s="197" t="n">
        <v>0.0015247</v>
      </c>
      <c r="L62" s="197" t="n">
        <v>5.41E-005</v>
      </c>
      <c r="M62" s="198" t="n">
        <v>2.03</v>
      </c>
      <c r="N62" s="20" t="n">
        <v>0</v>
      </c>
      <c r="O62" s="20" t="n">
        <v>0</v>
      </c>
      <c r="P62" s="20" t="n">
        <v>0</v>
      </c>
      <c r="Q62" s="20" t="n">
        <v>1</v>
      </c>
      <c r="R62" s="20" t="n">
        <v>1.5247E-005</v>
      </c>
      <c r="S62" s="20" t="n">
        <v>5.407E-007</v>
      </c>
      <c r="T62" s="20" t="n">
        <v>3</v>
      </c>
      <c r="U62" s="20" t="n">
        <v>0</v>
      </c>
      <c r="V62" s="20" t="n">
        <v>0</v>
      </c>
      <c r="W62" s="199" t="s">
        <v>451</v>
      </c>
      <c r="X62" s="20" t="s">
        <v>360</v>
      </c>
      <c r="Y62" s="20" t="s">
        <v>361</v>
      </c>
      <c r="Z62" s="20"/>
      <c r="AA62" s="20"/>
      <c r="AB62" s="20"/>
      <c r="AC62" s="20"/>
      <c r="AD62" s="20" t="n">
        <v>122</v>
      </c>
      <c r="AE62" s="20" t="n">
        <v>61</v>
      </c>
      <c r="AF62" s="20" t="str">
        <f aca="true">INDIRECT("A"&amp;AD62)</f>
        <v>111-ALL</v>
      </c>
      <c r="AG62" s="20" t="n">
        <f aca="true">INDIRECT("D"&amp;AD62)</f>
        <v>200</v>
      </c>
      <c r="AH62" s="20" t="n">
        <f aca="true">INDIRECT("E"&amp;AD62)</f>
        <v>976</v>
      </c>
      <c r="AI62" s="197" t="n">
        <f aca="true">INDIRECT("I"&amp;AD62)</f>
        <v>-8.2658E-006</v>
      </c>
      <c r="AJ62" s="197" t="n">
        <f aca="true">INDIRECT("J"&amp;AD62)</f>
        <v>-3.775E-007</v>
      </c>
      <c r="AK62" s="197" t="n">
        <f aca="true">AVERAGE(INDIRECT("K"&amp;AD62):INDIRECT("K"&amp;AD63-1))</f>
        <v>0.00068846</v>
      </c>
      <c r="AL62" s="197" t="n">
        <f aca="true">AVERAGE(INDIRECT("L"&amp;AD62):INDIRECT("L"&amp;AD63-1))</f>
        <v>2.1968E-005</v>
      </c>
      <c r="AM62" s="197" t="n">
        <f aca="false">(ABS(AK62)/AK62*SQRT((AK62)^2+(AL62)^2))</f>
        <v>0.00068881039816774</v>
      </c>
      <c r="AN62" s="20"/>
      <c r="AO62" s="197" t="n">
        <f aca="true">STDEV(INDIRECT("K"&amp;AD62):INDIRECT("K"&amp;AD63-1))</f>
        <v>1.55563491861037E-007</v>
      </c>
    </row>
    <row r="63" customFormat="false" ht="14.25" hidden="false" customHeight="true" outlineLevel="0" collapsed="false">
      <c r="A63" s="20" t="s">
        <v>450</v>
      </c>
      <c r="B63" s="20" t="s">
        <v>357</v>
      </c>
      <c r="C63" s="20" t="n">
        <v>0</v>
      </c>
      <c r="D63" s="20" t="n">
        <v>200</v>
      </c>
      <c r="E63" s="20" t="n">
        <v>976</v>
      </c>
      <c r="F63" s="20" t="s">
        <v>358</v>
      </c>
      <c r="G63" s="197" t="n">
        <v>0.001517</v>
      </c>
      <c r="H63" s="197" t="n">
        <v>5.35E-005</v>
      </c>
      <c r="I63" s="197" t="n">
        <v>-8.2658E-006</v>
      </c>
      <c r="J63" s="197" t="n">
        <v>-3.775E-007</v>
      </c>
      <c r="K63" s="197" t="n">
        <v>0.0015252</v>
      </c>
      <c r="L63" s="197" t="n">
        <v>5.39E-005</v>
      </c>
      <c r="M63" s="198" t="n">
        <v>2.02</v>
      </c>
      <c r="N63" s="20" t="n">
        <v>0</v>
      </c>
      <c r="O63" s="20" t="n">
        <v>0</v>
      </c>
      <c r="P63" s="20" t="n">
        <v>0</v>
      </c>
      <c r="Q63" s="20" t="n">
        <v>1</v>
      </c>
      <c r="R63" s="20" t="n">
        <v>1.5252E-005</v>
      </c>
      <c r="S63" s="20" t="n">
        <v>5.385E-007</v>
      </c>
      <c r="T63" s="20" t="n">
        <v>3</v>
      </c>
      <c r="U63" s="20" t="n">
        <v>0</v>
      </c>
      <c r="V63" s="20" t="n">
        <v>0</v>
      </c>
      <c r="W63" s="199" t="s">
        <v>452</v>
      </c>
      <c r="X63" s="20" t="s">
        <v>360</v>
      </c>
      <c r="Y63" s="20" t="s">
        <v>361</v>
      </c>
      <c r="Z63" s="20"/>
      <c r="AA63" s="20"/>
      <c r="AB63" s="20"/>
      <c r="AC63" s="20"/>
      <c r="AD63" s="20" t="n">
        <v>124</v>
      </c>
      <c r="AE63" s="20" t="n">
        <v>62</v>
      </c>
      <c r="AF63" s="20" t="str">
        <f aca="true">INDIRECT("A"&amp;AD63)</f>
        <v>111-0.8</v>
      </c>
      <c r="AG63" s="20" t="n">
        <f aca="true">INDIRECT("D"&amp;AD63)</f>
        <v>200</v>
      </c>
      <c r="AH63" s="20" t="n">
        <f aca="true">INDIRECT("E"&amp;AD63)</f>
        <v>976</v>
      </c>
      <c r="AI63" s="197" t="n">
        <f aca="true">INDIRECT("I"&amp;AD63)</f>
        <v>-8.2658E-006</v>
      </c>
      <c r="AJ63" s="197" t="n">
        <f aca="true">INDIRECT("J"&amp;AD63)</f>
        <v>-3.775E-007</v>
      </c>
      <c r="AK63" s="197" t="n">
        <f aca="true">AVERAGE(INDIRECT("K"&amp;AD63):INDIRECT("K"&amp;AD64-1))</f>
        <v>0.0010111</v>
      </c>
      <c r="AL63" s="197" t="n">
        <f aca="true">AVERAGE(INDIRECT("L"&amp;AD63):INDIRECT("L"&amp;AD64-1))</f>
        <v>3.12E-005</v>
      </c>
      <c r="AM63" s="197" t="n">
        <f aca="false">(ABS(AK63)/AK63*SQRT((AK63)^2+(AL63)^2))</f>
        <v>0.00101158126218312</v>
      </c>
      <c r="AN63" s="20"/>
      <c r="AO63" s="197" t="n">
        <f aca="true">STDEV(INDIRECT("K"&amp;AD63):INDIRECT("K"&amp;AD64-1))</f>
        <v>2.82842712474626E-007</v>
      </c>
    </row>
    <row r="64" customFormat="false" ht="14.25" hidden="false" customHeight="true" outlineLevel="0" collapsed="false">
      <c r="A64" s="20" t="s">
        <v>453</v>
      </c>
      <c r="B64" s="20" t="s">
        <v>357</v>
      </c>
      <c r="C64" s="20" t="n">
        <v>0</v>
      </c>
      <c r="D64" s="20" t="n">
        <v>200</v>
      </c>
      <c r="E64" s="20" t="n">
        <v>976</v>
      </c>
      <c r="F64" s="20" t="s">
        <v>358</v>
      </c>
      <c r="G64" s="197" t="n">
        <v>0.0040046</v>
      </c>
      <c r="H64" s="197" t="n">
        <v>0.000138</v>
      </c>
      <c r="I64" s="197" t="n">
        <v>-8.2658E-006</v>
      </c>
      <c r="J64" s="197" t="n">
        <v>-3.775E-007</v>
      </c>
      <c r="K64" s="197" t="n">
        <v>0.0040128</v>
      </c>
      <c r="L64" s="197" t="n">
        <v>0.0001384</v>
      </c>
      <c r="M64" s="198" t="n">
        <v>1.98</v>
      </c>
      <c r="N64" s="20" t="n">
        <v>0</v>
      </c>
      <c r="O64" s="20" t="n">
        <v>0</v>
      </c>
      <c r="P64" s="20" t="n">
        <v>0</v>
      </c>
      <c r="Q64" s="20" t="n">
        <v>1</v>
      </c>
      <c r="R64" s="20" t="n">
        <v>4.0128E-005</v>
      </c>
      <c r="S64" s="20" t="n">
        <v>1.3842E-006</v>
      </c>
      <c r="T64" s="20" t="n">
        <v>4</v>
      </c>
      <c r="U64" s="20" t="n">
        <v>0</v>
      </c>
      <c r="V64" s="20" t="n">
        <v>0</v>
      </c>
      <c r="W64" s="199" t="s">
        <v>454</v>
      </c>
      <c r="X64" s="20" t="s">
        <v>360</v>
      </c>
      <c r="Y64" s="20" t="s">
        <v>361</v>
      </c>
      <c r="Z64" s="20"/>
      <c r="AA64" s="20"/>
      <c r="AB64" s="20"/>
      <c r="AC64" s="20"/>
      <c r="AD64" s="20" t="n">
        <v>126</v>
      </c>
      <c r="AE64" s="20" t="n">
        <v>63</v>
      </c>
      <c r="AF64" s="20" t="str">
        <f aca="true">INDIRECT("A"&amp;AD64)</f>
        <v>111-0.6</v>
      </c>
      <c r="AG64" s="20" t="n">
        <f aca="true">INDIRECT("D"&amp;AD64)</f>
        <v>200</v>
      </c>
      <c r="AH64" s="20" t="n">
        <f aca="true">INDIRECT("E"&amp;AD64)</f>
        <v>976</v>
      </c>
      <c r="AI64" s="197" t="n">
        <f aca="true">INDIRECT("I"&amp;AD64)</f>
        <v>-8.2658E-006</v>
      </c>
      <c r="AJ64" s="197" t="n">
        <f aca="true">INDIRECT("J"&amp;AD64)</f>
        <v>-3.775E-007</v>
      </c>
      <c r="AK64" s="197" t="n">
        <f aca="true">AVERAGE(INDIRECT("K"&amp;AD64):INDIRECT("K"&amp;AD65-1))</f>
        <v>0.00094214</v>
      </c>
      <c r="AL64" s="197" t="n">
        <f aca="true">AVERAGE(INDIRECT("L"&amp;AD64):INDIRECT("L"&amp;AD65-1))</f>
        <v>2.7599E-005</v>
      </c>
      <c r="AM64" s="197" t="n">
        <f aca="false">(ABS(AK64)/AK64*SQRT((AK64)^2+(AL64)^2))</f>
        <v>0.000942544155146591</v>
      </c>
      <c r="AN64" s="20"/>
      <c r="AO64" s="197" t="n">
        <f aca="true">STDEV(INDIRECT("K"&amp;AD64):INDIRECT("K"&amp;AD65-1))</f>
        <v>8.06101730552707E-007</v>
      </c>
    </row>
    <row r="65" customFormat="false" ht="14.25" hidden="false" customHeight="true" outlineLevel="0" collapsed="false">
      <c r="A65" s="20" t="s">
        <v>453</v>
      </c>
      <c r="B65" s="20" t="s">
        <v>357</v>
      </c>
      <c r="C65" s="20" t="n">
        <v>0</v>
      </c>
      <c r="D65" s="20" t="n">
        <v>200</v>
      </c>
      <c r="E65" s="20" t="n">
        <v>976</v>
      </c>
      <c r="F65" s="20" t="s">
        <v>358</v>
      </c>
      <c r="G65" s="197" t="n">
        <v>0.0040024</v>
      </c>
      <c r="H65" s="197" t="n">
        <v>0.0001384</v>
      </c>
      <c r="I65" s="197" t="n">
        <v>-8.2658E-006</v>
      </c>
      <c r="J65" s="197" t="n">
        <v>-3.775E-007</v>
      </c>
      <c r="K65" s="197" t="n">
        <v>0.0040107</v>
      </c>
      <c r="L65" s="197" t="n">
        <v>0.0001387</v>
      </c>
      <c r="M65" s="198" t="n">
        <v>1.98</v>
      </c>
      <c r="N65" s="20" t="n">
        <v>0</v>
      </c>
      <c r="O65" s="20" t="n">
        <v>0</v>
      </c>
      <c r="P65" s="20" t="n">
        <v>0</v>
      </c>
      <c r="Q65" s="20" t="n">
        <v>1</v>
      </c>
      <c r="R65" s="20" t="n">
        <v>4.0107E-005</v>
      </c>
      <c r="S65" s="20" t="n">
        <v>1.3874E-006</v>
      </c>
      <c r="T65" s="20" t="n">
        <v>4</v>
      </c>
      <c r="U65" s="20" t="n">
        <v>0</v>
      </c>
      <c r="V65" s="20" t="n">
        <v>0</v>
      </c>
      <c r="W65" s="199" t="s">
        <v>455</v>
      </c>
      <c r="X65" s="20" t="s">
        <v>360</v>
      </c>
      <c r="Y65" s="20" t="s">
        <v>361</v>
      </c>
      <c r="Z65" s="20"/>
      <c r="AA65" s="20"/>
      <c r="AB65" s="20"/>
      <c r="AC65" s="20"/>
      <c r="AD65" s="20" t="n">
        <v>128</v>
      </c>
      <c r="AE65" s="20" t="n">
        <v>64</v>
      </c>
      <c r="AF65" s="20" t="str">
        <f aca="true">INDIRECT("A"&amp;AD65)</f>
        <v>111-0.4</v>
      </c>
      <c r="AG65" s="20" t="n">
        <f aca="true">INDIRECT("D"&amp;AD65)</f>
        <v>200</v>
      </c>
      <c r="AH65" s="20" t="n">
        <f aca="true">INDIRECT("E"&amp;AD65)</f>
        <v>976</v>
      </c>
      <c r="AI65" s="197" t="n">
        <f aca="true">INDIRECT("I"&amp;AD65)</f>
        <v>-8.2658E-006</v>
      </c>
      <c r="AJ65" s="197" t="n">
        <f aca="true">INDIRECT("J"&amp;AD65)</f>
        <v>-3.775E-007</v>
      </c>
      <c r="AK65" s="197" t="n">
        <f aca="true">AVERAGE(INDIRECT("K"&amp;AD65):INDIRECT("K"&amp;AD66-1))</f>
        <v>0.000467705</v>
      </c>
      <c r="AL65" s="197" t="n">
        <f aca="true">AVERAGE(INDIRECT("L"&amp;AD65):INDIRECT("L"&amp;AD66-1))</f>
        <v>1.57335E-005</v>
      </c>
      <c r="AM65" s="197" t="n">
        <f aca="false">(ABS(AK65)/AK65*SQRT((AK65)^2+(AL65)^2))</f>
        <v>0.000467969561026409</v>
      </c>
      <c r="AN65" s="20"/>
      <c r="AO65" s="197" t="n">
        <f aca="true">STDEV(INDIRECT("K"&amp;AD65):INDIRECT("K"&amp;AD66-1))</f>
        <v>2.12132034355854E-008</v>
      </c>
    </row>
    <row r="66" customFormat="false" ht="14.25" hidden="false" customHeight="true" outlineLevel="0" collapsed="false">
      <c r="A66" s="20" t="s">
        <v>456</v>
      </c>
      <c r="B66" s="20" t="s">
        <v>357</v>
      </c>
      <c r="C66" s="20" t="n">
        <v>0</v>
      </c>
      <c r="D66" s="20" t="n">
        <v>200</v>
      </c>
      <c r="E66" s="20" t="n">
        <v>976</v>
      </c>
      <c r="F66" s="20" t="s">
        <v>358</v>
      </c>
      <c r="G66" s="197" t="n">
        <v>0.0024474</v>
      </c>
      <c r="H66" s="197" t="n">
        <v>8.69E-005</v>
      </c>
      <c r="I66" s="197" t="n">
        <v>-8.2658E-006</v>
      </c>
      <c r="J66" s="197" t="n">
        <v>-3.775E-007</v>
      </c>
      <c r="K66" s="197" t="n">
        <v>0.0024557</v>
      </c>
      <c r="L66" s="197" t="n">
        <v>8.73E-005</v>
      </c>
      <c r="M66" s="198" t="n">
        <v>2.03</v>
      </c>
      <c r="N66" s="20" t="n">
        <v>0</v>
      </c>
      <c r="O66" s="20" t="n">
        <v>0</v>
      </c>
      <c r="P66" s="20" t="n">
        <v>0</v>
      </c>
      <c r="Q66" s="20" t="n">
        <v>1</v>
      </c>
      <c r="R66" s="20" t="n">
        <v>2.4557E-005</v>
      </c>
      <c r="S66" s="20" t="n">
        <v>8.725E-007</v>
      </c>
      <c r="T66" s="20" t="n">
        <v>3</v>
      </c>
      <c r="U66" s="20" t="n">
        <v>0</v>
      </c>
      <c r="V66" s="20" t="n">
        <v>0</v>
      </c>
      <c r="W66" s="199" t="s">
        <v>457</v>
      </c>
      <c r="X66" s="20" t="s">
        <v>360</v>
      </c>
      <c r="Y66" s="20" t="s">
        <v>361</v>
      </c>
      <c r="Z66" s="20"/>
      <c r="AA66" s="20"/>
      <c r="AB66" s="20"/>
      <c r="AC66" s="20"/>
      <c r="AD66" s="20" t="n">
        <v>130</v>
      </c>
      <c r="AE66" s="20" t="n">
        <v>65</v>
      </c>
      <c r="AF66" s="20" t="str">
        <f aca="true">INDIRECT("A"&amp;AD66)</f>
        <v>111-0.2</v>
      </c>
      <c r="AG66" s="20" t="n">
        <f aca="true">INDIRECT("D"&amp;AD66)</f>
        <v>200</v>
      </c>
      <c r="AH66" s="20" t="n">
        <f aca="true">INDIRECT("E"&amp;AD66)</f>
        <v>976</v>
      </c>
      <c r="AI66" s="197" t="n">
        <f aca="true">INDIRECT("I"&amp;AD66)</f>
        <v>-8.2658E-006</v>
      </c>
      <c r="AJ66" s="197" t="n">
        <f aca="true">INDIRECT("J"&amp;AD66)</f>
        <v>-3.775E-007</v>
      </c>
      <c r="AK66" s="197" t="n">
        <f aca="true">AVERAGE(INDIRECT("K"&amp;AD66):INDIRECT("K"&amp;AD67-1))</f>
        <v>0.0006037</v>
      </c>
      <c r="AL66" s="197" t="n">
        <f aca="true">AVERAGE(INDIRECT("L"&amp;AD66):INDIRECT("L"&amp;AD67-1))</f>
        <v>1.98625E-005</v>
      </c>
      <c r="AM66" s="197" t="n">
        <f aca="false">(ABS(AK66)/AK66*SQRT((AK66)^2+(AL66)^2))</f>
        <v>0.000604026662413382</v>
      </c>
      <c r="AN66" s="20"/>
      <c r="AO66" s="197" t="n">
        <f aca="true">STDEV(INDIRECT("K"&amp;AD66):INDIRECT("K"&amp;AD67-1))</f>
        <v>5.65685424948945E-008</v>
      </c>
    </row>
    <row r="67" customFormat="false" ht="14.25" hidden="false" customHeight="true" outlineLevel="0" collapsed="false">
      <c r="A67" s="20" t="s">
        <v>456</v>
      </c>
      <c r="B67" s="20" t="s">
        <v>357</v>
      </c>
      <c r="C67" s="20" t="n">
        <v>0</v>
      </c>
      <c r="D67" s="20" t="n">
        <v>200</v>
      </c>
      <c r="E67" s="20" t="n">
        <v>976</v>
      </c>
      <c r="F67" s="20" t="s">
        <v>358</v>
      </c>
      <c r="G67" s="197" t="n">
        <v>0.0024477</v>
      </c>
      <c r="H67" s="197" t="n">
        <v>8.65E-005</v>
      </c>
      <c r="I67" s="197" t="n">
        <v>-8.2658E-006</v>
      </c>
      <c r="J67" s="197" t="n">
        <v>-3.775E-007</v>
      </c>
      <c r="K67" s="197" t="n">
        <v>0.002456</v>
      </c>
      <c r="L67" s="197" t="n">
        <v>8.69E-005</v>
      </c>
      <c r="M67" s="198" t="n">
        <v>2.03</v>
      </c>
      <c r="N67" s="20" t="n">
        <v>0</v>
      </c>
      <c r="O67" s="20" t="n">
        <v>0</v>
      </c>
      <c r="P67" s="20" t="n">
        <v>0</v>
      </c>
      <c r="Q67" s="20" t="n">
        <v>1</v>
      </c>
      <c r="R67" s="20" t="n">
        <v>2.456E-005</v>
      </c>
      <c r="S67" s="20" t="n">
        <v>8.686E-007</v>
      </c>
      <c r="T67" s="20" t="n">
        <v>3</v>
      </c>
      <c r="U67" s="20" t="n">
        <v>0</v>
      </c>
      <c r="V67" s="20" t="n">
        <v>0</v>
      </c>
      <c r="W67" s="199" t="s">
        <v>458</v>
      </c>
      <c r="X67" s="20" t="s">
        <v>360</v>
      </c>
      <c r="Y67" s="20" t="s">
        <v>361</v>
      </c>
      <c r="Z67" s="20"/>
      <c r="AA67" s="20"/>
      <c r="AB67" s="20"/>
      <c r="AC67" s="20"/>
      <c r="AD67" s="20" t="n">
        <v>132</v>
      </c>
      <c r="AE67" s="20" t="n">
        <v>66</v>
      </c>
      <c r="AF67" s="20" t="str">
        <f aca="true">INDIRECT("A"&amp;AD67)</f>
        <v>111-&lt;0.2</v>
      </c>
      <c r="AG67" s="20" t="n">
        <f aca="true">INDIRECT("D"&amp;AD67)</f>
        <v>200</v>
      </c>
      <c r="AH67" s="20" t="n">
        <f aca="true">INDIRECT("E"&amp;AD67)</f>
        <v>976</v>
      </c>
      <c r="AI67" s="197" t="n">
        <f aca="true">INDIRECT("I"&amp;AD67)</f>
        <v>-8.2658E-006</v>
      </c>
      <c r="AJ67" s="197" t="n">
        <f aca="true">INDIRECT("J"&amp;AD67)</f>
        <v>-3.775E-007</v>
      </c>
      <c r="AK67" s="197" t="n">
        <f aca="true">AVERAGE(INDIRECT("K"&amp;AD67):INDIRECT("K"&amp;AD68-1))</f>
        <v>0.00095122</v>
      </c>
      <c r="AL67" s="197" t="n">
        <f aca="true">AVERAGE(INDIRECT("L"&amp;AD67):INDIRECT("L"&amp;AD68-1))</f>
        <v>3.0684E-005</v>
      </c>
      <c r="AM67" s="197" t="n">
        <f aca="false">(ABS(AK67)/AK67*SQRT((AK67)^2+(AL67)^2))</f>
        <v>0.000951714766227781</v>
      </c>
      <c r="AN67" s="20"/>
      <c r="AO67" s="197" t="n">
        <f aca="true">STDEV(INDIRECT("K"&amp;AD67):INDIRECT("K"&amp;AD68-1))</f>
        <v>1.41421356237236E-008</v>
      </c>
    </row>
    <row r="68" customFormat="false" ht="14.25" hidden="false" customHeight="true" outlineLevel="0" collapsed="false">
      <c r="A68" s="20" t="s">
        <v>459</v>
      </c>
      <c r="B68" s="20" t="s">
        <v>357</v>
      </c>
      <c r="C68" s="20" t="n">
        <v>0</v>
      </c>
      <c r="D68" s="20" t="n">
        <v>200</v>
      </c>
      <c r="E68" s="20" t="n">
        <v>976</v>
      </c>
      <c r="F68" s="20" t="s">
        <v>358</v>
      </c>
      <c r="G68" s="197" t="n">
        <v>0.0012435</v>
      </c>
      <c r="H68" s="197" t="n">
        <v>4.2E-005</v>
      </c>
      <c r="I68" s="197" t="n">
        <v>-8.2658E-006</v>
      </c>
      <c r="J68" s="197" t="n">
        <v>-3.775E-007</v>
      </c>
      <c r="K68" s="197" t="n">
        <v>0.0012517</v>
      </c>
      <c r="L68" s="197" t="n">
        <v>4.24E-005</v>
      </c>
      <c r="M68" s="198" t="n">
        <v>1.94</v>
      </c>
      <c r="N68" s="20" t="n">
        <v>0</v>
      </c>
      <c r="O68" s="20" t="n">
        <v>0</v>
      </c>
      <c r="P68" s="20" t="n">
        <v>0</v>
      </c>
      <c r="Q68" s="20" t="n">
        <v>1</v>
      </c>
      <c r="R68" s="20" t="n">
        <v>1.2517E-005</v>
      </c>
      <c r="S68" s="20" t="n">
        <v>4.243E-007</v>
      </c>
      <c r="T68" s="20" t="n">
        <v>3</v>
      </c>
      <c r="U68" s="20" t="n">
        <v>0</v>
      </c>
      <c r="V68" s="20" t="n">
        <v>0</v>
      </c>
      <c r="W68" s="199" t="s">
        <v>460</v>
      </c>
      <c r="X68" s="20" t="s">
        <v>360</v>
      </c>
      <c r="Y68" s="20" t="s">
        <v>361</v>
      </c>
      <c r="Z68" s="20"/>
      <c r="AA68" s="20"/>
      <c r="AB68" s="20"/>
      <c r="AC68" s="20"/>
      <c r="AD68" s="20" t="n">
        <v>134</v>
      </c>
      <c r="AE68" s="20" t="n">
        <v>67</v>
      </c>
      <c r="AF68" s="20" t="str">
        <f aca="true">INDIRECT("A"&amp;AD68)</f>
        <v>112-ALL</v>
      </c>
      <c r="AG68" s="20" t="n">
        <f aca="true">INDIRECT("D"&amp;AD68)</f>
        <v>200</v>
      </c>
      <c r="AH68" s="20" t="n">
        <f aca="true">INDIRECT("E"&amp;AD68)</f>
        <v>976</v>
      </c>
      <c r="AI68" s="197" t="n">
        <f aca="true">INDIRECT("I"&amp;AD68)</f>
        <v>-8.2658E-006</v>
      </c>
      <c r="AJ68" s="197" t="n">
        <f aca="true">INDIRECT("J"&amp;AD68)</f>
        <v>-3.775E-007</v>
      </c>
      <c r="AK68" s="197" t="n">
        <f aca="true">AVERAGE(INDIRECT("K"&amp;AD68):INDIRECT("K"&amp;AD69-1))</f>
        <v>0.00202235</v>
      </c>
      <c r="AL68" s="197" t="n">
        <f aca="true">AVERAGE(INDIRECT("L"&amp;AD68):INDIRECT("L"&amp;AD69-1))</f>
        <v>6.18E-005</v>
      </c>
      <c r="AM68" s="197" t="n">
        <f aca="false">(ABS(AK68)/AK68*SQRT((AK68)^2+(AL68)^2))</f>
        <v>0.00202329403757833</v>
      </c>
      <c r="AN68" s="20"/>
      <c r="AO68" s="197" t="n">
        <f aca="true">STDEV(INDIRECT("K"&amp;AD68):INDIRECT("K"&amp;AD69-1))</f>
        <v>7.07106781188481E-008</v>
      </c>
    </row>
    <row r="69" customFormat="false" ht="14.25" hidden="false" customHeight="true" outlineLevel="0" collapsed="false">
      <c r="A69" s="20" t="s">
        <v>459</v>
      </c>
      <c r="B69" s="20" t="s">
        <v>357</v>
      </c>
      <c r="C69" s="20" t="n">
        <v>0</v>
      </c>
      <c r="D69" s="20" t="n">
        <v>200</v>
      </c>
      <c r="E69" s="20" t="n">
        <v>976</v>
      </c>
      <c r="F69" s="20" t="s">
        <v>358</v>
      </c>
      <c r="G69" s="197" t="n">
        <v>0.0012432</v>
      </c>
      <c r="H69" s="197" t="n">
        <v>4.18E-005</v>
      </c>
      <c r="I69" s="197" t="n">
        <v>-8.2658E-006</v>
      </c>
      <c r="J69" s="197" t="n">
        <v>-3.775E-007</v>
      </c>
      <c r="K69" s="197" t="n">
        <v>0.0012515</v>
      </c>
      <c r="L69" s="197" t="n">
        <v>4.22E-005</v>
      </c>
      <c r="M69" s="198" t="n">
        <v>1.93</v>
      </c>
      <c r="N69" s="20" t="n">
        <v>0</v>
      </c>
      <c r="O69" s="20" t="n">
        <v>0</v>
      </c>
      <c r="P69" s="20" t="n">
        <v>0</v>
      </c>
      <c r="Q69" s="20" t="n">
        <v>1</v>
      </c>
      <c r="R69" s="20" t="n">
        <v>1.2515E-005</v>
      </c>
      <c r="S69" s="20" t="n">
        <v>4.215E-007</v>
      </c>
      <c r="T69" s="20" t="n">
        <v>3</v>
      </c>
      <c r="U69" s="20" t="n">
        <v>0</v>
      </c>
      <c r="V69" s="20" t="n">
        <v>0</v>
      </c>
      <c r="W69" s="199" t="s">
        <v>461</v>
      </c>
      <c r="X69" s="20" t="s">
        <v>360</v>
      </c>
      <c r="Y69" s="20" t="s">
        <v>361</v>
      </c>
      <c r="Z69" s="20"/>
      <c r="AA69" s="20"/>
      <c r="AB69" s="20"/>
      <c r="AC69" s="20"/>
      <c r="AD69" s="20" t="n">
        <v>136</v>
      </c>
      <c r="AE69" s="20" t="n">
        <v>68</v>
      </c>
      <c r="AF69" s="20" t="str">
        <f aca="true">INDIRECT("A"&amp;AD69)</f>
        <v>112-0.8</v>
      </c>
      <c r="AG69" s="20" t="n">
        <f aca="true">INDIRECT("D"&amp;AD69)</f>
        <v>200</v>
      </c>
      <c r="AH69" s="20" t="n">
        <f aca="true">INDIRECT("E"&amp;AD69)</f>
        <v>976</v>
      </c>
      <c r="AI69" s="197" t="n">
        <f aca="true">INDIRECT("I"&amp;AD69)</f>
        <v>-8.2658E-006</v>
      </c>
      <c r="AJ69" s="197" t="n">
        <f aca="true">INDIRECT("J"&amp;AD69)</f>
        <v>-3.775E-007</v>
      </c>
      <c r="AK69" s="197" t="n">
        <f aca="true">AVERAGE(INDIRECT("K"&amp;AD69):INDIRECT("K"&amp;AD70-1))</f>
        <v>0.00484035</v>
      </c>
      <c r="AL69" s="197" t="n">
        <f aca="true">AVERAGE(INDIRECT("L"&amp;AD69):INDIRECT("L"&amp;AD70-1))</f>
        <v>0.00014565</v>
      </c>
      <c r="AM69" s="197" t="n">
        <f aca="false">(ABS(AK69)/AK69*SQRT((AK69)^2+(AL69)^2))</f>
        <v>0.0048425408666319</v>
      </c>
      <c r="AN69" s="20"/>
      <c r="AO69" s="197" t="n">
        <f aca="true">STDEV(INDIRECT("K"&amp;AD69):INDIRECT("K"&amp;AD70-1))</f>
        <v>2.19203102167816E-006</v>
      </c>
    </row>
    <row r="70" customFormat="false" ht="14.25" hidden="false" customHeight="true" outlineLevel="0" collapsed="false">
      <c r="A70" s="20" t="s">
        <v>462</v>
      </c>
      <c r="B70" s="20" t="s">
        <v>357</v>
      </c>
      <c r="C70" s="20" t="n">
        <v>0</v>
      </c>
      <c r="D70" s="20" t="n">
        <v>200</v>
      </c>
      <c r="E70" s="20" t="n">
        <v>976</v>
      </c>
      <c r="F70" s="20" t="s">
        <v>358</v>
      </c>
      <c r="G70" s="197" t="n">
        <v>0.0013741</v>
      </c>
      <c r="H70" s="197" t="n">
        <v>4.69E-005</v>
      </c>
      <c r="I70" s="197" t="n">
        <v>-8.2658E-006</v>
      </c>
      <c r="J70" s="197" t="n">
        <v>-3.775E-007</v>
      </c>
      <c r="K70" s="197" t="n">
        <v>0.0013823</v>
      </c>
      <c r="L70" s="197" t="n">
        <v>4.73E-005</v>
      </c>
      <c r="M70" s="198" t="n">
        <v>1.96</v>
      </c>
      <c r="N70" s="20" t="n">
        <v>0</v>
      </c>
      <c r="O70" s="20" t="n">
        <v>0</v>
      </c>
      <c r="P70" s="20" t="n">
        <v>0</v>
      </c>
      <c r="Q70" s="20" t="n">
        <v>1</v>
      </c>
      <c r="R70" s="20" t="n">
        <v>1.3823E-005</v>
      </c>
      <c r="S70" s="20" t="n">
        <v>4.731E-007</v>
      </c>
      <c r="T70" s="20" t="n">
        <v>3</v>
      </c>
      <c r="U70" s="20" t="n">
        <v>0</v>
      </c>
      <c r="V70" s="20" t="n">
        <v>0</v>
      </c>
      <c r="W70" s="199" t="s">
        <v>463</v>
      </c>
      <c r="X70" s="20" t="s">
        <v>360</v>
      </c>
      <c r="Y70" s="20" t="s">
        <v>361</v>
      </c>
      <c r="Z70" s="20"/>
      <c r="AA70" s="20"/>
      <c r="AB70" s="20"/>
      <c r="AC70" s="20"/>
      <c r="AD70" s="20" t="n">
        <v>138</v>
      </c>
      <c r="AE70" s="20" t="n">
        <v>69</v>
      </c>
      <c r="AF70" s="20" t="str">
        <f aca="true">INDIRECT("A"&amp;AD70)</f>
        <v>112-0.6</v>
      </c>
      <c r="AG70" s="20" t="n">
        <f aca="true">INDIRECT("D"&amp;AD70)</f>
        <v>200</v>
      </c>
      <c r="AH70" s="20" t="n">
        <f aca="true">INDIRECT("E"&amp;AD70)</f>
        <v>976</v>
      </c>
      <c r="AI70" s="197" t="n">
        <f aca="true">INDIRECT("I"&amp;AD70)</f>
        <v>-8.2658E-006</v>
      </c>
      <c r="AJ70" s="197" t="n">
        <f aca="true">INDIRECT("J"&amp;AD70)</f>
        <v>-3.775E-007</v>
      </c>
      <c r="AK70" s="197" t="n">
        <f aca="true">AVERAGE(INDIRECT("K"&amp;AD70):INDIRECT("K"&amp;AD71-1))</f>
        <v>0.00249325</v>
      </c>
      <c r="AL70" s="197" t="n">
        <f aca="true">AVERAGE(INDIRECT("L"&amp;AD70):INDIRECT("L"&amp;AD71-1))</f>
        <v>7.855E-005</v>
      </c>
      <c r="AM70" s="197" t="n">
        <f aca="false">(ABS(AK70)/AK70*SQRT((AK70)^2+(AL70)^2))</f>
        <v>0.00249448705448635</v>
      </c>
      <c r="AN70" s="20"/>
      <c r="AO70" s="197" t="n">
        <f aca="true">STDEV(INDIRECT("K"&amp;AD70):INDIRECT("K"&amp;AD71-1))</f>
        <v>2.12132034355931E-007</v>
      </c>
    </row>
    <row r="71" customFormat="false" ht="14.25" hidden="false" customHeight="true" outlineLevel="0" collapsed="false">
      <c r="A71" s="20" t="s">
        <v>462</v>
      </c>
      <c r="B71" s="20" t="s">
        <v>357</v>
      </c>
      <c r="C71" s="20" t="n">
        <v>0</v>
      </c>
      <c r="D71" s="20" t="n">
        <v>200</v>
      </c>
      <c r="E71" s="20" t="n">
        <v>976</v>
      </c>
      <c r="F71" s="20" t="s">
        <v>358</v>
      </c>
      <c r="G71" s="197" t="n">
        <v>0.0013738</v>
      </c>
      <c r="H71" s="197" t="n">
        <v>4.64E-005</v>
      </c>
      <c r="I71" s="197" t="n">
        <v>-8.2658E-006</v>
      </c>
      <c r="J71" s="197" t="n">
        <v>-3.775E-007</v>
      </c>
      <c r="K71" s="197" t="n">
        <v>0.0013821</v>
      </c>
      <c r="L71" s="197" t="n">
        <v>4.68E-005</v>
      </c>
      <c r="M71" s="198" t="n">
        <v>1.94</v>
      </c>
      <c r="N71" s="20" t="n">
        <v>0</v>
      </c>
      <c r="O71" s="20" t="n">
        <v>0</v>
      </c>
      <c r="P71" s="20" t="n">
        <v>0</v>
      </c>
      <c r="Q71" s="20" t="n">
        <v>1</v>
      </c>
      <c r="R71" s="20" t="n">
        <v>1.3821E-005</v>
      </c>
      <c r="S71" s="20" t="n">
        <v>4.676E-007</v>
      </c>
      <c r="T71" s="20" t="n">
        <v>3</v>
      </c>
      <c r="U71" s="20" t="n">
        <v>0</v>
      </c>
      <c r="V71" s="20" t="n">
        <v>0</v>
      </c>
      <c r="W71" s="199" t="s">
        <v>464</v>
      </c>
      <c r="X71" s="20" t="s">
        <v>360</v>
      </c>
      <c r="Y71" s="20" t="s">
        <v>361</v>
      </c>
      <c r="Z71" s="20"/>
      <c r="AA71" s="20"/>
      <c r="AB71" s="20"/>
      <c r="AC71" s="20"/>
      <c r="AD71" s="20" t="n">
        <v>140</v>
      </c>
      <c r="AE71" s="20" t="n">
        <v>70</v>
      </c>
      <c r="AF71" s="20" t="str">
        <f aca="true">INDIRECT("A"&amp;AD71)</f>
        <v>112-0.4</v>
      </c>
      <c r="AG71" s="20" t="n">
        <f aca="true">INDIRECT("D"&amp;AD71)</f>
        <v>200</v>
      </c>
      <c r="AH71" s="20" t="n">
        <f aca="true">INDIRECT("E"&amp;AD71)</f>
        <v>976</v>
      </c>
      <c r="AI71" s="197" t="n">
        <f aca="true">INDIRECT("I"&amp;AD71)</f>
        <v>-8.2658E-006</v>
      </c>
      <c r="AJ71" s="197" t="n">
        <f aca="true">INDIRECT("J"&amp;AD71)</f>
        <v>-3.775E-007</v>
      </c>
      <c r="AK71" s="197" t="n">
        <f aca="true">AVERAGE(INDIRECT("K"&amp;AD71):INDIRECT("K"&amp;AD72-1))</f>
        <v>0.00143885</v>
      </c>
      <c r="AL71" s="197" t="n">
        <f aca="true">AVERAGE(INDIRECT("L"&amp;AD71):INDIRECT("L"&amp;AD72-1))</f>
        <v>4.58E-005</v>
      </c>
      <c r="AM71" s="197" t="n">
        <f aca="false">(ABS(AK71)/AK71*SQRT((AK71)^2+(AL71)^2))</f>
        <v>0.00143957874480697</v>
      </c>
      <c r="AN71" s="20"/>
      <c r="AO71" s="197" t="n">
        <f aca="true">STDEV(INDIRECT("K"&amp;AD71):INDIRECT("K"&amp;AD72-1))</f>
        <v>7.07106781185415E-008</v>
      </c>
    </row>
    <row r="72" customFormat="false" ht="14.25" hidden="false" customHeight="true" outlineLevel="0" collapsed="false">
      <c r="A72" s="20" t="s">
        <v>465</v>
      </c>
      <c r="B72" s="20" t="s">
        <v>357</v>
      </c>
      <c r="C72" s="20" t="n">
        <v>0</v>
      </c>
      <c r="D72" s="20" t="n">
        <v>200</v>
      </c>
      <c r="E72" s="20" t="n">
        <v>976</v>
      </c>
      <c r="F72" s="20" t="s">
        <v>358</v>
      </c>
      <c r="G72" s="197" t="n">
        <v>0.003249</v>
      </c>
      <c r="H72" s="197" t="n">
        <v>0.0001029</v>
      </c>
      <c r="I72" s="197" t="n">
        <v>-8.2658E-006</v>
      </c>
      <c r="J72" s="197" t="n">
        <v>-3.775E-007</v>
      </c>
      <c r="K72" s="197" t="n">
        <v>0.0032573</v>
      </c>
      <c r="L72" s="197" t="n">
        <v>0.0001033</v>
      </c>
      <c r="M72" s="198" t="n">
        <v>1.82</v>
      </c>
      <c r="N72" s="20" t="n">
        <v>0</v>
      </c>
      <c r="O72" s="20" t="n">
        <v>0</v>
      </c>
      <c r="P72" s="20" t="n">
        <v>0</v>
      </c>
      <c r="Q72" s="20" t="n">
        <v>1</v>
      </c>
      <c r="R72" s="20" t="n">
        <v>3.2573E-005</v>
      </c>
      <c r="S72" s="20" t="n">
        <v>1.0328E-006</v>
      </c>
      <c r="T72" s="20" t="n">
        <v>4</v>
      </c>
      <c r="U72" s="20" t="n">
        <v>0</v>
      </c>
      <c r="V72" s="20" t="n">
        <v>0</v>
      </c>
      <c r="W72" s="199" t="s">
        <v>466</v>
      </c>
      <c r="X72" s="20" t="s">
        <v>360</v>
      </c>
      <c r="Y72" s="20" t="s">
        <v>361</v>
      </c>
      <c r="Z72" s="20"/>
      <c r="AA72" s="20"/>
      <c r="AB72" s="20"/>
      <c r="AC72" s="20"/>
      <c r="AD72" s="20" t="n">
        <v>142</v>
      </c>
      <c r="AE72" s="20" t="n">
        <v>71</v>
      </c>
      <c r="AF72" s="20" t="str">
        <f aca="true">INDIRECT("A"&amp;AD72)</f>
        <v>112-0.2</v>
      </c>
      <c r="AG72" s="20" t="n">
        <f aca="true">INDIRECT("D"&amp;AD72)</f>
        <v>200</v>
      </c>
      <c r="AH72" s="20" t="n">
        <f aca="true">INDIRECT("E"&amp;AD72)</f>
        <v>976</v>
      </c>
      <c r="AI72" s="197" t="n">
        <f aca="true">INDIRECT("I"&amp;AD72)</f>
        <v>-8.2658E-006</v>
      </c>
      <c r="AJ72" s="197" t="n">
        <f aca="true">INDIRECT("J"&amp;AD72)</f>
        <v>-3.775E-007</v>
      </c>
      <c r="AK72" s="197" t="n">
        <f aca="true">AVERAGE(INDIRECT("K"&amp;AD72):INDIRECT("K"&amp;AD73-1))</f>
        <v>0.0015136</v>
      </c>
      <c r="AL72" s="197" t="n">
        <f aca="true">AVERAGE(INDIRECT("L"&amp;AD72):INDIRECT("L"&amp;AD73-1))</f>
        <v>4.595E-005</v>
      </c>
      <c r="AM72" s="197" t="n">
        <f aca="false">(ABS(AK72)/AK72*SQRT((AK72)^2+(AL72)^2))</f>
        <v>0.00151429731641445</v>
      </c>
      <c r="AN72" s="20"/>
      <c r="AO72" s="197" t="n">
        <f aca="true">STDEV(INDIRECT("K"&amp;AD72):INDIRECT("K"&amp;AD73-1))</f>
        <v>1.41421356237236E-007</v>
      </c>
    </row>
    <row r="73" customFormat="false" ht="14.25" hidden="false" customHeight="true" outlineLevel="0" collapsed="false">
      <c r="A73" s="20" t="s">
        <v>465</v>
      </c>
      <c r="B73" s="20" t="s">
        <v>357</v>
      </c>
      <c r="C73" s="20" t="n">
        <v>0</v>
      </c>
      <c r="D73" s="20" t="n">
        <v>200</v>
      </c>
      <c r="E73" s="20" t="n">
        <v>976</v>
      </c>
      <c r="F73" s="20" t="s">
        <v>358</v>
      </c>
      <c r="G73" s="197" t="n">
        <v>0.003249</v>
      </c>
      <c r="H73" s="197" t="n">
        <v>0.0001027</v>
      </c>
      <c r="I73" s="197" t="n">
        <v>-8.2658E-006</v>
      </c>
      <c r="J73" s="197" t="n">
        <v>-3.775E-007</v>
      </c>
      <c r="K73" s="197" t="n">
        <v>0.0032572</v>
      </c>
      <c r="L73" s="197" t="n">
        <v>0.0001031</v>
      </c>
      <c r="M73" s="198" t="n">
        <v>1.81</v>
      </c>
      <c r="N73" s="20" t="n">
        <v>0</v>
      </c>
      <c r="O73" s="20" t="n">
        <v>0</v>
      </c>
      <c r="P73" s="20" t="n">
        <v>0</v>
      </c>
      <c r="Q73" s="20" t="n">
        <v>1</v>
      </c>
      <c r="R73" s="20" t="n">
        <v>3.2572E-005</v>
      </c>
      <c r="S73" s="20" t="n">
        <v>1.0311E-006</v>
      </c>
      <c r="T73" s="20" t="n">
        <v>4</v>
      </c>
      <c r="U73" s="20" t="n">
        <v>0</v>
      </c>
      <c r="V73" s="20" t="n">
        <v>0</v>
      </c>
      <c r="W73" s="199" t="s">
        <v>467</v>
      </c>
      <c r="X73" s="20" t="s">
        <v>360</v>
      </c>
      <c r="Y73" s="20" t="s">
        <v>361</v>
      </c>
      <c r="Z73" s="20"/>
      <c r="AA73" s="20"/>
      <c r="AB73" s="20"/>
      <c r="AC73" s="20"/>
      <c r="AD73" s="20" t="n">
        <v>144</v>
      </c>
      <c r="AE73" s="20" t="n">
        <v>72</v>
      </c>
      <c r="AF73" s="20" t="str">
        <f aca="true">INDIRECT("A"&amp;AD73)</f>
        <v>112-&lt;0.2</v>
      </c>
      <c r="AG73" s="20" t="n">
        <f aca="true">INDIRECT("D"&amp;AD73)</f>
        <v>200</v>
      </c>
      <c r="AH73" s="20" t="n">
        <f aca="true">INDIRECT("E"&amp;AD73)</f>
        <v>976</v>
      </c>
      <c r="AI73" s="197" t="n">
        <f aca="true">INDIRECT("I"&amp;AD73)</f>
        <v>-8.2658E-006</v>
      </c>
      <c r="AJ73" s="197" t="n">
        <f aca="true">INDIRECT("J"&amp;AD73)</f>
        <v>-3.775E-007</v>
      </c>
      <c r="AK73" s="197" t="n">
        <f aca="true">AVERAGE(INDIRECT("K"&amp;AD73):INDIRECT("K"&amp;AD74-1))</f>
        <v>0.00407875</v>
      </c>
      <c r="AL73" s="197" t="n">
        <f aca="true">AVERAGE(INDIRECT("L"&amp;AD73):INDIRECT("L"&amp;AD74-1))</f>
        <v>0.00011455</v>
      </c>
      <c r="AM73" s="197" t="n">
        <f aca="false">(ABS(AK73)/AK73*SQRT((AK73)^2+(AL73)^2))</f>
        <v>0.00408035822753346</v>
      </c>
      <c r="AN73" s="20"/>
      <c r="AO73" s="197" t="n">
        <f aca="true">STDEV(INDIRECT("K"&amp;AD73):INDIRECT("K"&amp;AD74-1))</f>
        <v>2.12132034355931E-007</v>
      </c>
    </row>
    <row r="74" customFormat="false" ht="14.25" hidden="false" customHeight="true" outlineLevel="0" collapsed="false">
      <c r="A74" s="20" t="s">
        <v>468</v>
      </c>
      <c r="B74" s="20" t="s">
        <v>357</v>
      </c>
      <c r="C74" s="20" t="n">
        <v>0</v>
      </c>
      <c r="D74" s="20" t="n">
        <v>200</v>
      </c>
      <c r="E74" s="20" t="n">
        <v>976</v>
      </c>
      <c r="F74" s="20" t="s">
        <v>358</v>
      </c>
      <c r="G74" s="197" t="n">
        <v>0.0015263</v>
      </c>
      <c r="H74" s="197" t="n">
        <v>5.13E-005</v>
      </c>
      <c r="I74" s="197" t="n">
        <v>-8.2658E-006</v>
      </c>
      <c r="J74" s="197" t="n">
        <v>-3.775E-007</v>
      </c>
      <c r="K74" s="197" t="n">
        <v>0.0015346</v>
      </c>
      <c r="L74" s="197" t="n">
        <v>5.17E-005</v>
      </c>
      <c r="M74" s="198" t="n">
        <v>1.93</v>
      </c>
      <c r="N74" s="20" t="n">
        <v>0</v>
      </c>
      <c r="O74" s="20" t="n">
        <v>0</v>
      </c>
      <c r="P74" s="20" t="n">
        <v>0</v>
      </c>
      <c r="Q74" s="20" t="n">
        <v>1</v>
      </c>
      <c r="R74" s="20" t="n">
        <v>1.5346E-005</v>
      </c>
      <c r="S74" s="20" t="n">
        <v>5.167E-007</v>
      </c>
      <c r="T74" s="20" t="n">
        <v>3</v>
      </c>
      <c r="U74" s="20" t="n">
        <v>0</v>
      </c>
      <c r="V74" s="20" t="n">
        <v>0</v>
      </c>
      <c r="W74" s="199" t="s">
        <v>469</v>
      </c>
      <c r="X74" s="20" t="s">
        <v>360</v>
      </c>
      <c r="Y74" s="20" t="s">
        <v>361</v>
      </c>
      <c r="Z74" s="20"/>
      <c r="AA74" s="20"/>
      <c r="AB74" s="20"/>
      <c r="AC74" s="20"/>
      <c r="AD74" s="20" t="n">
        <v>146</v>
      </c>
      <c r="AE74" s="20" t="n">
        <v>73</v>
      </c>
      <c r="AF74" s="20" t="str">
        <f aca="true">INDIRECT("A"&amp;AD74)</f>
        <v>113-ALL</v>
      </c>
      <c r="AG74" s="20" t="n">
        <f aca="true">INDIRECT("D"&amp;AD74)</f>
        <v>200</v>
      </c>
      <c r="AH74" s="20" t="n">
        <f aca="true">INDIRECT("E"&amp;AD74)</f>
        <v>976</v>
      </c>
      <c r="AI74" s="197" t="n">
        <f aca="true">INDIRECT("I"&amp;AD74)</f>
        <v>-8.2658E-006</v>
      </c>
      <c r="AJ74" s="197" t="n">
        <f aca="true">INDIRECT("J"&amp;AD74)</f>
        <v>-3.775E-007</v>
      </c>
      <c r="AK74" s="197" t="n">
        <f aca="true">AVERAGE(INDIRECT("K"&amp;AD74):INDIRECT("K"&amp;AD75-1))</f>
        <v>0.00063138</v>
      </c>
      <c r="AL74" s="197" t="n">
        <f aca="true">AVERAGE(INDIRECT("L"&amp;AD74):INDIRECT("L"&amp;AD75-1))</f>
        <v>2.04555E-005</v>
      </c>
      <c r="AM74" s="197" t="n">
        <f aca="false">(ABS(AK74)/AK74*SQRT((AK74)^2+(AL74)^2))</f>
        <v>0.000631711272560693</v>
      </c>
      <c r="AN74" s="20"/>
      <c r="AO74" s="197" t="n">
        <f aca="true">STDEV(INDIRECT("K"&amp;AD74):INDIRECT("K"&amp;AD75-1))</f>
        <v>1.55563491861037E-007</v>
      </c>
    </row>
    <row r="75" customFormat="false" ht="14.25" hidden="false" customHeight="true" outlineLevel="0" collapsed="false">
      <c r="A75" s="20" t="s">
        <v>468</v>
      </c>
      <c r="B75" s="20" t="s">
        <v>357</v>
      </c>
      <c r="C75" s="20" t="n">
        <v>0</v>
      </c>
      <c r="D75" s="20" t="n">
        <v>200</v>
      </c>
      <c r="E75" s="20" t="n">
        <v>976</v>
      </c>
      <c r="F75" s="20" t="s">
        <v>358</v>
      </c>
      <c r="G75" s="197" t="n">
        <v>0.0015259</v>
      </c>
      <c r="H75" s="197" t="n">
        <v>5.16E-005</v>
      </c>
      <c r="I75" s="197" t="n">
        <v>-8.2658E-006</v>
      </c>
      <c r="J75" s="197" t="n">
        <v>-3.775E-007</v>
      </c>
      <c r="K75" s="197" t="n">
        <v>0.0015341</v>
      </c>
      <c r="L75" s="197" t="n">
        <v>5.19E-005</v>
      </c>
      <c r="M75" s="198" t="n">
        <v>1.94</v>
      </c>
      <c r="N75" s="20" t="n">
        <v>0</v>
      </c>
      <c r="O75" s="20" t="n">
        <v>0</v>
      </c>
      <c r="P75" s="20" t="n">
        <v>0</v>
      </c>
      <c r="Q75" s="20" t="n">
        <v>1</v>
      </c>
      <c r="R75" s="20" t="n">
        <v>1.5341E-005</v>
      </c>
      <c r="S75" s="20" t="n">
        <v>5.194E-007</v>
      </c>
      <c r="T75" s="20" t="n">
        <v>3</v>
      </c>
      <c r="U75" s="20" t="n">
        <v>0</v>
      </c>
      <c r="V75" s="20" t="n">
        <v>0</v>
      </c>
      <c r="W75" s="199" t="s">
        <v>470</v>
      </c>
      <c r="X75" s="20" t="s">
        <v>360</v>
      </c>
      <c r="Y75" s="20" t="s">
        <v>361</v>
      </c>
      <c r="Z75" s="20"/>
      <c r="AA75" s="20"/>
      <c r="AB75" s="20"/>
      <c r="AC75" s="20"/>
      <c r="AD75" s="20" t="n">
        <v>148</v>
      </c>
      <c r="AE75" s="20" t="n">
        <v>74</v>
      </c>
      <c r="AF75" s="20" t="str">
        <f aca="true">INDIRECT("A"&amp;AD75)</f>
        <v>113-0.8</v>
      </c>
      <c r="AG75" s="20" t="n">
        <f aca="true">INDIRECT("D"&amp;AD75)</f>
        <v>200</v>
      </c>
      <c r="AH75" s="20" t="n">
        <f aca="true">INDIRECT("E"&amp;AD75)</f>
        <v>976</v>
      </c>
      <c r="AI75" s="197" t="n">
        <f aca="true">INDIRECT("I"&amp;AD75)</f>
        <v>-8.2658E-006</v>
      </c>
      <c r="AJ75" s="197" t="n">
        <f aca="true">INDIRECT("J"&amp;AD75)</f>
        <v>-3.775E-007</v>
      </c>
      <c r="AK75" s="197" t="n">
        <f aca="true">AVERAGE(INDIRECT("K"&amp;AD75):INDIRECT("K"&amp;AD76-1))</f>
        <v>0.000961325</v>
      </c>
      <c r="AL75" s="197" t="n">
        <f aca="true">AVERAGE(INDIRECT("L"&amp;AD75):INDIRECT("L"&amp;AD76-1))</f>
        <v>3.03165E-005</v>
      </c>
      <c r="AM75" s="197" t="n">
        <f aca="false">(ABS(AK75)/AK75*SQRT((AK75)^2+(AL75)^2))</f>
        <v>0.000961802914217487</v>
      </c>
      <c r="AN75" s="20"/>
      <c r="AO75" s="197" t="n">
        <f aca="true">STDEV(INDIRECT("K"&amp;AD75):INDIRECT("K"&amp;AD76-1))</f>
        <v>1.48492424049136E-007</v>
      </c>
    </row>
    <row r="76" customFormat="false" ht="14.25" hidden="false" customHeight="true" outlineLevel="0" collapsed="false">
      <c r="A76" s="20" t="s">
        <v>471</v>
      </c>
      <c r="B76" s="20" t="s">
        <v>357</v>
      </c>
      <c r="C76" s="20" t="n">
        <v>0</v>
      </c>
      <c r="D76" s="20" t="n">
        <v>200</v>
      </c>
      <c r="E76" s="20" t="n">
        <v>976</v>
      </c>
      <c r="F76" s="20" t="s">
        <v>358</v>
      </c>
      <c r="G76" s="197" t="n">
        <v>0.00079254</v>
      </c>
      <c r="H76" s="197" t="n">
        <v>3.1267E-005</v>
      </c>
      <c r="I76" s="197" t="n">
        <v>-8.2658E-006</v>
      </c>
      <c r="J76" s="197" t="n">
        <v>-3.775E-007</v>
      </c>
      <c r="K76" s="197" t="n">
        <v>0.0008008</v>
      </c>
      <c r="L76" s="197" t="n">
        <v>3.1644E-005</v>
      </c>
      <c r="M76" s="198" t="n">
        <v>2.26</v>
      </c>
      <c r="N76" s="20" t="n">
        <v>0</v>
      </c>
      <c r="O76" s="20" t="n">
        <v>0</v>
      </c>
      <c r="P76" s="20" t="n">
        <v>0</v>
      </c>
      <c r="Q76" s="20" t="n">
        <v>1</v>
      </c>
      <c r="R76" s="20" t="n">
        <v>8.008E-006</v>
      </c>
      <c r="S76" s="20" t="n">
        <v>3.164E-007</v>
      </c>
      <c r="T76" s="20" t="n">
        <v>3</v>
      </c>
      <c r="U76" s="20" t="n">
        <v>0</v>
      </c>
      <c r="V76" s="20" t="n">
        <v>0</v>
      </c>
      <c r="W76" s="199" t="s">
        <v>472</v>
      </c>
      <c r="X76" s="20" t="s">
        <v>360</v>
      </c>
      <c r="Y76" s="20" t="s">
        <v>361</v>
      </c>
      <c r="Z76" s="20"/>
      <c r="AA76" s="20"/>
      <c r="AB76" s="20"/>
      <c r="AC76" s="20"/>
      <c r="AD76" s="20" t="n">
        <v>150</v>
      </c>
      <c r="AE76" s="20" t="n">
        <v>75</v>
      </c>
      <c r="AF76" s="20" t="str">
        <f aca="true">INDIRECT("A"&amp;AD76)</f>
        <v>113-0.6</v>
      </c>
      <c r="AG76" s="20" t="n">
        <f aca="true">INDIRECT("D"&amp;AD76)</f>
        <v>200</v>
      </c>
      <c r="AH76" s="20" t="n">
        <f aca="true">INDIRECT("E"&amp;AD76)</f>
        <v>976</v>
      </c>
      <c r="AI76" s="197" t="n">
        <f aca="true">INDIRECT("I"&amp;AD76)</f>
        <v>-8.2658E-006</v>
      </c>
      <c r="AJ76" s="197" t="n">
        <f aca="true">INDIRECT("J"&amp;AD76)</f>
        <v>-3.775E-007</v>
      </c>
      <c r="AK76" s="197" t="n">
        <f aca="true">AVERAGE(INDIRECT("K"&amp;AD76):INDIRECT("K"&amp;AD77-1))</f>
        <v>0.00065042</v>
      </c>
      <c r="AL76" s="197" t="n">
        <f aca="true">AVERAGE(INDIRECT("L"&amp;AD76):INDIRECT("L"&amp;AD77-1))</f>
        <v>2.0264E-005</v>
      </c>
      <c r="AM76" s="197" t="n">
        <f aca="false">(ABS(AK76)/AK76*SQRT((AK76)^2+(AL76)^2))</f>
        <v>0.000650735588465853</v>
      </c>
      <c r="AN76" s="20"/>
      <c r="AO76" s="197" t="n">
        <f aca="true">STDEV(INDIRECT("K"&amp;AD76):INDIRECT("K"&amp;AD77-1))</f>
        <v>1.13137084989866E-007</v>
      </c>
    </row>
    <row r="77" customFormat="false" ht="14.25" hidden="false" customHeight="true" outlineLevel="0" collapsed="false">
      <c r="A77" s="20" t="s">
        <v>471</v>
      </c>
      <c r="B77" s="20" t="s">
        <v>357</v>
      </c>
      <c r="C77" s="20" t="n">
        <v>0</v>
      </c>
      <c r="D77" s="20" t="n">
        <v>200</v>
      </c>
      <c r="E77" s="20" t="n">
        <v>976</v>
      </c>
      <c r="F77" s="20" t="s">
        <v>358</v>
      </c>
      <c r="G77" s="197" t="n">
        <v>0.00079312</v>
      </c>
      <c r="H77" s="197" t="n">
        <v>3.1092E-005</v>
      </c>
      <c r="I77" s="197" t="n">
        <v>-8.2658E-006</v>
      </c>
      <c r="J77" s="197" t="n">
        <v>-3.775E-007</v>
      </c>
      <c r="K77" s="197" t="n">
        <v>0.00080139</v>
      </c>
      <c r="L77" s="197" t="n">
        <v>3.1469E-005</v>
      </c>
      <c r="M77" s="198" t="n">
        <v>2.25</v>
      </c>
      <c r="N77" s="20" t="n">
        <v>0</v>
      </c>
      <c r="O77" s="20" t="n">
        <v>0</v>
      </c>
      <c r="P77" s="20" t="n">
        <v>0</v>
      </c>
      <c r="Q77" s="20" t="n">
        <v>1</v>
      </c>
      <c r="R77" s="20" t="n">
        <v>8.0139E-006</v>
      </c>
      <c r="S77" s="20" t="n">
        <v>3.147E-007</v>
      </c>
      <c r="T77" s="20" t="n">
        <v>3</v>
      </c>
      <c r="U77" s="20" t="n">
        <v>0</v>
      </c>
      <c r="V77" s="20" t="n">
        <v>0</v>
      </c>
      <c r="W77" s="199" t="s">
        <v>473</v>
      </c>
      <c r="X77" s="20" t="s">
        <v>360</v>
      </c>
      <c r="Y77" s="20" t="s">
        <v>361</v>
      </c>
      <c r="Z77" s="20"/>
      <c r="AA77" s="20"/>
      <c r="AB77" s="20"/>
      <c r="AC77" s="20"/>
      <c r="AD77" s="20" t="n">
        <v>152</v>
      </c>
      <c r="AE77" s="20" t="n">
        <v>76</v>
      </c>
      <c r="AF77" s="20" t="str">
        <f aca="true">INDIRECT("A"&amp;AD77)</f>
        <v>113-0.4</v>
      </c>
      <c r="AG77" s="20" t="n">
        <f aca="true">INDIRECT("D"&amp;AD77)</f>
        <v>200</v>
      </c>
      <c r="AH77" s="20" t="n">
        <f aca="true">INDIRECT("E"&amp;AD77)</f>
        <v>976</v>
      </c>
      <c r="AI77" s="197" t="n">
        <f aca="true">INDIRECT("I"&amp;AD77)</f>
        <v>-8.2658E-006</v>
      </c>
      <c r="AJ77" s="197" t="n">
        <f aca="true">INDIRECT("J"&amp;AD77)</f>
        <v>-3.775E-007</v>
      </c>
      <c r="AK77" s="197" t="n">
        <f aca="true">AVERAGE(INDIRECT("K"&amp;AD77):INDIRECT("K"&amp;AD78-1))</f>
        <v>0.000507065</v>
      </c>
      <c r="AL77" s="197" t="n">
        <f aca="true">AVERAGE(INDIRECT("L"&amp;AD77):INDIRECT("L"&amp;AD78-1))</f>
        <v>1.62055E-005</v>
      </c>
      <c r="AM77" s="197" t="n">
        <f aca="false">(ABS(AK77)/AK77*SQRT((AK77)^2+(AL77)^2))</f>
        <v>0.000507323893045902</v>
      </c>
      <c r="AN77" s="20"/>
      <c r="AO77" s="197" t="n">
        <f aca="true">STDEV(INDIRECT("K"&amp;AD77):INDIRECT("K"&amp;AD78-1))</f>
        <v>2.19203102167831E-007</v>
      </c>
    </row>
    <row r="78" customFormat="false" ht="14.25" hidden="false" customHeight="true" outlineLevel="0" collapsed="false">
      <c r="A78" s="20" t="s">
        <v>474</v>
      </c>
      <c r="B78" s="20" t="s">
        <v>357</v>
      </c>
      <c r="C78" s="20" t="n">
        <v>0</v>
      </c>
      <c r="D78" s="20" t="n">
        <v>200</v>
      </c>
      <c r="E78" s="20" t="n">
        <v>976</v>
      </c>
      <c r="F78" s="20" t="s">
        <v>358</v>
      </c>
      <c r="G78" s="197" t="n">
        <v>0.0010077</v>
      </c>
      <c r="H78" s="197" t="n">
        <v>3.84E-005</v>
      </c>
      <c r="I78" s="197" t="n">
        <v>-8.2658E-006</v>
      </c>
      <c r="J78" s="197" t="n">
        <v>-3.775E-007</v>
      </c>
      <c r="K78" s="197" t="n">
        <v>0.001016</v>
      </c>
      <c r="L78" s="197" t="n">
        <v>3.88E-005</v>
      </c>
      <c r="M78" s="198" t="n">
        <v>2.19</v>
      </c>
      <c r="N78" s="20" t="n">
        <v>0</v>
      </c>
      <c r="O78" s="20" t="n">
        <v>0</v>
      </c>
      <c r="P78" s="20" t="n">
        <v>0</v>
      </c>
      <c r="Q78" s="20" t="n">
        <v>1</v>
      </c>
      <c r="R78" s="20" t="n">
        <v>1.016E-005</v>
      </c>
      <c r="S78" s="20" t="n">
        <v>3.882E-007</v>
      </c>
      <c r="T78" s="20" t="n">
        <v>3</v>
      </c>
      <c r="U78" s="20" t="n">
        <v>0</v>
      </c>
      <c r="V78" s="20" t="n">
        <v>0</v>
      </c>
      <c r="W78" s="199" t="s">
        <v>475</v>
      </c>
      <c r="X78" s="20" t="s">
        <v>360</v>
      </c>
      <c r="Y78" s="20" t="s">
        <v>361</v>
      </c>
      <c r="Z78" s="20"/>
      <c r="AA78" s="20"/>
      <c r="AB78" s="20"/>
      <c r="AC78" s="20"/>
      <c r="AD78" s="20" t="n">
        <v>154</v>
      </c>
      <c r="AE78" s="20" t="n">
        <v>77</v>
      </c>
      <c r="AF78" s="20" t="str">
        <f aca="true">INDIRECT("A"&amp;AD78)</f>
        <v>113-0.2</v>
      </c>
      <c r="AG78" s="20" t="n">
        <f aca="true">INDIRECT("D"&amp;AD78)</f>
        <v>200</v>
      </c>
      <c r="AH78" s="20" t="n">
        <f aca="true">INDIRECT("E"&amp;AD78)</f>
        <v>976</v>
      </c>
      <c r="AI78" s="197" t="n">
        <f aca="true">INDIRECT("I"&amp;AD78)</f>
        <v>-8.2658E-006</v>
      </c>
      <c r="AJ78" s="197" t="n">
        <f aca="true">INDIRECT("J"&amp;AD78)</f>
        <v>-3.775E-007</v>
      </c>
      <c r="AK78" s="197" t="n">
        <f aca="true">AVERAGE(INDIRECT("K"&amp;AD78):INDIRECT("K"&amp;AD79-1))</f>
        <v>0.00057253</v>
      </c>
      <c r="AL78" s="197" t="n">
        <f aca="true">AVERAGE(INDIRECT("L"&amp;AD78):INDIRECT("L"&amp;AD79-1))</f>
        <v>1.9421E-005</v>
      </c>
      <c r="AM78" s="197" t="n">
        <f aca="false">(ABS(AK78)/AK78*SQRT((AK78)^2+(AL78)^2))</f>
        <v>0.000572859298729627</v>
      </c>
      <c r="AN78" s="20"/>
      <c r="AO78" s="197" t="n">
        <f aca="true">STDEV(INDIRECT("K"&amp;AD78):INDIRECT("K"&amp;AD79-1))</f>
        <v>0</v>
      </c>
    </row>
    <row r="79" customFormat="false" ht="14.25" hidden="false" customHeight="true" outlineLevel="0" collapsed="false">
      <c r="A79" s="20" t="s">
        <v>474</v>
      </c>
      <c r="B79" s="20" t="s">
        <v>357</v>
      </c>
      <c r="C79" s="20" t="n">
        <v>0</v>
      </c>
      <c r="D79" s="20" t="n">
        <v>200</v>
      </c>
      <c r="E79" s="20" t="n">
        <v>976</v>
      </c>
      <c r="F79" s="20" t="s">
        <v>358</v>
      </c>
      <c r="G79" s="197" t="n">
        <v>0.0010079</v>
      </c>
      <c r="H79" s="197" t="n">
        <v>3.84E-005</v>
      </c>
      <c r="I79" s="197" t="n">
        <v>-8.2658E-006</v>
      </c>
      <c r="J79" s="197" t="n">
        <v>-3.775E-007</v>
      </c>
      <c r="K79" s="197" t="n">
        <v>0.0010162</v>
      </c>
      <c r="L79" s="197" t="n">
        <v>3.88E-005</v>
      </c>
      <c r="M79" s="198" t="n">
        <v>2.19</v>
      </c>
      <c r="N79" s="20" t="n">
        <v>0</v>
      </c>
      <c r="O79" s="20" t="n">
        <v>0</v>
      </c>
      <c r="P79" s="20" t="n">
        <v>0</v>
      </c>
      <c r="Q79" s="20" t="n">
        <v>1</v>
      </c>
      <c r="R79" s="20" t="n">
        <v>1.0162E-005</v>
      </c>
      <c r="S79" s="20" t="n">
        <v>3.882E-007</v>
      </c>
      <c r="T79" s="20" t="n">
        <v>3</v>
      </c>
      <c r="U79" s="20" t="n">
        <v>0</v>
      </c>
      <c r="V79" s="20" t="n">
        <v>0</v>
      </c>
      <c r="W79" s="199" t="s">
        <v>476</v>
      </c>
      <c r="X79" s="20" t="s">
        <v>360</v>
      </c>
      <c r="Y79" s="20" t="s">
        <v>361</v>
      </c>
      <c r="Z79" s="20"/>
      <c r="AA79" s="20"/>
      <c r="AB79" s="20"/>
      <c r="AC79" s="20"/>
      <c r="AD79" s="20" t="n">
        <v>156</v>
      </c>
      <c r="AE79" s="20" t="n">
        <v>78</v>
      </c>
      <c r="AF79" s="20" t="str">
        <f aca="true">INDIRECT("A"&amp;AD79)</f>
        <v>113-&lt;0.2</v>
      </c>
      <c r="AG79" s="20" t="n">
        <f aca="true">INDIRECT("D"&amp;AD79)</f>
        <v>200</v>
      </c>
      <c r="AH79" s="20" t="n">
        <f aca="true">INDIRECT("E"&amp;AD79)</f>
        <v>976</v>
      </c>
      <c r="AI79" s="197" t="n">
        <f aca="true">INDIRECT("I"&amp;AD79)</f>
        <v>-8.2658E-006</v>
      </c>
      <c r="AJ79" s="197" t="n">
        <f aca="true">INDIRECT("J"&amp;AD79)</f>
        <v>-3.775E-007</v>
      </c>
      <c r="AK79" s="197" t="n">
        <f aca="true">AVERAGE(INDIRECT("K"&amp;AD79):INDIRECT("K"&amp;AD80-1))</f>
        <v>0.000973725</v>
      </c>
      <c r="AL79" s="197" t="n">
        <f aca="true">AVERAGE(INDIRECT("L"&amp;AD79):INDIRECT("L"&amp;AD80-1))</f>
        <v>3.1874E-005</v>
      </c>
      <c r="AM79" s="197" t="n">
        <f aca="false">(ABS(AK79)/AK79*SQRT((AK79)^2+(AL79)^2))</f>
        <v>0.000974246543489378</v>
      </c>
      <c r="AN79" s="20"/>
      <c r="AO79" s="197" t="n">
        <f aca="true">STDEV(INDIRECT("K"&amp;AD79):INDIRECT("K"&amp;AD80-1))</f>
        <v>2.89913780286526E-007</v>
      </c>
    </row>
    <row r="80" customFormat="false" ht="14.25" hidden="false" customHeight="true" outlineLevel="0" collapsed="false">
      <c r="A80" s="20" t="s">
        <v>477</v>
      </c>
      <c r="B80" s="20" t="s">
        <v>357</v>
      </c>
      <c r="C80" s="20" t="n">
        <v>0</v>
      </c>
      <c r="D80" s="20" t="n">
        <v>200</v>
      </c>
      <c r="E80" s="20" t="n">
        <v>976</v>
      </c>
      <c r="F80" s="20" t="s">
        <v>358</v>
      </c>
      <c r="G80" s="197" t="n">
        <v>0.0010224</v>
      </c>
      <c r="H80" s="197" t="n">
        <v>3.76E-005</v>
      </c>
      <c r="I80" s="197" t="n">
        <v>-8.2658E-006</v>
      </c>
      <c r="J80" s="197" t="n">
        <v>-3.775E-007</v>
      </c>
      <c r="K80" s="197" t="n">
        <v>0.0010307</v>
      </c>
      <c r="L80" s="197" t="n">
        <v>3.8E-005</v>
      </c>
      <c r="M80" s="198" t="n">
        <v>2.11</v>
      </c>
      <c r="N80" s="20" t="n">
        <v>0</v>
      </c>
      <c r="O80" s="20" t="n">
        <v>0</v>
      </c>
      <c r="P80" s="20" t="n">
        <v>0</v>
      </c>
      <c r="Q80" s="20" t="n">
        <v>1</v>
      </c>
      <c r="R80" s="20" t="n">
        <v>1.0307E-005</v>
      </c>
      <c r="S80" s="20" t="n">
        <v>3.795E-007</v>
      </c>
      <c r="T80" s="20" t="n">
        <v>3</v>
      </c>
      <c r="U80" s="20" t="n">
        <v>0</v>
      </c>
      <c r="V80" s="20" t="n">
        <v>0</v>
      </c>
      <c r="W80" s="199" t="s">
        <v>478</v>
      </c>
      <c r="X80" s="20" t="s">
        <v>360</v>
      </c>
      <c r="Y80" s="20" t="s">
        <v>361</v>
      </c>
      <c r="Z80" s="20"/>
      <c r="AA80" s="20"/>
      <c r="AB80" s="20"/>
      <c r="AC80" s="20"/>
      <c r="AD80" s="20" t="n">
        <v>158</v>
      </c>
      <c r="AE80" s="20" t="n">
        <v>79</v>
      </c>
      <c r="AF80" s="20" t="str">
        <f aca="true">INDIRECT("A"&amp;AD80)</f>
        <v>114-ALL</v>
      </c>
      <c r="AG80" s="20" t="n">
        <f aca="true">INDIRECT("D"&amp;AD80)</f>
        <v>200</v>
      </c>
      <c r="AH80" s="20" t="n">
        <f aca="true">INDIRECT("E"&amp;AD80)</f>
        <v>976</v>
      </c>
      <c r="AI80" s="197" t="n">
        <f aca="true">INDIRECT("I"&amp;AD80)</f>
        <v>-8.2658E-006</v>
      </c>
      <c r="AJ80" s="197" t="n">
        <f aca="true">INDIRECT("J"&amp;AD80)</f>
        <v>-3.775E-007</v>
      </c>
      <c r="AK80" s="197" t="n">
        <f aca="true">AVERAGE(INDIRECT("K"&amp;AD80):INDIRECT("K"&amp;AD81-1))</f>
        <v>0.00058553</v>
      </c>
      <c r="AL80" s="197" t="n">
        <f aca="true">AVERAGE(INDIRECT("L"&amp;AD80):INDIRECT("L"&amp;AD81-1))</f>
        <v>2.97565E-005</v>
      </c>
      <c r="AM80" s="197" t="n">
        <f aca="false">(ABS(AK80)/AK80*SQRT((AK80)^2+(AL80)^2))</f>
        <v>0.000586285621683024</v>
      </c>
      <c r="AN80" s="20"/>
      <c r="AO80" s="197" t="n">
        <f aca="true">STDEV(INDIRECT("K"&amp;AD80):INDIRECT("K"&amp;AD81-1))</f>
        <v>4.24264068712476E-008</v>
      </c>
    </row>
    <row r="81" customFormat="false" ht="14.25" hidden="false" customHeight="true" outlineLevel="0" collapsed="false">
      <c r="A81" s="20" t="s">
        <v>477</v>
      </c>
      <c r="B81" s="20" t="s">
        <v>357</v>
      </c>
      <c r="C81" s="20" t="n">
        <v>0</v>
      </c>
      <c r="D81" s="20" t="n">
        <v>200</v>
      </c>
      <c r="E81" s="20" t="n">
        <v>976</v>
      </c>
      <c r="F81" s="20" t="s">
        <v>358</v>
      </c>
      <c r="G81" s="197" t="n">
        <v>0.0010228</v>
      </c>
      <c r="H81" s="197" t="n">
        <v>3.73E-005</v>
      </c>
      <c r="I81" s="197" t="n">
        <v>-8.2658E-006</v>
      </c>
      <c r="J81" s="197" t="n">
        <v>-3.775E-007</v>
      </c>
      <c r="K81" s="197" t="n">
        <v>0.0010311</v>
      </c>
      <c r="L81" s="197" t="n">
        <v>3.77E-005</v>
      </c>
      <c r="M81" s="198" t="n">
        <v>2.09</v>
      </c>
      <c r="N81" s="20" t="n">
        <v>0</v>
      </c>
      <c r="O81" s="20" t="n">
        <v>0</v>
      </c>
      <c r="P81" s="20" t="n">
        <v>0</v>
      </c>
      <c r="Q81" s="20" t="n">
        <v>1</v>
      </c>
      <c r="R81" s="20" t="n">
        <v>1.0311E-005</v>
      </c>
      <c r="S81" s="20" t="n">
        <v>3.77E-007</v>
      </c>
      <c r="T81" s="20" t="n">
        <v>3</v>
      </c>
      <c r="U81" s="20" t="n">
        <v>0</v>
      </c>
      <c r="V81" s="20" t="n">
        <v>0</v>
      </c>
      <c r="W81" s="199" t="s">
        <v>479</v>
      </c>
      <c r="X81" s="20" t="s">
        <v>360</v>
      </c>
      <c r="Y81" s="20" t="s">
        <v>361</v>
      </c>
      <c r="Z81" s="20"/>
      <c r="AA81" s="20"/>
      <c r="AB81" s="20"/>
      <c r="AC81" s="20"/>
      <c r="AD81" s="20" t="n">
        <v>160</v>
      </c>
      <c r="AE81" s="20" t="n">
        <v>80</v>
      </c>
      <c r="AF81" s="20" t="str">
        <f aca="true">INDIRECT("A"&amp;AD81)</f>
        <v>114-0.8</v>
      </c>
      <c r="AG81" s="20" t="n">
        <f aca="true">INDIRECT("D"&amp;AD81)</f>
        <v>200</v>
      </c>
      <c r="AH81" s="20" t="n">
        <f aca="true">INDIRECT("E"&amp;AD81)</f>
        <v>976</v>
      </c>
      <c r="AI81" s="197" t="n">
        <f aca="true">INDIRECT("I"&amp;AD81)</f>
        <v>-8.2658E-006</v>
      </c>
      <c r="AJ81" s="197" t="n">
        <f aca="true">INDIRECT("J"&amp;AD81)</f>
        <v>-3.775E-007</v>
      </c>
      <c r="AK81" s="197" t="n">
        <f aca="true">AVERAGE(INDIRECT("K"&amp;AD81):INDIRECT("K"&amp;AD82-1))</f>
        <v>0.000543135</v>
      </c>
      <c r="AL81" s="197" t="n">
        <f aca="true">AVERAGE(INDIRECT("L"&amp;AD81):INDIRECT("L"&amp;AD82-1))</f>
        <v>3.1513E-005</v>
      </c>
      <c r="AM81" s="197" t="n">
        <f aca="false">(ABS(AK81)/AK81*SQRT((AK81)^2+(AL81)^2))</f>
        <v>0.000544048432948759</v>
      </c>
      <c r="AN81" s="20"/>
      <c r="AO81" s="197" t="n">
        <f aca="true">STDEV(INDIRECT("K"&amp;AD81):INDIRECT("K"&amp;AD82-1))</f>
        <v>4.9497474683071E-008</v>
      </c>
    </row>
    <row r="82" customFormat="false" ht="14.25" hidden="false" customHeight="true" outlineLevel="0" collapsed="false">
      <c r="A82" s="20" t="s">
        <v>480</v>
      </c>
      <c r="B82" s="20" t="s">
        <v>357</v>
      </c>
      <c r="C82" s="20" t="n">
        <v>0</v>
      </c>
      <c r="D82" s="20" t="n">
        <v>200</v>
      </c>
      <c r="E82" s="20" t="n">
        <v>976</v>
      </c>
      <c r="F82" s="20" t="s">
        <v>358</v>
      </c>
      <c r="G82" s="197" t="n">
        <v>0.0013799</v>
      </c>
      <c r="H82" s="197" t="n">
        <v>4.71E-005</v>
      </c>
      <c r="I82" s="197" t="n">
        <v>-8.2658E-006</v>
      </c>
      <c r="J82" s="197" t="n">
        <v>-3.775E-007</v>
      </c>
      <c r="K82" s="197" t="n">
        <v>0.0013882</v>
      </c>
      <c r="L82" s="197" t="n">
        <v>4.75E-005</v>
      </c>
      <c r="M82" s="198" t="n">
        <v>1.96</v>
      </c>
      <c r="N82" s="20" t="n">
        <v>0</v>
      </c>
      <c r="O82" s="20" t="n">
        <v>0</v>
      </c>
      <c r="P82" s="20" t="n">
        <v>0</v>
      </c>
      <c r="Q82" s="20" t="n">
        <v>1</v>
      </c>
      <c r="R82" s="20" t="n">
        <v>1.3882E-005</v>
      </c>
      <c r="S82" s="20" t="n">
        <v>4.747E-007</v>
      </c>
      <c r="T82" s="20" t="n">
        <v>3</v>
      </c>
      <c r="U82" s="20" t="n">
        <v>0</v>
      </c>
      <c r="V82" s="20" t="n">
        <v>0</v>
      </c>
      <c r="W82" s="199" t="s">
        <v>481</v>
      </c>
      <c r="X82" s="20" t="s">
        <v>360</v>
      </c>
      <c r="Y82" s="20" t="s">
        <v>361</v>
      </c>
      <c r="Z82" s="20"/>
      <c r="AA82" s="20"/>
      <c r="AB82" s="20"/>
      <c r="AC82" s="20"/>
      <c r="AD82" s="20" t="n">
        <v>162</v>
      </c>
      <c r="AE82" s="20" t="n">
        <v>81</v>
      </c>
      <c r="AF82" s="20" t="str">
        <f aca="true">INDIRECT("A"&amp;AD82)</f>
        <v>114-0.6</v>
      </c>
      <c r="AG82" s="20" t="n">
        <f aca="true">INDIRECT("D"&amp;AD82)</f>
        <v>200</v>
      </c>
      <c r="AH82" s="20" t="n">
        <f aca="true">INDIRECT("E"&amp;AD82)</f>
        <v>976</v>
      </c>
      <c r="AI82" s="197" t="n">
        <f aca="true">INDIRECT("I"&amp;AD82)</f>
        <v>-8.2658E-006</v>
      </c>
      <c r="AJ82" s="197" t="n">
        <f aca="true">INDIRECT("J"&amp;AD82)</f>
        <v>-3.775E-007</v>
      </c>
      <c r="AK82" s="197" t="n">
        <f aca="true">AVERAGE(INDIRECT("K"&amp;AD82):INDIRECT("K"&amp;AD83-1))</f>
        <v>0.00054159</v>
      </c>
      <c r="AL82" s="197" t="n">
        <f aca="true">AVERAGE(INDIRECT("L"&amp;AD82):INDIRECT("L"&amp;AD83-1))</f>
        <v>3.1369E-005</v>
      </c>
      <c r="AM82" s="197" t="n">
        <f aca="false">(ABS(AK82)/AK82*SQRT((AK82)^2+(AL82)^2))</f>
        <v>0.000542497688714892</v>
      </c>
      <c r="AN82" s="20"/>
      <c r="AO82" s="197" t="n">
        <f aca="true">STDEV(INDIRECT("K"&amp;AD82):INDIRECT("K"&amp;AD83-1))</f>
        <v>5.65685424948945E-008</v>
      </c>
    </row>
    <row r="83" customFormat="false" ht="14.25" hidden="false" customHeight="true" outlineLevel="0" collapsed="false">
      <c r="A83" s="20" t="s">
        <v>480</v>
      </c>
      <c r="B83" s="20" t="s">
        <v>357</v>
      </c>
      <c r="C83" s="20" t="n">
        <v>0</v>
      </c>
      <c r="D83" s="20" t="n">
        <v>200</v>
      </c>
      <c r="E83" s="20" t="n">
        <v>976</v>
      </c>
      <c r="F83" s="20" t="s">
        <v>358</v>
      </c>
      <c r="G83" s="197" t="n">
        <v>0.0013798</v>
      </c>
      <c r="H83" s="197" t="n">
        <v>4.71E-005</v>
      </c>
      <c r="I83" s="197" t="n">
        <v>-8.2658E-006</v>
      </c>
      <c r="J83" s="197" t="n">
        <v>-3.775E-007</v>
      </c>
      <c r="K83" s="197" t="n">
        <v>0.0013881</v>
      </c>
      <c r="L83" s="197" t="n">
        <v>4.74E-005</v>
      </c>
      <c r="M83" s="198" t="n">
        <v>1.96</v>
      </c>
      <c r="N83" s="20" t="n">
        <v>0</v>
      </c>
      <c r="O83" s="20" t="n">
        <v>0</v>
      </c>
      <c r="P83" s="20" t="n">
        <v>0</v>
      </c>
      <c r="Q83" s="20" t="n">
        <v>1</v>
      </c>
      <c r="R83" s="20" t="n">
        <v>1.3881E-005</v>
      </c>
      <c r="S83" s="20" t="n">
        <v>4.745E-007</v>
      </c>
      <c r="T83" s="20" t="n">
        <v>3</v>
      </c>
      <c r="U83" s="20" t="n">
        <v>0</v>
      </c>
      <c r="V83" s="20" t="n">
        <v>0</v>
      </c>
      <c r="W83" s="199" t="s">
        <v>482</v>
      </c>
      <c r="X83" s="20" t="s">
        <v>360</v>
      </c>
      <c r="Y83" s="20" t="s">
        <v>361</v>
      </c>
      <c r="Z83" s="20"/>
      <c r="AA83" s="20"/>
      <c r="AB83" s="20"/>
      <c r="AC83" s="20"/>
      <c r="AD83" s="20" t="n">
        <v>164</v>
      </c>
      <c r="AE83" s="20" t="n">
        <v>82</v>
      </c>
      <c r="AF83" s="20" t="str">
        <f aca="true">INDIRECT("A"&amp;AD83)</f>
        <v>114-0.4</v>
      </c>
      <c r="AG83" s="20" t="n">
        <f aca="true">INDIRECT("D"&amp;AD83)</f>
        <v>200</v>
      </c>
      <c r="AH83" s="20" t="n">
        <f aca="true">INDIRECT("E"&amp;AD83)</f>
        <v>976</v>
      </c>
      <c r="AI83" s="197" t="n">
        <f aca="true">INDIRECT("I"&amp;AD83)</f>
        <v>-8.2658E-006</v>
      </c>
      <c r="AJ83" s="197" t="n">
        <f aca="true">INDIRECT("J"&amp;AD83)</f>
        <v>-3.775E-007</v>
      </c>
      <c r="AK83" s="197" t="n">
        <f aca="true">AVERAGE(INDIRECT("K"&amp;AD83):INDIRECT("K"&amp;AD84-1))</f>
        <v>0.00028473</v>
      </c>
      <c r="AL83" s="197" t="n">
        <f aca="true">AVERAGE(INDIRECT("L"&amp;AD83):INDIRECT("L"&amp;AD84-1))</f>
        <v>1.42995E-005</v>
      </c>
      <c r="AM83" s="197" t="n">
        <f aca="false">(ABS(AK83)/AK83*SQRT((AK83)^2+(AL83)^2))</f>
        <v>0.000285088843345807</v>
      </c>
      <c r="AN83" s="20"/>
      <c r="AO83" s="197" t="n">
        <f aca="true">STDEV(INDIRECT("K"&amp;AD83):INDIRECT("K"&amp;AD84-1))</f>
        <v>4.24264068712092E-008</v>
      </c>
    </row>
    <row r="84" customFormat="false" ht="14.25" hidden="false" customHeight="true" outlineLevel="0" collapsed="false">
      <c r="A84" s="20" t="s">
        <v>483</v>
      </c>
      <c r="B84" s="20" t="s">
        <v>357</v>
      </c>
      <c r="C84" s="20" t="n">
        <v>0</v>
      </c>
      <c r="D84" s="20" t="n">
        <v>200</v>
      </c>
      <c r="E84" s="20" t="n">
        <v>976</v>
      </c>
      <c r="F84" s="20" t="s">
        <v>358</v>
      </c>
      <c r="G84" s="197" t="n">
        <v>0.0029799</v>
      </c>
      <c r="H84" s="197" t="n">
        <v>9.18E-005</v>
      </c>
      <c r="I84" s="197" t="n">
        <v>-8.2658E-006</v>
      </c>
      <c r="J84" s="197" t="n">
        <v>-3.775E-007</v>
      </c>
      <c r="K84" s="197" t="n">
        <v>0.0029882</v>
      </c>
      <c r="L84" s="197" t="n">
        <v>9.22E-005</v>
      </c>
      <c r="M84" s="198" t="n">
        <v>1.77</v>
      </c>
      <c r="N84" s="20" t="n">
        <v>0</v>
      </c>
      <c r="O84" s="20" t="n">
        <v>0</v>
      </c>
      <c r="P84" s="20" t="n">
        <v>0</v>
      </c>
      <c r="Q84" s="20" t="n">
        <v>1</v>
      </c>
      <c r="R84" s="20" t="n">
        <v>2.9882E-005</v>
      </c>
      <c r="S84" s="20" t="n">
        <v>9.216E-007</v>
      </c>
      <c r="T84" s="20" t="n">
        <v>4</v>
      </c>
      <c r="U84" s="20" t="n">
        <v>0</v>
      </c>
      <c r="V84" s="20" t="n">
        <v>0</v>
      </c>
      <c r="W84" s="199" t="s">
        <v>484</v>
      </c>
      <c r="X84" s="20" t="s">
        <v>360</v>
      </c>
      <c r="Y84" s="20" t="s">
        <v>361</v>
      </c>
      <c r="Z84" s="20"/>
      <c r="AA84" s="20"/>
      <c r="AB84" s="20"/>
      <c r="AC84" s="20"/>
      <c r="AD84" s="20" t="n">
        <v>166</v>
      </c>
      <c r="AE84" s="20" t="n">
        <v>83</v>
      </c>
      <c r="AF84" s="20" t="str">
        <f aca="true">INDIRECT("A"&amp;AD84)</f>
        <v>114-0.2</v>
      </c>
      <c r="AG84" s="20" t="n">
        <f aca="true">INDIRECT("D"&amp;AD84)</f>
        <v>200</v>
      </c>
      <c r="AH84" s="20" t="n">
        <f aca="true">INDIRECT("E"&amp;AD84)</f>
        <v>976</v>
      </c>
      <c r="AI84" s="197" t="n">
        <f aca="true">INDIRECT("I"&amp;AD84)</f>
        <v>-8.2658E-006</v>
      </c>
      <c r="AJ84" s="197" t="n">
        <f aca="true">INDIRECT("J"&amp;AD84)</f>
        <v>-3.775E-007</v>
      </c>
      <c r="AK84" s="197" t="n">
        <f aca="true">AVERAGE(INDIRECT("K"&amp;AD84):INDIRECT("K"&amp;AD85-1))</f>
        <v>0.00038981</v>
      </c>
      <c r="AL84" s="197" t="n">
        <f aca="true">AVERAGE(INDIRECT("L"&amp;AD84):INDIRECT("L"&amp;AD85-1))</f>
        <v>1.79805E-005</v>
      </c>
      <c r="AM84" s="197" t="n">
        <f aca="false">(ABS(AK84)/AK84*SQRT((AK84)^2+(AL84)^2))</f>
        <v>0.000390224466788347</v>
      </c>
      <c r="AN84" s="20"/>
      <c r="AO84" s="197" t="n">
        <f aca="true">STDEV(INDIRECT("K"&amp;AD84):INDIRECT("K"&amp;AD85-1))</f>
        <v>1.41421356237236E-008</v>
      </c>
    </row>
    <row r="85" customFormat="false" ht="14.25" hidden="false" customHeight="true" outlineLevel="0" collapsed="false">
      <c r="A85" s="20" t="s">
        <v>483</v>
      </c>
      <c r="B85" s="20" t="s">
        <v>357</v>
      </c>
      <c r="C85" s="20" t="n">
        <v>0</v>
      </c>
      <c r="D85" s="20" t="n">
        <v>200</v>
      </c>
      <c r="E85" s="20" t="n">
        <v>976</v>
      </c>
      <c r="F85" s="20" t="s">
        <v>358</v>
      </c>
      <c r="G85" s="197" t="n">
        <v>0.0029785</v>
      </c>
      <c r="H85" s="197" t="n">
        <v>9.11E-005</v>
      </c>
      <c r="I85" s="197" t="n">
        <v>-8.2658E-006</v>
      </c>
      <c r="J85" s="197" t="n">
        <v>-3.775E-007</v>
      </c>
      <c r="K85" s="197" t="n">
        <v>0.0029867</v>
      </c>
      <c r="L85" s="197" t="n">
        <v>9.15E-005</v>
      </c>
      <c r="M85" s="198" t="n">
        <v>1.75</v>
      </c>
      <c r="N85" s="20" t="n">
        <v>0</v>
      </c>
      <c r="O85" s="20" t="n">
        <v>0</v>
      </c>
      <c r="P85" s="20" t="n">
        <v>0</v>
      </c>
      <c r="Q85" s="20" t="n">
        <v>1</v>
      </c>
      <c r="R85" s="20" t="n">
        <v>2.9867E-005</v>
      </c>
      <c r="S85" s="20" t="n">
        <v>9.145E-007</v>
      </c>
      <c r="T85" s="20" t="n">
        <v>4</v>
      </c>
      <c r="U85" s="20" t="n">
        <v>0</v>
      </c>
      <c r="V85" s="20" t="n">
        <v>0</v>
      </c>
      <c r="W85" s="199" t="s">
        <v>485</v>
      </c>
      <c r="X85" s="20" t="s">
        <v>360</v>
      </c>
      <c r="Y85" s="20" t="s">
        <v>361</v>
      </c>
      <c r="Z85" s="20"/>
      <c r="AA85" s="20"/>
      <c r="AB85" s="20"/>
      <c r="AC85" s="20"/>
      <c r="AD85" s="20" t="n">
        <v>168</v>
      </c>
      <c r="AE85" s="20" t="n">
        <v>84</v>
      </c>
      <c r="AF85" s="20" t="str">
        <f aca="true">INDIRECT("A"&amp;AD85)</f>
        <v>114-&lt;0.2</v>
      </c>
      <c r="AG85" s="20" t="n">
        <f aca="true">INDIRECT("D"&amp;AD85)</f>
        <v>200</v>
      </c>
      <c r="AH85" s="20" t="n">
        <f aca="true">INDIRECT("E"&amp;AD85)</f>
        <v>976</v>
      </c>
      <c r="AI85" s="197" t="n">
        <f aca="true">INDIRECT("I"&amp;AD85)</f>
        <v>-8.2658E-006</v>
      </c>
      <c r="AJ85" s="197" t="n">
        <f aca="true">INDIRECT("J"&amp;AD85)</f>
        <v>-3.775E-007</v>
      </c>
      <c r="AK85" s="197" t="n">
        <f aca="true">AVERAGE(INDIRECT("K"&amp;AD85):INDIRECT("K"&amp;AD86-1))</f>
        <v>0.0013231</v>
      </c>
      <c r="AL85" s="197" t="n">
        <f aca="true">AVERAGE(INDIRECT("L"&amp;AD85):INDIRECT("L"&amp;AD86-1))</f>
        <v>6.32E-005</v>
      </c>
      <c r="AM85" s="197" t="n">
        <f aca="false">(ABS(AK85)/AK85*SQRT((AK85)^2+(AL85)^2))</f>
        <v>0.00132460856482208</v>
      </c>
      <c r="AN85" s="20"/>
      <c r="AO85" s="197" t="n">
        <f aca="true">STDEV(INDIRECT("K"&amp;AD85):INDIRECT("K"&amp;AD86-1))</f>
        <v>1.4142135623739E-007</v>
      </c>
    </row>
    <row r="86" customFormat="false" ht="14.25" hidden="false" customHeight="true" outlineLevel="0" collapsed="false">
      <c r="A86" s="20" t="s">
        <v>486</v>
      </c>
      <c r="B86" s="20" t="s">
        <v>357</v>
      </c>
      <c r="C86" s="20" t="n">
        <v>0</v>
      </c>
      <c r="D86" s="20" t="n">
        <v>200</v>
      </c>
      <c r="E86" s="20" t="n">
        <v>976</v>
      </c>
      <c r="F86" s="20" t="s">
        <v>358</v>
      </c>
      <c r="G86" s="197" t="n">
        <v>0.0011379</v>
      </c>
      <c r="H86" s="197" t="n">
        <v>4.04E-005</v>
      </c>
      <c r="I86" s="197" t="n">
        <v>-8.2658E-006</v>
      </c>
      <c r="J86" s="197" t="n">
        <v>-3.775E-007</v>
      </c>
      <c r="K86" s="197" t="n">
        <v>0.0011461</v>
      </c>
      <c r="L86" s="197" t="n">
        <v>4.08E-005</v>
      </c>
      <c r="M86" s="198" t="n">
        <v>2.04</v>
      </c>
      <c r="N86" s="20" t="n">
        <v>0</v>
      </c>
      <c r="O86" s="20" t="n">
        <v>0</v>
      </c>
      <c r="P86" s="20" t="n">
        <v>0</v>
      </c>
      <c r="Q86" s="20" t="n">
        <v>1</v>
      </c>
      <c r="R86" s="20" t="n">
        <v>1.1461E-005</v>
      </c>
      <c r="S86" s="20" t="n">
        <v>4.077E-007</v>
      </c>
      <c r="T86" s="20" t="n">
        <v>3</v>
      </c>
      <c r="U86" s="20" t="n">
        <v>0</v>
      </c>
      <c r="V86" s="20" t="n">
        <v>0</v>
      </c>
      <c r="W86" s="199" t="s">
        <v>487</v>
      </c>
      <c r="X86" s="20" t="s">
        <v>360</v>
      </c>
      <c r="Y86" s="20" t="s">
        <v>361</v>
      </c>
      <c r="Z86" s="20"/>
      <c r="AA86" s="20"/>
      <c r="AB86" s="20"/>
      <c r="AC86" s="20"/>
      <c r="AD86" s="20" t="n">
        <v>170</v>
      </c>
      <c r="AE86" s="20" t="n">
        <v>85</v>
      </c>
      <c r="AF86" s="20" t="str">
        <f aca="true">INDIRECT("A"&amp;AD86)</f>
        <v>115-ALL</v>
      </c>
      <c r="AG86" s="20" t="n">
        <f aca="true">INDIRECT("D"&amp;AD86)</f>
        <v>200</v>
      </c>
      <c r="AH86" s="20" t="n">
        <f aca="true">INDIRECT("E"&amp;AD86)</f>
        <v>976</v>
      </c>
      <c r="AI86" s="197" t="n">
        <f aca="true">INDIRECT("I"&amp;AD86)</f>
        <v>-8.2658E-006</v>
      </c>
      <c r="AJ86" s="197" t="n">
        <f aca="true">INDIRECT("J"&amp;AD86)</f>
        <v>-3.775E-007</v>
      </c>
      <c r="AK86" s="197" t="n">
        <f aca="true">AVERAGE(INDIRECT("K"&amp;AD86):INDIRECT("K"&amp;AD87-1))</f>
        <v>0.00066813</v>
      </c>
      <c r="AL86" s="197" t="n">
        <f aca="true">AVERAGE(INDIRECT("L"&amp;AD86):INDIRECT("L"&amp;AD87-1))</f>
        <v>3.66045E-005</v>
      </c>
      <c r="AM86" s="197" t="n">
        <f aca="false">(ABS(AK86)/AK86*SQRT((AK86)^2+(AL86)^2))</f>
        <v>0.000669131964802348</v>
      </c>
      <c r="AN86" s="20"/>
      <c r="AO86" s="197" t="n">
        <f aca="true">STDEV(INDIRECT("K"&amp;AD86):INDIRECT("K"&amp;AD87-1))</f>
        <v>1.41421356237313E-007</v>
      </c>
    </row>
    <row r="87" customFormat="false" ht="14.25" hidden="false" customHeight="true" outlineLevel="0" collapsed="false">
      <c r="A87" s="20" t="s">
        <v>486</v>
      </c>
      <c r="B87" s="20" t="s">
        <v>357</v>
      </c>
      <c r="C87" s="20" t="n">
        <v>0</v>
      </c>
      <c r="D87" s="20" t="n">
        <v>200</v>
      </c>
      <c r="E87" s="20" t="n">
        <v>976</v>
      </c>
      <c r="F87" s="20" t="s">
        <v>358</v>
      </c>
      <c r="G87" s="197" t="n">
        <v>0.0011378</v>
      </c>
      <c r="H87" s="197" t="n">
        <v>4.05E-005</v>
      </c>
      <c r="I87" s="197" t="n">
        <v>-8.2658E-006</v>
      </c>
      <c r="J87" s="197" t="n">
        <v>-3.775E-007</v>
      </c>
      <c r="K87" s="197" t="n">
        <v>0.0011461</v>
      </c>
      <c r="L87" s="197" t="n">
        <v>4.09E-005</v>
      </c>
      <c r="M87" s="198" t="n">
        <v>2.04</v>
      </c>
      <c r="N87" s="20" t="n">
        <v>0</v>
      </c>
      <c r="O87" s="20" t="n">
        <v>0</v>
      </c>
      <c r="P87" s="20" t="n">
        <v>0</v>
      </c>
      <c r="Q87" s="20" t="n">
        <v>1</v>
      </c>
      <c r="R87" s="20" t="n">
        <v>1.1461E-005</v>
      </c>
      <c r="S87" s="20" t="n">
        <v>4.091E-007</v>
      </c>
      <c r="T87" s="20" t="n">
        <v>3</v>
      </c>
      <c r="U87" s="20" t="n">
        <v>0</v>
      </c>
      <c r="V87" s="20" t="n">
        <v>0</v>
      </c>
      <c r="W87" s="199" t="s">
        <v>488</v>
      </c>
      <c r="X87" s="20" t="s">
        <v>360</v>
      </c>
      <c r="Y87" s="20" t="s">
        <v>361</v>
      </c>
      <c r="Z87" s="20"/>
      <c r="AA87" s="20"/>
      <c r="AB87" s="20"/>
      <c r="AC87" s="20"/>
      <c r="AD87" s="20" t="n">
        <v>172</v>
      </c>
      <c r="AE87" s="20" t="n">
        <v>86</v>
      </c>
      <c r="AF87" s="20" t="str">
        <f aca="true">INDIRECT("A"&amp;AD87)</f>
        <v>115-0.8</v>
      </c>
      <c r="AG87" s="20" t="n">
        <f aca="true">INDIRECT("D"&amp;AD87)</f>
        <v>200</v>
      </c>
      <c r="AH87" s="20" t="n">
        <f aca="true">INDIRECT("E"&amp;AD87)</f>
        <v>976</v>
      </c>
      <c r="AI87" s="197" t="n">
        <f aca="true">INDIRECT("I"&amp;AD87)</f>
        <v>-8.2658E-006</v>
      </c>
      <c r="AJ87" s="197" t="n">
        <f aca="true">INDIRECT("J"&amp;AD87)</f>
        <v>-3.775E-007</v>
      </c>
      <c r="AK87" s="197" t="n">
        <f aca="true">AVERAGE(INDIRECT("K"&amp;AD87):INDIRECT("K"&amp;AD88-1))</f>
        <v>0.000875885</v>
      </c>
      <c r="AL87" s="197" t="n">
        <f aca="true">AVERAGE(INDIRECT("L"&amp;AD87):INDIRECT("L"&amp;AD88-1))</f>
        <v>6.11555E-005</v>
      </c>
      <c r="AM87" s="197" t="n">
        <f aca="false">(ABS(AK87)/AK87*SQRT((AK87)^2+(AL87)^2))</f>
        <v>0.000878017385024494</v>
      </c>
      <c r="AN87" s="20"/>
      <c r="AO87" s="197" t="n">
        <f aca="true">STDEV(INDIRECT("K"&amp;AD87):INDIRECT("K"&amp;AD88-1))</f>
        <v>2.89913780286526E-007</v>
      </c>
    </row>
    <row r="88" customFormat="false" ht="14.25" hidden="false" customHeight="true" outlineLevel="0" collapsed="false">
      <c r="A88" s="20" t="s">
        <v>489</v>
      </c>
      <c r="B88" s="20" t="s">
        <v>357</v>
      </c>
      <c r="C88" s="20" t="n">
        <v>0</v>
      </c>
      <c r="D88" s="20" t="n">
        <v>200</v>
      </c>
      <c r="E88" s="20" t="n">
        <v>976</v>
      </c>
      <c r="F88" s="20" t="s">
        <v>358</v>
      </c>
      <c r="G88" s="197" t="n">
        <v>0.0013481</v>
      </c>
      <c r="H88" s="197" t="n">
        <v>5.35E-005</v>
      </c>
      <c r="I88" s="197" t="n">
        <v>-8.2658E-006</v>
      </c>
      <c r="J88" s="197" t="n">
        <v>-3.775E-007</v>
      </c>
      <c r="K88" s="197" t="n">
        <v>0.0013563</v>
      </c>
      <c r="L88" s="197" t="n">
        <v>5.39E-005</v>
      </c>
      <c r="M88" s="198" t="n">
        <v>2.28</v>
      </c>
      <c r="N88" s="20" t="n">
        <v>0</v>
      </c>
      <c r="O88" s="20" t="n">
        <v>0</v>
      </c>
      <c r="P88" s="20" t="n">
        <v>0</v>
      </c>
      <c r="Q88" s="20" t="n">
        <v>1</v>
      </c>
      <c r="R88" s="20" t="n">
        <v>1.3563E-005</v>
      </c>
      <c r="S88" s="20" t="n">
        <v>5.392E-007</v>
      </c>
      <c r="T88" s="20" t="n">
        <v>3</v>
      </c>
      <c r="U88" s="20" t="n">
        <v>0</v>
      </c>
      <c r="V88" s="20" t="n">
        <v>0</v>
      </c>
      <c r="W88" s="199" t="s">
        <v>490</v>
      </c>
      <c r="X88" s="20" t="s">
        <v>360</v>
      </c>
      <c r="Y88" s="20" t="s">
        <v>361</v>
      </c>
      <c r="Z88" s="20"/>
      <c r="AA88" s="20"/>
      <c r="AB88" s="20"/>
      <c r="AC88" s="20"/>
      <c r="AD88" s="20" t="n">
        <v>174</v>
      </c>
      <c r="AE88" s="20" t="n">
        <v>87</v>
      </c>
      <c r="AF88" s="20" t="str">
        <f aca="true">INDIRECT("A"&amp;AD88)</f>
        <v>115-0.6</v>
      </c>
      <c r="AG88" s="20" t="n">
        <f aca="true">INDIRECT("D"&amp;AD88)</f>
        <v>200</v>
      </c>
      <c r="AH88" s="20" t="n">
        <f aca="true">INDIRECT("E"&amp;AD88)</f>
        <v>976</v>
      </c>
      <c r="AI88" s="197" t="n">
        <f aca="true">INDIRECT("I"&amp;AD88)</f>
        <v>-8.2658E-006</v>
      </c>
      <c r="AJ88" s="197" t="n">
        <f aca="true">INDIRECT("J"&amp;AD88)</f>
        <v>-3.775E-007</v>
      </c>
      <c r="AK88" s="197" t="n">
        <f aca="true">AVERAGE(INDIRECT("K"&amp;AD88):INDIRECT("K"&amp;AD89-1))</f>
        <v>0.000579545</v>
      </c>
      <c r="AL88" s="197" t="n">
        <f aca="true">AVERAGE(INDIRECT("L"&amp;AD88):INDIRECT("L"&amp;AD89-1))</f>
        <v>3.59245E-005</v>
      </c>
      <c r="AM88" s="197" t="n">
        <f aca="false">(ABS(AK88)/AK88*SQRT((AK88)^2+(AL88)^2))</f>
        <v>0.000580657366030304</v>
      </c>
      <c r="AN88" s="20"/>
      <c r="AO88" s="197" t="n">
        <f aca="true">STDEV(INDIRECT("K"&amp;AD88):INDIRECT("K"&amp;AD89-1))</f>
        <v>1.90918830920307E-007</v>
      </c>
    </row>
    <row r="89" customFormat="false" ht="14.25" hidden="false" customHeight="true" outlineLevel="0" collapsed="false">
      <c r="A89" s="20" t="s">
        <v>489</v>
      </c>
      <c r="B89" s="20" t="s">
        <v>357</v>
      </c>
      <c r="C89" s="20" t="n">
        <v>0</v>
      </c>
      <c r="D89" s="20" t="n">
        <v>200</v>
      </c>
      <c r="E89" s="20" t="n">
        <v>976</v>
      </c>
      <c r="F89" s="20" t="s">
        <v>358</v>
      </c>
      <c r="G89" s="197" t="n">
        <v>0.0013479</v>
      </c>
      <c r="H89" s="197" t="n">
        <v>5.33E-005</v>
      </c>
      <c r="I89" s="197" t="n">
        <v>-8.2658E-006</v>
      </c>
      <c r="J89" s="197" t="n">
        <v>-3.775E-007</v>
      </c>
      <c r="K89" s="197" t="n">
        <v>0.0013562</v>
      </c>
      <c r="L89" s="197" t="n">
        <v>5.37E-005</v>
      </c>
      <c r="M89" s="198" t="n">
        <v>2.27</v>
      </c>
      <c r="N89" s="20" t="n">
        <v>0</v>
      </c>
      <c r="O89" s="20" t="n">
        <v>0</v>
      </c>
      <c r="P89" s="20" t="n">
        <v>0</v>
      </c>
      <c r="Q89" s="20" t="n">
        <v>1</v>
      </c>
      <c r="R89" s="20" t="n">
        <v>1.3562E-005</v>
      </c>
      <c r="S89" s="20" t="n">
        <v>5.367E-007</v>
      </c>
      <c r="T89" s="20" t="n">
        <v>3</v>
      </c>
      <c r="U89" s="20" t="n">
        <v>0</v>
      </c>
      <c r="V89" s="20" t="n">
        <v>0</v>
      </c>
      <c r="W89" s="199" t="s">
        <v>491</v>
      </c>
      <c r="X89" s="20" t="s">
        <v>360</v>
      </c>
      <c r="Y89" s="20" t="s">
        <v>361</v>
      </c>
      <c r="Z89" s="20"/>
      <c r="AA89" s="20"/>
      <c r="AB89" s="20"/>
      <c r="AC89" s="20"/>
      <c r="AD89" s="20" t="n">
        <v>176</v>
      </c>
      <c r="AE89" s="20" t="n">
        <v>88</v>
      </c>
      <c r="AF89" s="20" t="str">
        <f aca="true">INDIRECT("A"&amp;AD89)</f>
        <v>115-0.4</v>
      </c>
      <c r="AG89" s="20" t="n">
        <f aca="true">INDIRECT("D"&amp;AD89)</f>
        <v>200</v>
      </c>
      <c r="AH89" s="20" t="n">
        <f aca="true">INDIRECT("E"&amp;AD89)</f>
        <v>976</v>
      </c>
      <c r="AI89" s="197" t="n">
        <f aca="true">INDIRECT("I"&amp;AD89)</f>
        <v>-8.2658E-006</v>
      </c>
      <c r="AJ89" s="197" t="n">
        <f aca="true">INDIRECT("J"&amp;AD89)</f>
        <v>-3.775E-007</v>
      </c>
      <c r="AK89" s="197" t="n">
        <f aca="true">AVERAGE(INDIRECT("K"&amp;AD89):INDIRECT("K"&amp;AD90-1))</f>
        <v>0.000443825</v>
      </c>
      <c r="AL89" s="197" t="n">
        <f aca="true">AVERAGE(INDIRECT("L"&amp;AD89):INDIRECT("L"&amp;AD90-1))</f>
        <v>2.43395E-005</v>
      </c>
      <c r="AM89" s="197" t="n">
        <f aca="false">(ABS(AK89)/AK89*SQRT((AK89)^2+(AL89)^2))</f>
        <v>0.000444491891810469</v>
      </c>
      <c r="AN89" s="20"/>
      <c r="AO89" s="197" t="n">
        <f aca="true">STDEV(INDIRECT("K"&amp;AD89):INDIRECT("K"&amp;AD90-1))</f>
        <v>7.07106781186181E-009</v>
      </c>
    </row>
    <row r="90" customFormat="false" ht="14.25" hidden="false" customHeight="true" outlineLevel="0" collapsed="false">
      <c r="A90" s="20" t="s">
        <v>492</v>
      </c>
      <c r="B90" s="20" t="s">
        <v>357</v>
      </c>
      <c r="C90" s="20" t="n">
        <v>0</v>
      </c>
      <c r="D90" s="20" t="n">
        <v>200</v>
      </c>
      <c r="E90" s="20" t="n">
        <v>976</v>
      </c>
      <c r="F90" s="20" t="s">
        <v>358</v>
      </c>
      <c r="G90" s="197" t="n">
        <v>0.0012968</v>
      </c>
      <c r="H90" s="197" t="n">
        <v>4.33E-005</v>
      </c>
      <c r="I90" s="197" t="n">
        <v>-8.2658E-006</v>
      </c>
      <c r="J90" s="197" t="n">
        <v>-3.775E-007</v>
      </c>
      <c r="K90" s="197" t="n">
        <v>0.0013051</v>
      </c>
      <c r="L90" s="197" t="n">
        <v>4.37E-005</v>
      </c>
      <c r="M90" s="198" t="n">
        <v>1.92</v>
      </c>
      <c r="N90" s="20" t="n">
        <v>0</v>
      </c>
      <c r="O90" s="20" t="n">
        <v>0</v>
      </c>
      <c r="P90" s="20" t="n">
        <v>0</v>
      </c>
      <c r="Q90" s="20" t="n">
        <v>1</v>
      </c>
      <c r="R90" s="20" t="n">
        <v>1.3051E-005</v>
      </c>
      <c r="S90" s="20" t="n">
        <v>4.367E-007</v>
      </c>
      <c r="T90" s="20" t="n">
        <v>3</v>
      </c>
      <c r="U90" s="20" t="n">
        <v>0</v>
      </c>
      <c r="V90" s="20" t="n">
        <v>0</v>
      </c>
      <c r="W90" s="199" t="s">
        <v>493</v>
      </c>
      <c r="X90" s="20" t="s">
        <v>360</v>
      </c>
      <c r="Y90" s="20" t="s">
        <v>361</v>
      </c>
      <c r="Z90" s="20"/>
      <c r="AA90" s="20"/>
      <c r="AB90" s="20"/>
      <c r="AC90" s="20"/>
      <c r="AD90" s="20" t="n">
        <v>178</v>
      </c>
      <c r="AE90" s="20" t="n">
        <v>89</v>
      </c>
      <c r="AF90" s="20" t="str">
        <f aca="true">INDIRECT("A"&amp;AD90)</f>
        <v>115-0.2</v>
      </c>
      <c r="AG90" s="20" t="n">
        <f aca="true">INDIRECT("D"&amp;AD90)</f>
        <v>200</v>
      </c>
      <c r="AH90" s="20" t="n">
        <f aca="true">INDIRECT("E"&amp;AD90)</f>
        <v>976</v>
      </c>
      <c r="AI90" s="197" t="n">
        <f aca="true">INDIRECT("I"&amp;AD90)</f>
        <v>-8.2658E-006</v>
      </c>
      <c r="AJ90" s="197" t="n">
        <f aca="true">INDIRECT("J"&amp;AD90)</f>
        <v>-3.775E-007</v>
      </c>
      <c r="AK90" s="197" t="n">
        <f aca="true">AVERAGE(INDIRECT("K"&amp;AD90):INDIRECT("K"&amp;AD91-1))</f>
        <v>0.00068805</v>
      </c>
      <c r="AL90" s="197" t="n">
        <f aca="true">AVERAGE(INDIRECT("L"&amp;AD90):INDIRECT("L"&amp;AD91-1))</f>
        <v>3.4898E-005</v>
      </c>
      <c r="AM90" s="197" t="n">
        <f aca="false">(ABS(AK90)/AK90*SQRT((AK90)^2+(AL90)^2))</f>
        <v>0.000688934447465069</v>
      </c>
      <c r="AN90" s="20"/>
      <c r="AO90" s="197" t="n">
        <f aca="true">STDEV(INDIRECT("K"&amp;AD90):INDIRECT("K"&amp;AD91-1))</f>
        <v>5.65685424949712E-008</v>
      </c>
    </row>
    <row r="91" customFormat="false" ht="14.25" hidden="false" customHeight="true" outlineLevel="0" collapsed="false">
      <c r="A91" s="20" t="s">
        <v>492</v>
      </c>
      <c r="B91" s="20" t="s">
        <v>357</v>
      </c>
      <c r="C91" s="20" t="n">
        <v>0</v>
      </c>
      <c r="D91" s="20" t="n">
        <v>200</v>
      </c>
      <c r="E91" s="20" t="n">
        <v>976</v>
      </c>
      <c r="F91" s="20" t="s">
        <v>358</v>
      </c>
      <c r="G91" s="197" t="n">
        <v>0.0012967</v>
      </c>
      <c r="H91" s="197" t="n">
        <v>4.32E-005</v>
      </c>
      <c r="I91" s="197" t="n">
        <v>-8.2658E-006</v>
      </c>
      <c r="J91" s="197" t="n">
        <v>-3.775E-007</v>
      </c>
      <c r="K91" s="197" t="n">
        <v>0.001305</v>
      </c>
      <c r="L91" s="197" t="n">
        <v>4.36E-005</v>
      </c>
      <c r="M91" s="198" t="n">
        <v>1.91</v>
      </c>
      <c r="N91" s="20" t="n">
        <v>0</v>
      </c>
      <c r="O91" s="20" t="n">
        <v>0</v>
      </c>
      <c r="P91" s="20" t="n">
        <v>0</v>
      </c>
      <c r="Q91" s="20" t="n">
        <v>1</v>
      </c>
      <c r="R91" s="20" t="n">
        <v>1.305E-005</v>
      </c>
      <c r="S91" s="20" t="n">
        <v>4.358E-007</v>
      </c>
      <c r="T91" s="20" t="n">
        <v>3</v>
      </c>
      <c r="U91" s="20" t="n">
        <v>0</v>
      </c>
      <c r="V91" s="20" t="n">
        <v>0</v>
      </c>
      <c r="W91" s="199" t="s">
        <v>494</v>
      </c>
      <c r="X91" s="20" t="s">
        <v>360</v>
      </c>
      <c r="Y91" s="20" t="s">
        <v>361</v>
      </c>
      <c r="Z91" s="20"/>
      <c r="AA91" s="20"/>
      <c r="AB91" s="20"/>
      <c r="AC91" s="20"/>
      <c r="AD91" s="20" t="n">
        <v>180</v>
      </c>
      <c r="AE91" s="20" t="n">
        <v>90</v>
      </c>
      <c r="AF91" s="20" t="str">
        <f aca="true">INDIRECT("A"&amp;AD91)</f>
        <v>115-&lt;0.2</v>
      </c>
      <c r="AG91" s="20" t="n">
        <f aca="true">INDIRECT("D"&amp;AD91)</f>
        <v>200</v>
      </c>
      <c r="AH91" s="20" t="n">
        <f aca="true">INDIRECT("E"&amp;AD91)</f>
        <v>976</v>
      </c>
      <c r="AI91" s="197" t="n">
        <f aca="true">INDIRECT("I"&amp;AD91)</f>
        <v>-8.2658E-006</v>
      </c>
      <c r="AJ91" s="197" t="n">
        <f aca="true">INDIRECT("J"&amp;AD91)</f>
        <v>-3.775E-007</v>
      </c>
      <c r="AK91" s="197" t="n">
        <f aca="true">AVERAGE(INDIRECT("K"&amp;AD91):INDIRECT("K"&amp;AD92-1))</f>
        <v>0.00125345</v>
      </c>
      <c r="AL91" s="197" t="n">
        <f aca="true">AVERAGE(INDIRECT("L"&amp;AD91):INDIRECT("L"&amp;AD92-1))</f>
        <v>6.205E-005</v>
      </c>
      <c r="AM91" s="197" t="n">
        <f aca="false">(ABS(AK91)/AK91*SQRT((AK91)^2+(AL91)^2))</f>
        <v>0.00125498490229963</v>
      </c>
      <c r="AN91" s="20"/>
      <c r="AO91" s="197" t="n">
        <f aca="true">STDEV(INDIRECT("K"&amp;AD91):INDIRECT("K"&amp;AD92-1))</f>
        <v>7.07106781186948E-008</v>
      </c>
    </row>
    <row r="92" customFormat="false" ht="14.25" hidden="false" customHeight="true" outlineLevel="0" collapsed="false">
      <c r="A92" s="20" t="s">
        <v>495</v>
      </c>
      <c r="B92" s="20" t="s">
        <v>357</v>
      </c>
      <c r="C92" s="20" t="n">
        <v>0</v>
      </c>
      <c r="D92" s="20" t="n">
        <v>200</v>
      </c>
      <c r="E92" s="20" t="n">
        <v>976</v>
      </c>
      <c r="F92" s="20" t="s">
        <v>358</v>
      </c>
      <c r="G92" s="197" t="n">
        <v>0.00068928</v>
      </c>
      <c r="H92" s="197" t="n">
        <v>2.4573E-005</v>
      </c>
      <c r="I92" s="197" t="n">
        <v>-8.2658E-006</v>
      </c>
      <c r="J92" s="197" t="n">
        <v>-3.775E-007</v>
      </c>
      <c r="K92" s="197" t="n">
        <v>0.00069755</v>
      </c>
      <c r="L92" s="197" t="n">
        <v>2.4951E-005</v>
      </c>
      <c r="M92" s="198" t="n">
        <v>2.05</v>
      </c>
      <c r="N92" s="20" t="n">
        <v>0</v>
      </c>
      <c r="O92" s="20" t="n">
        <v>0</v>
      </c>
      <c r="P92" s="20" t="n">
        <v>0</v>
      </c>
      <c r="Q92" s="20" t="n">
        <v>1</v>
      </c>
      <c r="R92" s="20" t="n">
        <v>6.9755E-006</v>
      </c>
      <c r="S92" s="20" t="n">
        <v>2.495E-007</v>
      </c>
      <c r="T92" s="20" t="n">
        <v>3</v>
      </c>
      <c r="U92" s="20" t="n">
        <v>0</v>
      </c>
      <c r="V92" s="20" t="n">
        <v>0</v>
      </c>
      <c r="W92" s="199" t="s">
        <v>496</v>
      </c>
      <c r="X92" s="20" t="s">
        <v>360</v>
      </c>
      <c r="Y92" s="20" t="s">
        <v>361</v>
      </c>
      <c r="Z92" s="20"/>
      <c r="AA92" s="20"/>
      <c r="AB92" s="20"/>
      <c r="AC92" s="20"/>
      <c r="AD92" s="20" t="n">
        <v>182</v>
      </c>
      <c r="AE92" s="20" t="n">
        <v>91</v>
      </c>
      <c r="AF92" s="20" t="str">
        <f aca="true">INDIRECT("A"&amp;AD92)</f>
        <v>116-ALL</v>
      </c>
      <c r="AG92" s="20" t="n">
        <f aca="true">INDIRECT("D"&amp;AD92)</f>
        <v>200</v>
      </c>
      <c r="AH92" s="20" t="n">
        <f aca="true">INDIRECT("E"&amp;AD92)</f>
        <v>976</v>
      </c>
      <c r="AI92" s="197" t="n">
        <f aca="true">INDIRECT("I"&amp;AD92)</f>
        <v>-8.2194E-006</v>
      </c>
      <c r="AJ92" s="197" t="n">
        <f aca="true">INDIRECT("J"&amp;AD92)</f>
        <v>-3.892E-007</v>
      </c>
      <c r="AK92" s="197" t="n">
        <f aca="true">AVERAGE(INDIRECT("K"&amp;AD92):INDIRECT("K"&amp;AD93-1))</f>
        <v>0.0005147</v>
      </c>
      <c r="AL92" s="197" t="n">
        <f aca="true">AVERAGE(INDIRECT("L"&amp;AD92):INDIRECT("L"&amp;AD93-1))</f>
        <v>1.9066E-005</v>
      </c>
      <c r="AM92" s="197" t="n">
        <f aca="false">(ABS(AK92)/AK92*SQRT((AK92)^2+(AL92)^2))</f>
        <v>0.000515053009267978</v>
      </c>
      <c r="AN92" s="20"/>
      <c r="AO92" s="197" t="n">
        <f aca="true">STDEV(INDIRECT("K"&amp;AD92):INDIRECT("K"&amp;AD93-1))</f>
        <v>2.82842712474473E-008</v>
      </c>
    </row>
    <row r="93" customFormat="false" ht="14.25" hidden="false" customHeight="true" outlineLevel="0" collapsed="false">
      <c r="A93" s="20" t="s">
        <v>495</v>
      </c>
      <c r="B93" s="20" t="s">
        <v>357</v>
      </c>
      <c r="C93" s="20" t="n">
        <v>0</v>
      </c>
      <c r="D93" s="20" t="n">
        <v>200</v>
      </c>
      <c r="E93" s="20" t="n">
        <v>976</v>
      </c>
      <c r="F93" s="20" t="s">
        <v>358</v>
      </c>
      <c r="G93" s="197" t="n">
        <v>0.00068922</v>
      </c>
      <c r="H93" s="197" t="n">
        <v>2.4519E-005</v>
      </c>
      <c r="I93" s="197" t="n">
        <v>-8.2658E-006</v>
      </c>
      <c r="J93" s="197" t="n">
        <v>-3.775E-007</v>
      </c>
      <c r="K93" s="197" t="n">
        <v>0.00069749</v>
      </c>
      <c r="L93" s="197" t="n">
        <v>2.4896E-005</v>
      </c>
      <c r="M93" s="198" t="n">
        <v>2.04</v>
      </c>
      <c r="N93" s="20" t="n">
        <v>0</v>
      </c>
      <c r="O93" s="20" t="n">
        <v>0</v>
      </c>
      <c r="P93" s="20" t="n">
        <v>0</v>
      </c>
      <c r="Q93" s="20" t="n">
        <v>1</v>
      </c>
      <c r="R93" s="20" t="n">
        <v>6.9749E-006</v>
      </c>
      <c r="S93" s="20" t="n">
        <v>2.49E-007</v>
      </c>
      <c r="T93" s="20" t="n">
        <v>3</v>
      </c>
      <c r="U93" s="20" t="n">
        <v>0</v>
      </c>
      <c r="V93" s="20" t="n">
        <v>0</v>
      </c>
      <c r="W93" s="199" t="s">
        <v>497</v>
      </c>
      <c r="X93" s="20" t="s">
        <v>360</v>
      </c>
      <c r="Y93" s="20" t="s">
        <v>361</v>
      </c>
      <c r="Z93" s="20"/>
      <c r="AA93" s="20"/>
      <c r="AB93" s="20"/>
      <c r="AC93" s="20"/>
      <c r="AD93" s="20" t="n">
        <v>184</v>
      </c>
      <c r="AE93" s="20" t="n">
        <v>92</v>
      </c>
      <c r="AF93" s="20" t="str">
        <f aca="true">INDIRECT("A"&amp;AD93)</f>
        <v>116-0.8</v>
      </c>
      <c r="AG93" s="20" t="n">
        <f aca="true">INDIRECT("D"&amp;AD93)</f>
        <v>200</v>
      </c>
      <c r="AH93" s="20" t="n">
        <f aca="true">INDIRECT("E"&amp;AD93)</f>
        <v>976</v>
      </c>
      <c r="AI93" s="197" t="n">
        <f aca="true">INDIRECT("I"&amp;AD93)</f>
        <v>-8.2194E-006</v>
      </c>
      <c r="AJ93" s="197" t="n">
        <f aca="true">INDIRECT("J"&amp;AD93)</f>
        <v>-3.892E-007</v>
      </c>
      <c r="AK93" s="197" t="n">
        <f aca="true">AVERAGE(INDIRECT("K"&amp;AD93):INDIRECT("K"&amp;AD94-1))</f>
        <v>0.00103855</v>
      </c>
      <c r="AL93" s="197" t="n">
        <f aca="true">AVERAGE(INDIRECT("L"&amp;AD93):INDIRECT("L"&amp;AD94-1))</f>
        <v>3.785E-005</v>
      </c>
      <c r="AM93" s="197" t="n">
        <f aca="false">(ABS(AK93)/AK93*SQRT((AK93)^2+(AL93)^2))</f>
        <v>0.0010392394935721</v>
      </c>
      <c r="AN93" s="20"/>
      <c r="AO93" s="197" t="n">
        <f aca="true">STDEV(INDIRECT("K"&amp;AD93):INDIRECT("K"&amp;AD94-1))</f>
        <v>7.07106781186948E-008</v>
      </c>
    </row>
    <row r="94" customFormat="false" ht="14.25" hidden="false" customHeight="true" outlineLevel="0" collapsed="false">
      <c r="A94" s="20" t="s">
        <v>498</v>
      </c>
      <c r="B94" s="20" t="s">
        <v>357</v>
      </c>
      <c r="C94" s="20" t="n">
        <v>0</v>
      </c>
      <c r="D94" s="20" t="n">
        <v>200</v>
      </c>
      <c r="E94" s="20" t="n">
        <v>976</v>
      </c>
      <c r="F94" s="20" t="s">
        <v>358</v>
      </c>
      <c r="G94" s="197" t="n">
        <v>0.00088839</v>
      </c>
      <c r="H94" s="197" t="n">
        <v>3.1541E-005</v>
      </c>
      <c r="I94" s="197" t="n">
        <v>-8.2658E-006</v>
      </c>
      <c r="J94" s="197" t="n">
        <v>-3.775E-007</v>
      </c>
      <c r="K94" s="197" t="n">
        <v>0.00089665</v>
      </c>
      <c r="L94" s="197" t="n">
        <v>3.1919E-005</v>
      </c>
      <c r="M94" s="198" t="n">
        <v>2.04</v>
      </c>
      <c r="N94" s="20" t="n">
        <v>0</v>
      </c>
      <c r="O94" s="20" t="n">
        <v>0</v>
      </c>
      <c r="P94" s="20" t="n">
        <v>0</v>
      </c>
      <c r="Q94" s="20" t="n">
        <v>1</v>
      </c>
      <c r="R94" s="20" t="n">
        <v>8.9665E-006</v>
      </c>
      <c r="S94" s="20" t="n">
        <v>3.192E-007</v>
      </c>
      <c r="T94" s="20" t="n">
        <v>3</v>
      </c>
      <c r="U94" s="20" t="n">
        <v>0</v>
      </c>
      <c r="V94" s="20" t="n">
        <v>0</v>
      </c>
      <c r="W94" s="199" t="s">
        <v>499</v>
      </c>
      <c r="X94" s="20" t="s">
        <v>360</v>
      </c>
      <c r="Y94" s="20" t="s">
        <v>361</v>
      </c>
      <c r="Z94" s="20"/>
      <c r="AA94" s="20"/>
      <c r="AB94" s="20"/>
      <c r="AC94" s="20"/>
      <c r="AD94" s="20" t="n">
        <v>186</v>
      </c>
      <c r="AE94" s="20" t="n">
        <v>93</v>
      </c>
      <c r="AF94" s="20" t="str">
        <f aca="true">INDIRECT("A"&amp;AD94)</f>
        <v>116-0.6</v>
      </c>
      <c r="AG94" s="20" t="n">
        <f aca="true">INDIRECT("D"&amp;AD94)</f>
        <v>200</v>
      </c>
      <c r="AH94" s="20" t="n">
        <f aca="true">INDIRECT("E"&amp;AD94)</f>
        <v>976</v>
      </c>
      <c r="AI94" s="197" t="n">
        <f aca="true">INDIRECT("I"&amp;AD94)</f>
        <v>-8.2194E-006</v>
      </c>
      <c r="AJ94" s="197" t="n">
        <f aca="true">INDIRECT("J"&amp;AD94)</f>
        <v>-3.892E-007</v>
      </c>
      <c r="AK94" s="197" t="n">
        <f aca="true">AVERAGE(INDIRECT("K"&amp;AD94):INDIRECT("K"&amp;AD95-1))</f>
        <v>0.000557965</v>
      </c>
      <c r="AL94" s="197" t="n">
        <f aca="true">AVERAGE(INDIRECT("L"&amp;AD94):INDIRECT("L"&amp;AD95-1))</f>
        <v>2.06535E-005</v>
      </c>
      <c r="AM94" s="197" t="n">
        <f aca="false">(ABS(AK94)/AK94*SQRT((AK94)^2+(AL94)^2))</f>
        <v>0.000558347121679023</v>
      </c>
      <c r="AN94" s="20"/>
      <c r="AO94" s="197" t="n">
        <f aca="true">STDEV(INDIRECT("K"&amp;AD94):INDIRECT("K"&amp;AD95-1))</f>
        <v>7.77817459305183E-008</v>
      </c>
    </row>
    <row r="95" customFormat="false" ht="14.25" hidden="false" customHeight="true" outlineLevel="0" collapsed="false">
      <c r="A95" s="20" t="s">
        <v>498</v>
      </c>
      <c r="B95" s="20" t="s">
        <v>357</v>
      </c>
      <c r="C95" s="20" t="n">
        <v>0</v>
      </c>
      <c r="D95" s="20" t="n">
        <v>200</v>
      </c>
      <c r="E95" s="20" t="n">
        <v>976</v>
      </c>
      <c r="F95" s="20" t="s">
        <v>358</v>
      </c>
      <c r="G95" s="197" t="n">
        <v>0.00088843</v>
      </c>
      <c r="H95" s="197" t="n">
        <v>3.1457E-005</v>
      </c>
      <c r="I95" s="197" t="n">
        <v>-8.2658E-006</v>
      </c>
      <c r="J95" s="197" t="n">
        <v>-3.775E-007</v>
      </c>
      <c r="K95" s="197" t="n">
        <v>0.0008967</v>
      </c>
      <c r="L95" s="197" t="n">
        <v>3.1835E-005</v>
      </c>
      <c r="M95" s="198" t="n">
        <v>2.03</v>
      </c>
      <c r="N95" s="20" t="n">
        <v>0</v>
      </c>
      <c r="O95" s="20" t="n">
        <v>0</v>
      </c>
      <c r="P95" s="20" t="n">
        <v>0</v>
      </c>
      <c r="Q95" s="20" t="n">
        <v>1</v>
      </c>
      <c r="R95" s="20" t="n">
        <v>8.967E-006</v>
      </c>
      <c r="S95" s="20" t="n">
        <v>3.183E-007</v>
      </c>
      <c r="T95" s="20" t="n">
        <v>3</v>
      </c>
      <c r="U95" s="20" t="n">
        <v>0</v>
      </c>
      <c r="V95" s="20" t="n">
        <v>0</v>
      </c>
      <c r="W95" s="199" t="s">
        <v>500</v>
      </c>
      <c r="X95" s="20" t="s">
        <v>360</v>
      </c>
      <c r="Y95" s="20" t="s">
        <v>361</v>
      </c>
      <c r="Z95" s="20"/>
      <c r="AA95" s="20"/>
      <c r="AB95" s="20"/>
      <c r="AC95" s="20"/>
      <c r="AD95" s="20" t="n">
        <v>188</v>
      </c>
      <c r="AE95" s="20" t="n">
        <v>94</v>
      </c>
      <c r="AF95" s="20" t="str">
        <f aca="true">INDIRECT("A"&amp;AD95)</f>
        <v>116-0.4</v>
      </c>
      <c r="AG95" s="20" t="n">
        <f aca="true">INDIRECT("D"&amp;AD95)</f>
        <v>200</v>
      </c>
      <c r="AH95" s="20" t="n">
        <f aca="true">INDIRECT("E"&amp;AD95)</f>
        <v>976</v>
      </c>
      <c r="AI95" s="197" t="n">
        <f aca="true">INDIRECT("I"&amp;AD95)</f>
        <v>-8.2194E-006</v>
      </c>
      <c r="AJ95" s="197" t="n">
        <f aca="true">INDIRECT("J"&amp;AD95)</f>
        <v>-3.892E-007</v>
      </c>
      <c r="AK95" s="197" t="n">
        <f aca="true">AVERAGE(INDIRECT("K"&amp;AD95):INDIRECT("K"&amp;AD96-1))</f>
        <v>0.00055736</v>
      </c>
      <c r="AL95" s="197" t="n">
        <f aca="true">AVERAGE(INDIRECT("L"&amp;AD95):INDIRECT("L"&amp;AD96-1))</f>
        <v>1.99045E-005</v>
      </c>
      <c r="AM95" s="197" t="n">
        <f aca="false">(ABS(AK95)/AK95*SQRT((AK95)^2+(AL95)^2))</f>
        <v>0.000557715302569555</v>
      </c>
      <c r="AN95" s="20"/>
      <c r="AO95" s="197" t="n">
        <f aca="true">STDEV(INDIRECT("K"&amp;AD95):INDIRECT("K"&amp;AD96-1))</f>
        <v>5.65685424948945E-008</v>
      </c>
    </row>
    <row r="96" customFormat="false" ht="14.25" hidden="false" customHeight="true" outlineLevel="0" collapsed="false">
      <c r="A96" s="20" t="s">
        <v>501</v>
      </c>
      <c r="B96" s="20" t="s">
        <v>357</v>
      </c>
      <c r="C96" s="20" t="n">
        <v>0</v>
      </c>
      <c r="D96" s="20" t="n">
        <v>200</v>
      </c>
      <c r="E96" s="20" t="n">
        <v>976</v>
      </c>
      <c r="F96" s="20" t="s">
        <v>358</v>
      </c>
      <c r="G96" s="197" t="n">
        <v>0.0018565</v>
      </c>
      <c r="H96" s="197" t="n">
        <v>6.39E-005</v>
      </c>
      <c r="I96" s="197" t="n">
        <v>-8.2658E-006</v>
      </c>
      <c r="J96" s="197" t="n">
        <v>-3.775E-007</v>
      </c>
      <c r="K96" s="197" t="n">
        <v>0.0018647</v>
      </c>
      <c r="L96" s="197" t="n">
        <v>6.43E-005</v>
      </c>
      <c r="M96" s="198" t="n">
        <v>1.97</v>
      </c>
      <c r="N96" s="20" t="n">
        <v>0</v>
      </c>
      <c r="O96" s="20" t="n">
        <v>0</v>
      </c>
      <c r="P96" s="20" t="n">
        <v>0</v>
      </c>
      <c r="Q96" s="20" t="n">
        <v>1</v>
      </c>
      <c r="R96" s="20" t="n">
        <v>1.8647E-005</v>
      </c>
      <c r="S96" s="20" t="n">
        <v>6.426E-007</v>
      </c>
      <c r="T96" s="20" t="n">
        <v>3</v>
      </c>
      <c r="U96" s="20" t="n">
        <v>0</v>
      </c>
      <c r="V96" s="20" t="n">
        <v>0</v>
      </c>
      <c r="W96" s="199" t="s">
        <v>502</v>
      </c>
      <c r="X96" s="20" t="s">
        <v>360</v>
      </c>
      <c r="Y96" s="20" t="s">
        <v>361</v>
      </c>
      <c r="Z96" s="20"/>
      <c r="AA96" s="20"/>
      <c r="AB96" s="20"/>
      <c r="AC96" s="20"/>
      <c r="AD96" s="20" t="n">
        <v>190</v>
      </c>
      <c r="AE96" s="20" t="n">
        <v>95</v>
      </c>
      <c r="AF96" s="20" t="str">
        <f aca="true">INDIRECT("A"&amp;AD96)</f>
        <v>116-0.2</v>
      </c>
      <c r="AG96" s="20" t="n">
        <f aca="true">INDIRECT("D"&amp;AD96)</f>
        <v>200</v>
      </c>
      <c r="AH96" s="20" t="n">
        <f aca="true">INDIRECT("E"&amp;AD96)</f>
        <v>976</v>
      </c>
      <c r="AI96" s="197" t="n">
        <f aca="true">INDIRECT("I"&amp;AD96)</f>
        <v>-8.2194E-006</v>
      </c>
      <c r="AJ96" s="197" t="n">
        <f aca="true">INDIRECT("J"&amp;AD96)</f>
        <v>-3.892E-007</v>
      </c>
      <c r="AK96" s="197" t="n">
        <f aca="true">AVERAGE(INDIRECT("K"&amp;AD96):INDIRECT("K"&amp;AD97-1))</f>
        <v>0.000545305</v>
      </c>
      <c r="AL96" s="197" t="n">
        <f aca="true">AVERAGE(INDIRECT("L"&amp;AD96):INDIRECT("L"&amp;AD97-1))</f>
        <v>1.95795E-005</v>
      </c>
      <c r="AM96" s="197" t="n">
        <f aca="false">(ABS(AK96)/AK96*SQRT((AK96)^2+(AL96)^2))</f>
        <v>0.000545656393571312</v>
      </c>
      <c r="AN96" s="20"/>
      <c r="AO96" s="197" t="n">
        <f aca="true">STDEV(INDIRECT("K"&amp;AD96):INDIRECT("K"&amp;AD97-1))</f>
        <v>1.62634559672937E-007</v>
      </c>
    </row>
    <row r="97" customFormat="false" ht="14.25" hidden="false" customHeight="true" outlineLevel="0" collapsed="false">
      <c r="A97" s="20" t="s">
        <v>501</v>
      </c>
      <c r="B97" s="20" t="s">
        <v>357</v>
      </c>
      <c r="C97" s="20" t="n">
        <v>0</v>
      </c>
      <c r="D97" s="20" t="n">
        <v>200</v>
      </c>
      <c r="E97" s="20" t="n">
        <v>976</v>
      </c>
      <c r="F97" s="20" t="s">
        <v>358</v>
      </c>
      <c r="G97" s="197" t="n">
        <v>0.0018564</v>
      </c>
      <c r="H97" s="197" t="n">
        <v>6.36E-005</v>
      </c>
      <c r="I97" s="197" t="n">
        <v>-8.2658E-006</v>
      </c>
      <c r="J97" s="197" t="n">
        <v>-3.775E-007</v>
      </c>
      <c r="K97" s="197" t="n">
        <v>0.0018646</v>
      </c>
      <c r="L97" s="197" t="n">
        <v>6.4E-005</v>
      </c>
      <c r="M97" s="198" t="n">
        <v>1.97</v>
      </c>
      <c r="N97" s="20" t="n">
        <v>0</v>
      </c>
      <c r="O97" s="20" t="n">
        <v>0</v>
      </c>
      <c r="P97" s="20" t="n">
        <v>0</v>
      </c>
      <c r="Q97" s="20" t="n">
        <v>1</v>
      </c>
      <c r="R97" s="20" t="n">
        <v>1.8646E-005</v>
      </c>
      <c r="S97" s="20" t="n">
        <v>6.402E-007</v>
      </c>
      <c r="T97" s="20" t="n">
        <v>3</v>
      </c>
      <c r="U97" s="20" t="n">
        <v>0</v>
      </c>
      <c r="V97" s="20" t="n">
        <v>0</v>
      </c>
      <c r="W97" s="199" t="s">
        <v>503</v>
      </c>
      <c r="X97" s="20" t="s">
        <v>360</v>
      </c>
      <c r="Y97" s="20" t="s">
        <v>361</v>
      </c>
      <c r="Z97" s="20"/>
      <c r="AA97" s="20"/>
      <c r="AB97" s="20"/>
      <c r="AC97" s="20"/>
      <c r="AD97" s="20" t="n">
        <v>192</v>
      </c>
      <c r="AE97" s="20" t="n">
        <v>96</v>
      </c>
      <c r="AF97" s="20" t="str">
        <f aca="true">INDIRECT("A"&amp;AD97)</f>
        <v>116-&lt;0.2</v>
      </c>
      <c r="AG97" s="20" t="n">
        <f aca="true">INDIRECT("D"&amp;AD97)</f>
        <v>200</v>
      </c>
      <c r="AH97" s="20" t="n">
        <f aca="true">INDIRECT("E"&amp;AD97)</f>
        <v>976</v>
      </c>
      <c r="AI97" s="197" t="n">
        <f aca="true">INDIRECT("I"&amp;AD97)</f>
        <v>-8.2194E-006</v>
      </c>
      <c r="AJ97" s="197" t="n">
        <f aca="true">INDIRECT("J"&amp;AD97)</f>
        <v>-3.892E-007</v>
      </c>
      <c r="AK97" s="197" t="n">
        <f aca="true">AVERAGE(INDIRECT("K"&amp;AD97):INDIRECT("K"&amp;AD98-1))</f>
        <v>0.000890155</v>
      </c>
      <c r="AL97" s="197" t="n">
        <f aca="true">AVERAGE(INDIRECT("L"&amp;AD97):INDIRECT("L"&amp;AD98-1))</f>
        <v>3.0523E-005</v>
      </c>
      <c r="AM97" s="197" t="n">
        <f aca="false">(ABS(AK97)/AK97*SQRT((AK97)^2+(AL97)^2))</f>
        <v>0.000890678155987897</v>
      </c>
      <c r="AN97" s="20"/>
      <c r="AO97" s="197" t="n">
        <f aca="true">STDEV(INDIRECT("K"&amp;AD97):INDIRECT("K"&amp;AD98-1))</f>
        <v>3.53553390592707E-008</v>
      </c>
    </row>
    <row r="98" customFormat="false" ht="14.25" hidden="false" customHeight="true" outlineLevel="0" collapsed="false">
      <c r="A98" s="20" t="s">
        <v>504</v>
      </c>
      <c r="B98" s="20" t="s">
        <v>357</v>
      </c>
      <c r="C98" s="20" t="n">
        <v>0</v>
      </c>
      <c r="D98" s="20" t="n">
        <v>200</v>
      </c>
      <c r="E98" s="20" t="n">
        <v>976</v>
      </c>
      <c r="F98" s="20" t="s">
        <v>358</v>
      </c>
      <c r="G98" s="197" t="n">
        <v>0.0016847</v>
      </c>
      <c r="H98" s="197" t="n">
        <v>5.6E-005</v>
      </c>
      <c r="I98" s="197" t="n">
        <v>-8.2658E-006</v>
      </c>
      <c r="J98" s="197" t="n">
        <v>-3.775E-007</v>
      </c>
      <c r="K98" s="197" t="n">
        <v>0.001693</v>
      </c>
      <c r="L98" s="197" t="n">
        <v>5.64E-005</v>
      </c>
      <c r="M98" s="198" t="n">
        <v>1.91</v>
      </c>
      <c r="N98" s="20" t="n">
        <v>0</v>
      </c>
      <c r="O98" s="20" t="n">
        <v>0</v>
      </c>
      <c r="P98" s="20" t="n">
        <v>0</v>
      </c>
      <c r="Q98" s="20" t="n">
        <v>1</v>
      </c>
      <c r="R98" s="20" t="n">
        <v>1.693E-005</v>
      </c>
      <c r="S98" s="20" t="n">
        <v>5.635E-007</v>
      </c>
      <c r="T98" s="20" t="n">
        <v>3</v>
      </c>
      <c r="U98" s="20" t="n">
        <v>0</v>
      </c>
      <c r="V98" s="20" t="n">
        <v>0</v>
      </c>
      <c r="W98" s="199" t="s">
        <v>505</v>
      </c>
      <c r="X98" s="20" t="s">
        <v>360</v>
      </c>
      <c r="Y98" s="20" t="s">
        <v>361</v>
      </c>
      <c r="Z98" s="20"/>
      <c r="AA98" s="20"/>
      <c r="AB98" s="20"/>
      <c r="AC98" s="20"/>
      <c r="AD98" s="20" t="n">
        <v>194</v>
      </c>
      <c r="AE98" s="20" t="n">
        <v>97</v>
      </c>
      <c r="AF98" s="20" t="str">
        <f aca="true">INDIRECT("A"&amp;AD98)</f>
        <v>117-ALL</v>
      </c>
      <c r="AG98" s="20" t="n">
        <f aca="true">INDIRECT("D"&amp;AD98)</f>
        <v>200</v>
      </c>
      <c r="AH98" s="20" t="n">
        <f aca="true">INDIRECT("E"&amp;AD98)</f>
        <v>976</v>
      </c>
      <c r="AI98" s="197" t="n">
        <f aca="true">INDIRECT("I"&amp;AD98)</f>
        <v>-8.2194E-006</v>
      </c>
      <c r="AJ98" s="197" t="n">
        <f aca="true">INDIRECT("J"&amp;AD98)</f>
        <v>-3.892E-007</v>
      </c>
      <c r="AK98" s="197" t="n">
        <f aca="true">AVERAGE(INDIRECT("K"&amp;AD98):INDIRECT("K"&amp;AD99-1))</f>
        <v>0.0014888</v>
      </c>
      <c r="AL98" s="197" t="n">
        <f aca="true">AVERAGE(INDIRECT("L"&amp;AD98):INDIRECT("L"&amp;AD99-1))</f>
        <v>4.7E-005</v>
      </c>
      <c r="AM98" s="197" t="n">
        <f aca="false">(ABS(AK98)/AK98*SQRT((AK98)^2+(AL98)^2))</f>
        <v>0.00148954168790269</v>
      </c>
      <c r="AN98" s="20"/>
      <c r="AO98" s="197" t="n">
        <f aca="true">STDEV(INDIRECT("K"&amp;AD98):INDIRECT("K"&amp;AD99-1))</f>
        <v>0</v>
      </c>
    </row>
    <row r="99" customFormat="false" ht="14.25" hidden="false" customHeight="true" outlineLevel="0" collapsed="false">
      <c r="A99" s="20" t="s">
        <v>504</v>
      </c>
      <c r="B99" s="20" t="s">
        <v>357</v>
      </c>
      <c r="C99" s="20" t="n">
        <v>0</v>
      </c>
      <c r="D99" s="20" t="n">
        <v>200</v>
      </c>
      <c r="E99" s="20" t="n">
        <v>976</v>
      </c>
      <c r="F99" s="20" t="s">
        <v>358</v>
      </c>
      <c r="G99" s="197" t="n">
        <v>0.0016845</v>
      </c>
      <c r="H99" s="197" t="n">
        <v>5.58E-005</v>
      </c>
      <c r="I99" s="197" t="n">
        <v>-8.2658E-006</v>
      </c>
      <c r="J99" s="197" t="n">
        <v>-3.775E-007</v>
      </c>
      <c r="K99" s="197" t="n">
        <v>0.0016928</v>
      </c>
      <c r="L99" s="197" t="n">
        <v>5.61E-005</v>
      </c>
      <c r="M99" s="198" t="n">
        <v>1.9</v>
      </c>
      <c r="N99" s="20" t="n">
        <v>0</v>
      </c>
      <c r="O99" s="20" t="n">
        <v>0</v>
      </c>
      <c r="P99" s="20" t="n">
        <v>0</v>
      </c>
      <c r="Q99" s="20" t="n">
        <v>1</v>
      </c>
      <c r="R99" s="20" t="n">
        <v>1.6928E-005</v>
      </c>
      <c r="S99" s="20" t="n">
        <v>5.615E-007</v>
      </c>
      <c r="T99" s="20" t="n">
        <v>3</v>
      </c>
      <c r="U99" s="20" t="n">
        <v>0</v>
      </c>
      <c r="V99" s="20" t="n">
        <v>0</v>
      </c>
      <c r="W99" s="199" t="s">
        <v>506</v>
      </c>
      <c r="X99" s="20" t="s">
        <v>360</v>
      </c>
      <c r="Y99" s="20" t="s">
        <v>361</v>
      </c>
      <c r="Z99" s="20"/>
      <c r="AA99" s="20"/>
      <c r="AB99" s="20"/>
      <c r="AC99" s="20"/>
      <c r="AD99" s="20" t="n">
        <v>196</v>
      </c>
      <c r="AE99" s="20" t="n">
        <v>98</v>
      </c>
      <c r="AF99" s="20" t="str">
        <f aca="true">INDIRECT("A"&amp;AD99)</f>
        <v>117-0.8</v>
      </c>
      <c r="AG99" s="20" t="n">
        <f aca="true">INDIRECT("D"&amp;AD99)</f>
        <v>200</v>
      </c>
      <c r="AH99" s="20" t="n">
        <f aca="true">INDIRECT("E"&amp;AD99)</f>
        <v>976</v>
      </c>
      <c r="AI99" s="197" t="n">
        <f aca="true">INDIRECT("I"&amp;AD99)</f>
        <v>-8.2194E-006</v>
      </c>
      <c r="AJ99" s="197" t="n">
        <f aca="true">INDIRECT("J"&amp;AD99)</f>
        <v>-3.892E-007</v>
      </c>
      <c r="AK99" s="197" t="n">
        <f aca="true">AVERAGE(INDIRECT("K"&amp;AD99):INDIRECT("K"&amp;AD100-1))</f>
        <v>0.00138885</v>
      </c>
      <c r="AL99" s="197" t="n">
        <f aca="true">AVERAGE(INDIRECT("L"&amp;AD99):INDIRECT("L"&amp;AD100-1))</f>
        <v>4.715E-005</v>
      </c>
      <c r="AM99" s="197" t="n">
        <f aca="false">(ABS(AK99)/AK99*SQRT((AK99)^2+(AL99)^2))</f>
        <v>0.00138965011603641</v>
      </c>
      <c r="AN99" s="20"/>
      <c r="AO99" s="197" t="n">
        <f aca="true">STDEV(INDIRECT("K"&amp;AD99):INDIRECT("K"&amp;AD100-1))</f>
        <v>2.12132034355931E-007</v>
      </c>
    </row>
    <row r="100" customFormat="false" ht="14.25" hidden="false" customHeight="true" outlineLevel="0" collapsed="false">
      <c r="A100" s="20" t="s">
        <v>507</v>
      </c>
      <c r="B100" s="20" t="s">
        <v>357</v>
      </c>
      <c r="C100" s="20" t="n">
        <v>0</v>
      </c>
      <c r="D100" s="20" t="n">
        <v>200</v>
      </c>
      <c r="E100" s="20" t="n">
        <v>976</v>
      </c>
      <c r="F100" s="20" t="s">
        <v>358</v>
      </c>
      <c r="G100" s="197" t="n">
        <v>0.0025672</v>
      </c>
      <c r="H100" s="197" t="n">
        <v>9.86E-005</v>
      </c>
      <c r="I100" s="197" t="n">
        <v>-8.2658E-006</v>
      </c>
      <c r="J100" s="197" t="n">
        <v>-3.775E-007</v>
      </c>
      <c r="K100" s="197" t="n">
        <v>0.0025754</v>
      </c>
      <c r="L100" s="197" t="n">
        <v>9.9E-005</v>
      </c>
      <c r="M100" s="198" t="n">
        <v>2.2</v>
      </c>
      <c r="N100" s="20" t="n">
        <v>0</v>
      </c>
      <c r="O100" s="20" t="n">
        <v>0</v>
      </c>
      <c r="P100" s="20" t="n">
        <v>0</v>
      </c>
      <c r="Q100" s="20" t="n">
        <v>1</v>
      </c>
      <c r="R100" s="20" t="n">
        <v>2.5754E-005</v>
      </c>
      <c r="S100" s="20" t="n">
        <v>9.896E-007</v>
      </c>
      <c r="T100" s="20" t="n">
        <v>3</v>
      </c>
      <c r="U100" s="20" t="n">
        <v>0</v>
      </c>
      <c r="V100" s="20" t="n">
        <v>0</v>
      </c>
      <c r="W100" s="199" t="s">
        <v>508</v>
      </c>
      <c r="X100" s="20" t="s">
        <v>360</v>
      </c>
      <c r="Y100" s="20" t="s">
        <v>361</v>
      </c>
      <c r="Z100" s="20"/>
      <c r="AA100" s="20"/>
      <c r="AB100" s="20"/>
      <c r="AC100" s="20"/>
      <c r="AD100" s="20" t="n">
        <v>198</v>
      </c>
      <c r="AE100" s="20" t="n">
        <v>99</v>
      </c>
      <c r="AF100" s="20" t="str">
        <f aca="true">INDIRECT("A"&amp;AD100)</f>
        <v>117-0.6</v>
      </c>
      <c r="AG100" s="20" t="n">
        <f aca="true">INDIRECT("D"&amp;AD100)</f>
        <v>200</v>
      </c>
      <c r="AH100" s="20" t="n">
        <f aca="true">INDIRECT("E"&amp;AD100)</f>
        <v>976</v>
      </c>
      <c r="AI100" s="197" t="n">
        <f aca="true">INDIRECT("I"&amp;AD100)</f>
        <v>-8.2194E-006</v>
      </c>
      <c r="AJ100" s="197" t="n">
        <f aca="true">INDIRECT("J"&amp;AD100)</f>
        <v>-3.892E-007</v>
      </c>
      <c r="AK100" s="197" t="n">
        <f aca="true">AVERAGE(INDIRECT("K"&amp;AD100):INDIRECT("K"&amp;AD101-1))</f>
        <v>0.0011464</v>
      </c>
      <c r="AL100" s="197" t="n">
        <f aca="true">AVERAGE(INDIRECT("L"&amp;AD100):INDIRECT("L"&amp;AD101-1))</f>
        <v>3.8E-005</v>
      </c>
      <c r="AM100" s="197" t="n">
        <f aca="false">(ABS(AK100)/AK100*SQRT((AK100)^2+(AL100)^2))</f>
        <v>0.00114702962472641</v>
      </c>
      <c r="AN100" s="20"/>
      <c r="AO100" s="197" t="n">
        <f aca="true">STDEV(INDIRECT("K"&amp;AD100):INDIRECT("K"&amp;AD101-1))</f>
        <v>2.82842712474626E-007</v>
      </c>
    </row>
    <row r="101" customFormat="false" ht="14.25" hidden="false" customHeight="true" outlineLevel="0" collapsed="false">
      <c r="A101" s="20" t="s">
        <v>507</v>
      </c>
      <c r="B101" s="20" t="s">
        <v>357</v>
      </c>
      <c r="C101" s="20" t="n">
        <v>0</v>
      </c>
      <c r="D101" s="20" t="n">
        <v>200</v>
      </c>
      <c r="E101" s="20" t="n">
        <v>976</v>
      </c>
      <c r="F101" s="20" t="s">
        <v>358</v>
      </c>
      <c r="G101" s="197" t="n">
        <v>0.0025666</v>
      </c>
      <c r="H101" s="197" t="n">
        <v>9.85E-005</v>
      </c>
      <c r="I101" s="197" t="n">
        <v>-8.2658E-006</v>
      </c>
      <c r="J101" s="197" t="n">
        <v>-3.775E-007</v>
      </c>
      <c r="K101" s="197" t="n">
        <v>0.0025749</v>
      </c>
      <c r="L101" s="197" t="n">
        <v>9.88E-005</v>
      </c>
      <c r="M101" s="198" t="n">
        <v>2.2</v>
      </c>
      <c r="N101" s="20" t="n">
        <v>0</v>
      </c>
      <c r="O101" s="20" t="n">
        <v>0</v>
      </c>
      <c r="P101" s="20" t="n">
        <v>0</v>
      </c>
      <c r="Q101" s="20" t="n">
        <v>1</v>
      </c>
      <c r="R101" s="20" t="n">
        <v>2.5749E-005</v>
      </c>
      <c r="S101" s="20" t="n">
        <v>9.884E-007</v>
      </c>
      <c r="T101" s="20" t="n">
        <v>3</v>
      </c>
      <c r="U101" s="20" t="n">
        <v>0</v>
      </c>
      <c r="V101" s="20" t="n">
        <v>0</v>
      </c>
      <c r="W101" s="199" t="s">
        <v>509</v>
      </c>
      <c r="X101" s="20" t="s">
        <v>360</v>
      </c>
      <c r="Y101" s="20" t="s">
        <v>361</v>
      </c>
      <c r="Z101" s="20"/>
      <c r="AA101" s="20"/>
      <c r="AB101" s="20"/>
      <c r="AC101" s="20"/>
      <c r="AD101" s="20" t="n">
        <v>200</v>
      </c>
      <c r="AE101" s="20" t="n">
        <v>100</v>
      </c>
      <c r="AF101" s="20" t="str">
        <f aca="true">INDIRECT("A"&amp;AD101)</f>
        <v>117-0.4</v>
      </c>
      <c r="AG101" s="20" t="n">
        <f aca="true">INDIRECT("D"&amp;AD101)</f>
        <v>200</v>
      </c>
      <c r="AH101" s="20" t="n">
        <f aca="true">INDIRECT("E"&amp;AD101)</f>
        <v>976</v>
      </c>
      <c r="AI101" s="197" t="n">
        <f aca="true">INDIRECT("I"&amp;AD101)</f>
        <v>-8.2194E-006</v>
      </c>
      <c r="AJ101" s="197" t="n">
        <f aca="true">INDIRECT("J"&amp;AD101)</f>
        <v>-3.892E-007</v>
      </c>
      <c r="AK101" s="197" t="n">
        <f aca="true">AVERAGE(INDIRECT("K"&amp;AD101):INDIRECT("K"&amp;AD102-1))</f>
        <v>0.00077102</v>
      </c>
      <c r="AL101" s="197" t="n">
        <f aca="true">AVERAGE(INDIRECT("L"&amp;AD101):INDIRECT("L"&amp;AD102-1))</f>
        <v>2.54655E-005</v>
      </c>
      <c r="AM101" s="197" t="n">
        <f aca="false">(ABS(AK101)/AK101*SQRT((AK101)^2+(AL101)^2))</f>
        <v>0.000771440426792795</v>
      </c>
      <c r="AN101" s="20"/>
      <c r="AO101" s="197" t="n">
        <f aca="true">STDEV(INDIRECT("K"&amp;AD101):INDIRECT("K"&amp;AD102-1))</f>
        <v>1.55563491861037E-007</v>
      </c>
    </row>
    <row r="102" customFormat="false" ht="14.25" hidden="false" customHeight="true" outlineLevel="0" collapsed="false">
      <c r="A102" s="20" t="s">
        <v>510</v>
      </c>
      <c r="B102" s="20" t="s">
        <v>357</v>
      </c>
      <c r="C102" s="20" t="n">
        <v>0</v>
      </c>
      <c r="D102" s="20" t="n">
        <v>200</v>
      </c>
      <c r="E102" s="20" t="n">
        <v>976</v>
      </c>
      <c r="F102" s="20" t="s">
        <v>358</v>
      </c>
      <c r="G102" s="197" t="n">
        <v>0.0025764</v>
      </c>
      <c r="H102" s="197" t="n">
        <v>9.41E-005</v>
      </c>
      <c r="I102" s="197" t="n">
        <v>-8.2658E-006</v>
      </c>
      <c r="J102" s="197" t="n">
        <v>-3.775E-007</v>
      </c>
      <c r="K102" s="197" t="n">
        <v>0.0025847</v>
      </c>
      <c r="L102" s="197" t="n">
        <v>9.45E-005</v>
      </c>
      <c r="M102" s="198" t="n">
        <v>2.09</v>
      </c>
      <c r="N102" s="20" t="n">
        <v>0</v>
      </c>
      <c r="O102" s="20" t="n">
        <v>0</v>
      </c>
      <c r="P102" s="20" t="n">
        <v>0</v>
      </c>
      <c r="Q102" s="20" t="n">
        <v>1</v>
      </c>
      <c r="R102" s="20" t="n">
        <v>2.5847E-005</v>
      </c>
      <c r="S102" s="20" t="n">
        <v>9.447E-007</v>
      </c>
      <c r="T102" s="20" t="n">
        <v>3</v>
      </c>
      <c r="U102" s="20" t="n">
        <v>0</v>
      </c>
      <c r="V102" s="20" t="n">
        <v>0</v>
      </c>
      <c r="W102" s="199" t="s">
        <v>511</v>
      </c>
      <c r="X102" s="20" t="s">
        <v>360</v>
      </c>
      <c r="Y102" s="20" t="s">
        <v>361</v>
      </c>
      <c r="Z102" s="20"/>
      <c r="AA102" s="20"/>
      <c r="AB102" s="20"/>
      <c r="AC102" s="20"/>
      <c r="AD102" s="20" t="n">
        <v>202</v>
      </c>
      <c r="AE102" s="20" t="n">
        <v>101</v>
      </c>
      <c r="AF102" s="20" t="str">
        <f aca="true">INDIRECT("A"&amp;AD102)</f>
        <v>117-0.2</v>
      </c>
      <c r="AG102" s="20" t="n">
        <f aca="true">INDIRECT("D"&amp;AD102)</f>
        <v>200</v>
      </c>
      <c r="AH102" s="20" t="n">
        <f aca="true">INDIRECT("E"&amp;AD102)</f>
        <v>976</v>
      </c>
      <c r="AI102" s="197" t="n">
        <f aca="true">INDIRECT("I"&amp;AD102)</f>
        <v>-8.2194E-006</v>
      </c>
      <c r="AJ102" s="197" t="n">
        <f aca="true">INDIRECT("J"&amp;AD102)</f>
        <v>-3.892E-007</v>
      </c>
      <c r="AK102" s="197" t="n">
        <f aca="true">AVERAGE(INDIRECT("K"&amp;AD102):INDIRECT("K"&amp;AD103-1))</f>
        <v>0.0012376</v>
      </c>
      <c r="AL102" s="197" t="n">
        <f aca="true">AVERAGE(INDIRECT("L"&amp;AD102):INDIRECT("L"&amp;AD103-1))</f>
        <v>3.87E-005</v>
      </c>
      <c r="AM102" s="197" t="n">
        <f aca="false">(ABS(AK102)/AK102*SQRT((AK102)^2+(AL102)^2))</f>
        <v>0.00123820493053452</v>
      </c>
      <c r="AN102" s="20"/>
      <c r="AO102" s="197" t="n">
        <f aca="true">STDEV(INDIRECT("K"&amp;AD102):INDIRECT("K"&amp;AD103-1))</f>
        <v>0</v>
      </c>
    </row>
    <row r="103" customFormat="false" ht="14.25" hidden="false" customHeight="true" outlineLevel="0" collapsed="false">
      <c r="A103" s="20" t="s">
        <v>510</v>
      </c>
      <c r="B103" s="20" t="s">
        <v>357</v>
      </c>
      <c r="C103" s="20" t="n">
        <v>0</v>
      </c>
      <c r="D103" s="20" t="n">
        <v>200</v>
      </c>
      <c r="E103" s="20" t="n">
        <v>976</v>
      </c>
      <c r="F103" s="20" t="s">
        <v>358</v>
      </c>
      <c r="G103" s="197" t="n">
        <v>0.0025763</v>
      </c>
      <c r="H103" s="197" t="n">
        <v>9.38E-005</v>
      </c>
      <c r="I103" s="197" t="n">
        <v>-8.2658E-006</v>
      </c>
      <c r="J103" s="197" t="n">
        <v>-3.775E-007</v>
      </c>
      <c r="K103" s="197" t="n">
        <v>0.0025845</v>
      </c>
      <c r="L103" s="197" t="n">
        <v>9.42E-005</v>
      </c>
      <c r="M103" s="198" t="n">
        <v>2.09</v>
      </c>
      <c r="N103" s="20" t="n">
        <v>0</v>
      </c>
      <c r="O103" s="20" t="n">
        <v>0</v>
      </c>
      <c r="P103" s="20" t="n">
        <v>0</v>
      </c>
      <c r="Q103" s="20" t="n">
        <v>1</v>
      </c>
      <c r="R103" s="20" t="n">
        <v>2.5845E-005</v>
      </c>
      <c r="S103" s="20" t="n">
        <v>9.416E-007</v>
      </c>
      <c r="T103" s="20" t="n">
        <v>3</v>
      </c>
      <c r="U103" s="20" t="n">
        <v>0</v>
      </c>
      <c r="V103" s="20" t="n">
        <v>0</v>
      </c>
      <c r="W103" s="199" t="s">
        <v>512</v>
      </c>
      <c r="X103" s="20" t="s">
        <v>360</v>
      </c>
      <c r="Y103" s="20" t="s">
        <v>361</v>
      </c>
      <c r="Z103" s="20"/>
      <c r="AA103" s="20"/>
      <c r="AB103" s="20"/>
      <c r="AC103" s="20"/>
      <c r="AD103" s="20" t="n">
        <v>204</v>
      </c>
      <c r="AE103" s="20" t="n">
        <v>102</v>
      </c>
      <c r="AF103" s="20" t="str">
        <f aca="true">INDIRECT("A"&amp;AD103)</f>
        <v>117-&lt;0.2</v>
      </c>
      <c r="AG103" s="20" t="n">
        <f aca="true">INDIRECT("D"&amp;AD103)</f>
        <v>200</v>
      </c>
      <c r="AH103" s="20" t="n">
        <f aca="true">INDIRECT("E"&amp;AD103)</f>
        <v>976</v>
      </c>
      <c r="AI103" s="197" t="n">
        <f aca="true">INDIRECT("I"&amp;AD103)</f>
        <v>-8.2194E-006</v>
      </c>
      <c r="AJ103" s="197" t="n">
        <f aca="true">INDIRECT("J"&amp;AD103)</f>
        <v>-3.892E-007</v>
      </c>
      <c r="AK103" s="197" t="n">
        <f aca="true">AVERAGE(INDIRECT("K"&amp;AD103):INDIRECT("K"&amp;AD104-1))</f>
        <v>0.00239085</v>
      </c>
      <c r="AL103" s="197" t="n">
        <f aca="true">AVERAGE(INDIRECT("L"&amp;AD103):INDIRECT("L"&amp;AD104-1))</f>
        <v>7.095E-005</v>
      </c>
      <c r="AM103" s="197" t="n">
        <f aca="false">(ABS(AK103)/AK103*SQRT((AK103)^2+(AL103)^2))</f>
        <v>0.00239190251160034</v>
      </c>
      <c r="AN103" s="20"/>
      <c r="AO103" s="197" t="n">
        <f aca="true">STDEV(INDIRECT("K"&amp;AD103):INDIRECT("K"&amp;AD104-1))</f>
        <v>7.07106781185415E-008</v>
      </c>
    </row>
    <row r="104" customFormat="false" ht="14.25" hidden="false" customHeight="true" outlineLevel="0" collapsed="false">
      <c r="A104" s="20" t="s">
        <v>513</v>
      </c>
      <c r="B104" s="20" t="s">
        <v>357</v>
      </c>
      <c r="C104" s="20" t="n">
        <v>0</v>
      </c>
      <c r="D104" s="20" t="n">
        <v>200</v>
      </c>
      <c r="E104" s="20" t="n">
        <v>976</v>
      </c>
      <c r="F104" s="20" t="s">
        <v>358</v>
      </c>
      <c r="G104" s="197" t="n">
        <v>0.0011156</v>
      </c>
      <c r="H104" s="197" t="n">
        <v>3.98E-005</v>
      </c>
      <c r="I104" s="197" t="n">
        <v>-8.2658E-006</v>
      </c>
      <c r="J104" s="197" t="n">
        <v>-3.775E-007</v>
      </c>
      <c r="K104" s="197" t="n">
        <v>0.0011239</v>
      </c>
      <c r="L104" s="197" t="n">
        <v>4.02E-005</v>
      </c>
      <c r="M104" s="198" t="n">
        <v>2.05</v>
      </c>
      <c r="N104" s="20" t="n">
        <v>0</v>
      </c>
      <c r="O104" s="20" t="n">
        <v>0</v>
      </c>
      <c r="P104" s="20" t="n">
        <v>0</v>
      </c>
      <c r="Q104" s="20" t="n">
        <v>1</v>
      </c>
      <c r="R104" s="20" t="n">
        <v>1.1239E-005</v>
      </c>
      <c r="S104" s="20" t="n">
        <v>4.018E-007</v>
      </c>
      <c r="T104" s="20" t="n">
        <v>3</v>
      </c>
      <c r="U104" s="20" t="n">
        <v>0</v>
      </c>
      <c r="V104" s="20" t="n">
        <v>0</v>
      </c>
      <c r="W104" s="199" t="s">
        <v>514</v>
      </c>
      <c r="X104" s="20" t="s">
        <v>360</v>
      </c>
      <c r="Y104" s="20" t="s">
        <v>361</v>
      </c>
      <c r="Z104" s="20"/>
      <c r="AA104" s="20"/>
      <c r="AB104" s="20"/>
      <c r="AC104" s="20"/>
      <c r="AD104" s="20" t="n">
        <v>206</v>
      </c>
      <c r="AE104" s="20" t="n">
        <v>103</v>
      </c>
      <c r="AF104" s="20" t="str">
        <f aca="true">INDIRECT("A"&amp;AD104)</f>
        <v>118-ALL</v>
      </c>
      <c r="AG104" s="20" t="n">
        <f aca="true">INDIRECT("D"&amp;AD104)</f>
        <v>200</v>
      </c>
      <c r="AH104" s="20" t="n">
        <f aca="true">INDIRECT("E"&amp;AD104)</f>
        <v>976</v>
      </c>
      <c r="AI104" s="197" t="n">
        <f aca="true">INDIRECT("I"&amp;AD104)</f>
        <v>-8.2194E-006</v>
      </c>
      <c r="AJ104" s="197" t="n">
        <f aca="true">INDIRECT("J"&amp;AD104)</f>
        <v>-3.892E-007</v>
      </c>
      <c r="AK104" s="197" t="n">
        <f aca="true">AVERAGE(INDIRECT("K"&amp;AD104):INDIRECT("K"&amp;AD105-1))</f>
        <v>0.00035558</v>
      </c>
      <c r="AL104" s="197" t="n">
        <f aca="true">AVERAGE(INDIRECT("L"&amp;AD104):INDIRECT("L"&amp;AD105-1))</f>
        <v>1.6866E-005</v>
      </c>
      <c r="AM104" s="197" t="n">
        <f aca="false">(ABS(AK104)/AK104*SQRT((AK104)^2+(AL104)^2))</f>
        <v>0.000355979772397253</v>
      </c>
      <c r="AN104" s="20"/>
      <c r="AO104" s="197" t="n">
        <f aca="true">STDEV(INDIRECT("K"&amp;AD104):INDIRECT("K"&amp;AD105-1))</f>
        <v>1.41421356237313E-007</v>
      </c>
    </row>
    <row r="105" customFormat="false" ht="14.25" hidden="false" customHeight="true" outlineLevel="0" collapsed="false">
      <c r="A105" s="20" t="s">
        <v>513</v>
      </c>
      <c r="B105" s="20" t="s">
        <v>357</v>
      </c>
      <c r="C105" s="20" t="n">
        <v>0</v>
      </c>
      <c r="D105" s="20" t="n">
        <v>200</v>
      </c>
      <c r="E105" s="20" t="n">
        <v>976</v>
      </c>
      <c r="F105" s="20" t="s">
        <v>358</v>
      </c>
      <c r="G105" s="197" t="n">
        <v>0.0011156</v>
      </c>
      <c r="H105" s="197" t="n">
        <v>3.99E-005</v>
      </c>
      <c r="I105" s="197" t="n">
        <v>-8.2658E-006</v>
      </c>
      <c r="J105" s="197" t="n">
        <v>-3.775E-007</v>
      </c>
      <c r="K105" s="197" t="n">
        <v>0.0011239</v>
      </c>
      <c r="L105" s="197" t="n">
        <v>4.03E-005</v>
      </c>
      <c r="M105" s="198" t="n">
        <v>2.05</v>
      </c>
      <c r="N105" s="20" t="n">
        <v>0</v>
      </c>
      <c r="O105" s="20" t="n">
        <v>0</v>
      </c>
      <c r="P105" s="20" t="n">
        <v>0</v>
      </c>
      <c r="Q105" s="20" t="n">
        <v>1</v>
      </c>
      <c r="R105" s="20" t="n">
        <v>1.1239E-005</v>
      </c>
      <c r="S105" s="20" t="n">
        <v>4.032E-007</v>
      </c>
      <c r="T105" s="20" t="n">
        <v>3</v>
      </c>
      <c r="U105" s="20" t="n">
        <v>0</v>
      </c>
      <c r="V105" s="20" t="n">
        <v>0</v>
      </c>
      <c r="W105" s="199" t="s">
        <v>515</v>
      </c>
      <c r="X105" s="20" t="s">
        <v>360</v>
      </c>
      <c r="Y105" s="20" t="s">
        <v>361</v>
      </c>
      <c r="Z105" s="20"/>
      <c r="AA105" s="20"/>
      <c r="AB105" s="20"/>
      <c r="AC105" s="20"/>
      <c r="AD105" s="20" t="n">
        <v>208</v>
      </c>
      <c r="AE105" s="20" t="n">
        <v>104</v>
      </c>
      <c r="AF105" s="20" t="str">
        <f aca="true">INDIRECT("A"&amp;AD105)</f>
        <v>118-0.8</v>
      </c>
      <c r="AG105" s="20" t="n">
        <f aca="true">INDIRECT("D"&amp;AD105)</f>
        <v>200</v>
      </c>
      <c r="AH105" s="20" t="n">
        <f aca="true">INDIRECT("E"&amp;AD105)</f>
        <v>976</v>
      </c>
      <c r="AI105" s="197" t="n">
        <f aca="true">INDIRECT("I"&amp;AD105)</f>
        <v>-8.2194E-006</v>
      </c>
      <c r="AJ105" s="197" t="n">
        <f aca="true">INDIRECT("J"&amp;AD105)</f>
        <v>-3.892E-007</v>
      </c>
      <c r="AK105" s="197" t="n">
        <f aca="true">AVERAGE(INDIRECT("K"&amp;AD105):INDIRECT("K"&amp;AD106-1))</f>
        <v>0.00140855</v>
      </c>
      <c r="AL105" s="197" t="n">
        <f aca="true">AVERAGE(INDIRECT("L"&amp;AD105):INDIRECT("L"&amp;AD106-1))</f>
        <v>7.39E-005</v>
      </c>
      <c r="AM105" s="197" t="n">
        <f aca="false">(ABS(AK105)/AK105*SQRT((AK105)^2+(AL105)^2))</f>
        <v>0.00141048726066562</v>
      </c>
      <c r="AN105" s="20"/>
      <c r="AO105" s="197" t="n">
        <f aca="true">STDEV(INDIRECT("K"&amp;AD105):INDIRECT("K"&amp;AD106-1))</f>
        <v>2.12132034355931E-007</v>
      </c>
    </row>
    <row r="106" customFormat="false" ht="14.25" hidden="false" customHeight="true" outlineLevel="0" collapsed="false">
      <c r="A106" s="20" t="s">
        <v>516</v>
      </c>
      <c r="B106" s="20" t="s">
        <v>357</v>
      </c>
      <c r="C106" s="20" t="n">
        <v>0</v>
      </c>
      <c r="D106" s="20" t="n">
        <v>200</v>
      </c>
      <c r="E106" s="20" t="n">
        <v>976</v>
      </c>
      <c r="F106" s="20" t="s">
        <v>358</v>
      </c>
      <c r="G106" s="197" t="n">
        <v>0.00095495</v>
      </c>
      <c r="H106" s="197" t="n">
        <v>3.3797E-005</v>
      </c>
      <c r="I106" s="197" t="n">
        <v>-8.2658E-006</v>
      </c>
      <c r="J106" s="197" t="n">
        <v>-3.775E-007</v>
      </c>
      <c r="K106" s="197" t="n">
        <v>0.00096322</v>
      </c>
      <c r="L106" s="197" t="n">
        <v>3.4175E-005</v>
      </c>
      <c r="M106" s="198" t="n">
        <v>2.03</v>
      </c>
      <c r="N106" s="20" t="n">
        <v>0</v>
      </c>
      <c r="O106" s="20" t="n">
        <v>0</v>
      </c>
      <c r="P106" s="20" t="n">
        <v>0</v>
      </c>
      <c r="Q106" s="20" t="n">
        <v>1</v>
      </c>
      <c r="R106" s="20" t="n">
        <v>9.6322E-006</v>
      </c>
      <c r="S106" s="20" t="n">
        <v>3.417E-007</v>
      </c>
      <c r="T106" s="20" t="n">
        <v>3</v>
      </c>
      <c r="U106" s="20" t="n">
        <v>0</v>
      </c>
      <c r="V106" s="20" t="n">
        <v>0</v>
      </c>
      <c r="W106" s="199" t="s">
        <v>517</v>
      </c>
      <c r="X106" s="20" t="s">
        <v>360</v>
      </c>
      <c r="Y106" s="20" t="s">
        <v>361</v>
      </c>
      <c r="Z106" s="20"/>
      <c r="AA106" s="20"/>
      <c r="AB106" s="20"/>
      <c r="AC106" s="20"/>
      <c r="AD106" s="20" t="n">
        <v>210</v>
      </c>
      <c r="AE106" s="20" t="n">
        <v>105</v>
      </c>
      <c r="AF106" s="20" t="str">
        <f aca="true">INDIRECT("A"&amp;AD106)</f>
        <v>118-0.6</v>
      </c>
      <c r="AG106" s="20" t="n">
        <f aca="true">INDIRECT("D"&amp;AD106)</f>
        <v>200</v>
      </c>
      <c r="AH106" s="20" t="n">
        <f aca="true">INDIRECT("E"&amp;AD106)</f>
        <v>976</v>
      </c>
      <c r="AI106" s="197" t="n">
        <f aca="true">INDIRECT("I"&amp;AD106)</f>
        <v>-8.2194E-006</v>
      </c>
      <c r="AJ106" s="197" t="n">
        <f aca="true">INDIRECT("J"&amp;AD106)</f>
        <v>-3.892E-007</v>
      </c>
      <c r="AK106" s="197" t="n">
        <f aca="true">AVERAGE(INDIRECT("K"&amp;AD106):INDIRECT("K"&amp;AD107-1))</f>
        <v>0.000753405</v>
      </c>
      <c r="AL106" s="197" t="n">
        <f aca="true">AVERAGE(INDIRECT("L"&amp;AD106):INDIRECT("L"&amp;AD107-1))</f>
        <v>3.58435E-005</v>
      </c>
      <c r="AM106" s="197" t="n">
        <f aca="false">(ABS(AK106)/AK106*SQRT((AK106)^2+(AL106)^2))</f>
        <v>0.000754257151452507</v>
      </c>
      <c r="AN106" s="20"/>
      <c r="AO106" s="197" t="n">
        <f aca="true">STDEV(INDIRECT("K"&amp;AD106):INDIRECT("K"&amp;AD107-1))</f>
        <v>2.19203102167831E-007</v>
      </c>
    </row>
    <row r="107" customFormat="false" ht="14.25" hidden="false" customHeight="true" outlineLevel="0" collapsed="false">
      <c r="A107" s="20" t="s">
        <v>516</v>
      </c>
      <c r="B107" s="20" t="s">
        <v>357</v>
      </c>
      <c r="C107" s="20" t="n">
        <v>0</v>
      </c>
      <c r="D107" s="20" t="n">
        <v>200</v>
      </c>
      <c r="E107" s="20" t="n">
        <v>976</v>
      </c>
      <c r="F107" s="20" t="s">
        <v>358</v>
      </c>
      <c r="G107" s="197" t="n">
        <v>0.00095502</v>
      </c>
      <c r="H107" s="197" t="n">
        <v>3.3731E-005</v>
      </c>
      <c r="I107" s="197" t="n">
        <v>-8.2658E-006</v>
      </c>
      <c r="J107" s="197" t="n">
        <v>-3.775E-007</v>
      </c>
      <c r="K107" s="197" t="n">
        <v>0.00096328</v>
      </c>
      <c r="L107" s="197" t="n">
        <v>3.4108E-005</v>
      </c>
      <c r="M107" s="198" t="n">
        <v>2.03</v>
      </c>
      <c r="N107" s="20" t="n">
        <v>0</v>
      </c>
      <c r="O107" s="20" t="n">
        <v>0</v>
      </c>
      <c r="P107" s="20" t="n">
        <v>0</v>
      </c>
      <c r="Q107" s="20" t="n">
        <v>1</v>
      </c>
      <c r="R107" s="20" t="n">
        <v>9.6328E-006</v>
      </c>
      <c r="S107" s="20" t="n">
        <v>3.411E-007</v>
      </c>
      <c r="T107" s="20" t="n">
        <v>3</v>
      </c>
      <c r="U107" s="20" t="n">
        <v>0</v>
      </c>
      <c r="V107" s="20" t="n">
        <v>0</v>
      </c>
      <c r="W107" s="199" t="s">
        <v>518</v>
      </c>
      <c r="X107" s="20" t="s">
        <v>360</v>
      </c>
      <c r="Y107" s="20" t="s">
        <v>361</v>
      </c>
      <c r="Z107" s="20"/>
      <c r="AA107" s="20"/>
      <c r="AB107" s="20"/>
      <c r="AC107" s="20"/>
      <c r="AD107" s="20" t="n">
        <v>212</v>
      </c>
      <c r="AE107" s="20" t="n">
        <v>106</v>
      </c>
      <c r="AF107" s="20" t="str">
        <f aca="true">INDIRECT("A"&amp;AD107)</f>
        <v>118-0.4</v>
      </c>
      <c r="AG107" s="20" t="n">
        <f aca="true">INDIRECT("D"&amp;AD107)</f>
        <v>200</v>
      </c>
      <c r="AH107" s="20" t="n">
        <f aca="true">INDIRECT("E"&amp;AD107)</f>
        <v>976</v>
      </c>
      <c r="AI107" s="197" t="n">
        <f aca="true">INDIRECT("I"&amp;AD107)</f>
        <v>-8.2194E-006</v>
      </c>
      <c r="AJ107" s="197" t="n">
        <f aca="true">INDIRECT("J"&amp;AD107)</f>
        <v>-3.892E-007</v>
      </c>
      <c r="AK107" s="197" t="n">
        <f aca="true">AVERAGE(INDIRECT("K"&amp;AD107):INDIRECT("K"&amp;AD108-1))</f>
        <v>0.00036617</v>
      </c>
      <c r="AL107" s="197" t="n">
        <f aca="true">AVERAGE(INDIRECT("L"&amp;AD107):INDIRECT("L"&amp;AD108-1))</f>
        <v>1.58895E-005</v>
      </c>
      <c r="AM107" s="197" t="n">
        <f aca="false">(ABS(AK107)/AK107*SQRT((AK107)^2+(AL107)^2))</f>
        <v>0.000366514590583035</v>
      </c>
      <c r="AN107" s="20"/>
      <c r="AO107" s="197" t="n">
        <f aca="true">STDEV(INDIRECT("K"&amp;AD107):INDIRECT("K"&amp;AD108-1))</f>
        <v>2.5455844122714E-007</v>
      </c>
    </row>
    <row r="108" customFormat="false" ht="14.25" hidden="false" customHeight="true" outlineLevel="0" collapsed="false">
      <c r="A108" s="20" t="s">
        <v>519</v>
      </c>
      <c r="B108" s="20" t="s">
        <v>357</v>
      </c>
      <c r="C108" s="20" t="n">
        <v>0</v>
      </c>
      <c r="D108" s="20" t="n">
        <v>200</v>
      </c>
      <c r="E108" s="20" t="n">
        <v>976</v>
      </c>
      <c r="F108" s="20" t="s">
        <v>358</v>
      </c>
      <c r="G108" s="197" t="n">
        <v>0.0026479</v>
      </c>
      <c r="H108" s="197" t="n">
        <v>8.21E-005</v>
      </c>
      <c r="I108" s="197" t="n">
        <v>-8.2658E-006</v>
      </c>
      <c r="J108" s="197" t="n">
        <v>-3.775E-007</v>
      </c>
      <c r="K108" s="197" t="n">
        <v>0.0026562</v>
      </c>
      <c r="L108" s="197" t="n">
        <v>8.25E-005</v>
      </c>
      <c r="M108" s="198" t="n">
        <v>1.78</v>
      </c>
      <c r="N108" s="20" t="n">
        <v>0</v>
      </c>
      <c r="O108" s="20" t="n">
        <v>0</v>
      </c>
      <c r="P108" s="20" t="n">
        <v>0</v>
      </c>
      <c r="Q108" s="20" t="n">
        <v>1</v>
      </c>
      <c r="R108" s="20" t="n">
        <v>2.6562E-005</v>
      </c>
      <c r="S108" s="20" t="n">
        <v>8.245E-007</v>
      </c>
      <c r="T108" s="20" t="n">
        <v>3</v>
      </c>
      <c r="U108" s="20" t="n">
        <v>0</v>
      </c>
      <c r="V108" s="20" t="n">
        <v>0</v>
      </c>
      <c r="W108" s="199" t="s">
        <v>520</v>
      </c>
      <c r="X108" s="20" t="s">
        <v>360</v>
      </c>
      <c r="Y108" s="20" t="s">
        <v>361</v>
      </c>
      <c r="Z108" s="20"/>
      <c r="AA108" s="20"/>
      <c r="AB108" s="20"/>
      <c r="AC108" s="20"/>
      <c r="AD108" s="20" t="n">
        <v>214</v>
      </c>
      <c r="AE108" s="20" t="n">
        <v>107</v>
      </c>
      <c r="AF108" s="20" t="str">
        <f aca="true">INDIRECT("A"&amp;AD108)</f>
        <v>118-0.2</v>
      </c>
      <c r="AG108" s="20" t="n">
        <f aca="true">INDIRECT("D"&amp;AD108)</f>
        <v>200</v>
      </c>
      <c r="AH108" s="20" t="n">
        <f aca="true">INDIRECT("E"&amp;AD108)</f>
        <v>976</v>
      </c>
      <c r="AI108" s="197" t="n">
        <f aca="true">INDIRECT("I"&amp;AD108)</f>
        <v>-8.2194E-006</v>
      </c>
      <c r="AJ108" s="197" t="n">
        <f aca="true">INDIRECT("J"&amp;AD108)</f>
        <v>-3.892E-007</v>
      </c>
      <c r="AK108" s="197" t="n">
        <f aca="true">AVERAGE(INDIRECT("K"&amp;AD108):INDIRECT("K"&amp;AD109-1))</f>
        <v>0.00032705</v>
      </c>
      <c r="AL108" s="197" t="n">
        <f aca="true">AVERAGE(INDIRECT("L"&amp;AD108):INDIRECT("L"&amp;AD109-1))</f>
        <v>1.36155E-005</v>
      </c>
      <c r="AM108" s="197" t="n">
        <f aca="false">(ABS(AK108)/AK108*SQRT((AK108)^2+(AL108)^2))</f>
        <v>0.000327333292440977</v>
      </c>
      <c r="AN108" s="20"/>
      <c r="AO108" s="197" t="n">
        <f aca="true">STDEV(INDIRECT("K"&amp;AD108):INDIRECT("K"&amp;AD109-1))</f>
        <v>8.48528137423801E-008</v>
      </c>
    </row>
    <row r="109" customFormat="false" ht="14.25" hidden="false" customHeight="true" outlineLevel="0" collapsed="false">
      <c r="A109" s="20" t="s">
        <v>519</v>
      </c>
      <c r="B109" s="20" t="s">
        <v>357</v>
      </c>
      <c r="C109" s="20" t="n">
        <v>0</v>
      </c>
      <c r="D109" s="20" t="n">
        <v>200</v>
      </c>
      <c r="E109" s="20" t="n">
        <v>976</v>
      </c>
      <c r="F109" s="20" t="s">
        <v>358</v>
      </c>
      <c r="G109" s="197" t="n">
        <v>0.0026483</v>
      </c>
      <c r="H109" s="197" t="n">
        <v>8.24E-005</v>
      </c>
      <c r="I109" s="197" t="n">
        <v>-8.2658E-006</v>
      </c>
      <c r="J109" s="197" t="n">
        <v>-3.775E-007</v>
      </c>
      <c r="K109" s="197" t="n">
        <v>0.0026566</v>
      </c>
      <c r="L109" s="197" t="n">
        <v>8.28E-005</v>
      </c>
      <c r="M109" s="198" t="n">
        <v>1.79</v>
      </c>
      <c r="N109" s="20" t="n">
        <v>0</v>
      </c>
      <c r="O109" s="20" t="n">
        <v>0</v>
      </c>
      <c r="P109" s="20" t="n">
        <v>0</v>
      </c>
      <c r="Q109" s="20" t="n">
        <v>1</v>
      </c>
      <c r="R109" s="20" t="n">
        <v>2.6566E-005</v>
      </c>
      <c r="S109" s="20" t="n">
        <v>8.28E-007</v>
      </c>
      <c r="T109" s="20" t="n">
        <v>3</v>
      </c>
      <c r="U109" s="20" t="n">
        <v>0</v>
      </c>
      <c r="V109" s="20" t="n">
        <v>0</v>
      </c>
      <c r="W109" s="199" t="s">
        <v>521</v>
      </c>
      <c r="X109" s="20" t="s">
        <v>360</v>
      </c>
      <c r="Y109" s="20" t="s">
        <v>361</v>
      </c>
      <c r="Z109" s="20"/>
      <c r="AA109" s="20"/>
      <c r="AB109" s="20"/>
      <c r="AC109" s="20"/>
      <c r="AD109" s="20" t="n">
        <v>216</v>
      </c>
      <c r="AE109" s="20" t="n">
        <v>108</v>
      </c>
      <c r="AF109" s="20" t="str">
        <f aca="true">INDIRECT("A"&amp;AD109)</f>
        <v>118-&lt;0.2</v>
      </c>
      <c r="AG109" s="20" t="n">
        <f aca="true">INDIRECT("D"&amp;AD109)</f>
        <v>200</v>
      </c>
      <c r="AH109" s="20" t="n">
        <f aca="true">INDIRECT("E"&amp;AD109)</f>
        <v>976</v>
      </c>
      <c r="AI109" s="197" t="n">
        <f aca="true">INDIRECT("I"&amp;AD109)</f>
        <v>-8.2194E-006</v>
      </c>
      <c r="AJ109" s="197" t="n">
        <f aca="true">INDIRECT("J"&amp;AD109)</f>
        <v>-3.892E-007</v>
      </c>
      <c r="AK109" s="197" t="n">
        <f aca="true">AVERAGE(INDIRECT("K"&amp;AD109):INDIRECT("K"&amp;AD110-1))</f>
        <v>0.00051452</v>
      </c>
      <c r="AL109" s="197" t="n">
        <f aca="true">AVERAGE(INDIRECT("L"&amp;AD109):INDIRECT("L"&amp;AD110-1))</f>
        <v>2.1348E-005</v>
      </c>
      <c r="AM109" s="197" t="n">
        <f aca="false">(ABS(AK109)/AK109*SQRT((AK109)^2+(AL109)^2))</f>
        <v>0.000514962685545273</v>
      </c>
      <c r="AN109" s="20"/>
      <c r="AO109" s="197" t="n">
        <f aca="true">STDEV(INDIRECT("K"&amp;AD109):INDIRECT("K"&amp;AD110-1))</f>
        <v>1.41421356237313E-007</v>
      </c>
    </row>
    <row r="110" customFormat="false" ht="14.25" hidden="false" customHeight="true" outlineLevel="0" collapsed="false">
      <c r="A110" s="20" t="s">
        <v>522</v>
      </c>
      <c r="B110" s="20" t="s">
        <v>357</v>
      </c>
      <c r="C110" s="20" t="n">
        <v>0</v>
      </c>
      <c r="D110" s="20" t="n">
        <v>200</v>
      </c>
      <c r="E110" s="20" t="n">
        <v>976</v>
      </c>
      <c r="F110" s="20" t="s">
        <v>358</v>
      </c>
      <c r="G110" s="197" t="n">
        <v>0.0009744</v>
      </c>
      <c r="H110" s="197" t="n">
        <v>3.1877E-005</v>
      </c>
      <c r="I110" s="197" t="n">
        <v>-8.2658E-006</v>
      </c>
      <c r="J110" s="197" t="n">
        <v>-3.775E-007</v>
      </c>
      <c r="K110" s="197" t="n">
        <v>0.00098267</v>
      </c>
      <c r="L110" s="197" t="n">
        <v>3.2255E-005</v>
      </c>
      <c r="M110" s="198" t="n">
        <v>1.88</v>
      </c>
      <c r="N110" s="20" t="n">
        <v>0</v>
      </c>
      <c r="O110" s="20" t="n">
        <v>0</v>
      </c>
      <c r="P110" s="20" t="n">
        <v>0</v>
      </c>
      <c r="Q110" s="20" t="n">
        <v>1</v>
      </c>
      <c r="R110" s="20" t="n">
        <v>9.8267E-006</v>
      </c>
      <c r="S110" s="20" t="n">
        <v>3.225E-007</v>
      </c>
      <c r="T110" s="20" t="n">
        <v>3</v>
      </c>
      <c r="U110" s="20" t="n">
        <v>0</v>
      </c>
      <c r="V110" s="20" t="n">
        <v>0</v>
      </c>
      <c r="W110" s="199" t="s">
        <v>523</v>
      </c>
      <c r="X110" s="20" t="s">
        <v>360</v>
      </c>
      <c r="Y110" s="20" t="s">
        <v>361</v>
      </c>
      <c r="Z110" s="20"/>
      <c r="AA110" s="20"/>
      <c r="AB110" s="20"/>
      <c r="AC110" s="20"/>
      <c r="AD110" s="20" t="n">
        <v>218</v>
      </c>
      <c r="AE110" s="20" t="n">
        <v>109</v>
      </c>
      <c r="AF110" s="20" t="str">
        <f aca="true">INDIRECT("A"&amp;AD110)</f>
        <v>119-ALL</v>
      </c>
      <c r="AG110" s="20" t="n">
        <f aca="true">INDIRECT("D"&amp;AD110)</f>
        <v>200</v>
      </c>
      <c r="AH110" s="20" t="n">
        <f aca="true">INDIRECT("E"&amp;AD110)</f>
        <v>976</v>
      </c>
      <c r="AI110" s="197" t="n">
        <f aca="true">INDIRECT("I"&amp;AD110)</f>
        <v>-8.2194E-006</v>
      </c>
      <c r="AJ110" s="197" t="n">
        <f aca="true">INDIRECT("J"&amp;AD110)</f>
        <v>-3.892E-007</v>
      </c>
      <c r="AK110" s="197" t="n">
        <f aca="true">AVERAGE(INDIRECT("K"&amp;AD110):INDIRECT("K"&amp;AD111-1))</f>
        <v>0.00238105</v>
      </c>
      <c r="AL110" s="197" t="n">
        <f aca="true">AVERAGE(INDIRECT("L"&amp;AD110):INDIRECT("L"&amp;AD111-1))</f>
        <v>8.465E-005</v>
      </c>
      <c r="AM110" s="197" t="n">
        <f aca="false">(ABS(AK110)/AK110*SQRT((AK110)^2+(AL110)^2))</f>
        <v>0.00238255424387358</v>
      </c>
      <c r="AN110" s="20"/>
      <c r="AO110" s="197" t="n">
        <f aca="true">STDEV(INDIRECT("K"&amp;AD110):INDIRECT("K"&amp;AD111-1))</f>
        <v>3.53553390593014E-007</v>
      </c>
    </row>
    <row r="111" customFormat="false" ht="14.25" hidden="false" customHeight="true" outlineLevel="0" collapsed="false">
      <c r="A111" s="20" t="s">
        <v>522</v>
      </c>
      <c r="B111" s="20" t="s">
        <v>357</v>
      </c>
      <c r="C111" s="20" t="n">
        <v>0</v>
      </c>
      <c r="D111" s="20" t="n">
        <v>200</v>
      </c>
      <c r="E111" s="20" t="n">
        <v>976</v>
      </c>
      <c r="F111" s="20" t="s">
        <v>358</v>
      </c>
      <c r="G111" s="197" t="n">
        <v>0.00097442</v>
      </c>
      <c r="H111" s="197" t="n">
        <v>3.2019E-005</v>
      </c>
      <c r="I111" s="197" t="n">
        <v>-8.2658E-006</v>
      </c>
      <c r="J111" s="197" t="n">
        <v>-3.775E-007</v>
      </c>
      <c r="K111" s="197" t="n">
        <v>0.00098268</v>
      </c>
      <c r="L111" s="197" t="n">
        <v>3.2396E-005</v>
      </c>
      <c r="M111" s="198" t="n">
        <v>1.89</v>
      </c>
      <c r="N111" s="20" t="n">
        <v>0</v>
      </c>
      <c r="O111" s="20" t="n">
        <v>0</v>
      </c>
      <c r="P111" s="20" t="n">
        <v>0</v>
      </c>
      <c r="Q111" s="20" t="n">
        <v>1</v>
      </c>
      <c r="R111" s="20" t="n">
        <v>9.8268E-006</v>
      </c>
      <c r="S111" s="20" t="n">
        <v>3.24E-007</v>
      </c>
      <c r="T111" s="20" t="n">
        <v>3</v>
      </c>
      <c r="U111" s="20" t="n">
        <v>0</v>
      </c>
      <c r="V111" s="20" t="n">
        <v>0</v>
      </c>
      <c r="W111" s="199" t="s">
        <v>524</v>
      </c>
      <c r="X111" s="20" t="s">
        <v>360</v>
      </c>
      <c r="Y111" s="20" t="s">
        <v>361</v>
      </c>
      <c r="Z111" s="20"/>
      <c r="AA111" s="20"/>
      <c r="AB111" s="20"/>
      <c r="AC111" s="20"/>
      <c r="AD111" s="20" t="n">
        <v>220</v>
      </c>
      <c r="AE111" s="20" t="n">
        <v>110</v>
      </c>
      <c r="AF111" s="20" t="str">
        <f aca="true">INDIRECT("A"&amp;AD111)</f>
        <v>119-0.8</v>
      </c>
      <c r="AG111" s="20" t="n">
        <f aca="true">INDIRECT("D"&amp;AD111)</f>
        <v>200</v>
      </c>
      <c r="AH111" s="20" t="n">
        <f aca="true">INDIRECT("E"&amp;AD111)</f>
        <v>976</v>
      </c>
      <c r="AI111" s="197" t="n">
        <f aca="true">INDIRECT("I"&amp;AD111)</f>
        <v>-8.2194E-006</v>
      </c>
      <c r="AJ111" s="197" t="n">
        <f aca="true">INDIRECT("J"&amp;AD111)</f>
        <v>-3.892E-007</v>
      </c>
      <c r="AK111" s="197" t="n">
        <f aca="true">AVERAGE(INDIRECT("K"&amp;AD111):INDIRECT("K"&amp;AD112-1))</f>
        <v>0.001527</v>
      </c>
      <c r="AL111" s="197" t="n">
        <f aca="true">AVERAGE(INDIRECT("L"&amp;AD111):INDIRECT("L"&amp;AD112-1))</f>
        <v>5.58E-005</v>
      </c>
      <c r="AM111" s="197" t="n">
        <f aca="false">(ABS(AK111)/AK111*SQRT((AK111)^2+(AL111)^2))</f>
        <v>0.00152801918836119</v>
      </c>
      <c r="AN111" s="20"/>
      <c r="AO111" s="197" t="n">
        <f aca="true">STDEV(INDIRECT("K"&amp;AD111):INDIRECT("K"&amp;AD112-1))</f>
        <v>0</v>
      </c>
    </row>
    <row r="112" customFormat="false" ht="14.25" hidden="false" customHeight="true" outlineLevel="0" collapsed="false">
      <c r="A112" s="20" t="s">
        <v>525</v>
      </c>
      <c r="B112" s="20" t="s">
        <v>357</v>
      </c>
      <c r="C112" s="20" t="n">
        <v>0</v>
      </c>
      <c r="D112" s="20" t="n">
        <v>200</v>
      </c>
      <c r="E112" s="20" t="n">
        <v>976</v>
      </c>
      <c r="F112" s="20" t="s">
        <v>358</v>
      </c>
      <c r="G112" s="197" t="n">
        <v>0.0030125</v>
      </c>
      <c r="H112" s="197" t="n">
        <v>0.0001095</v>
      </c>
      <c r="I112" s="197" t="n">
        <v>-8.2658E-006</v>
      </c>
      <c r="J112" s="197" t="n">
        <v>-3.775E-007</v>
      </c>
      <c r="K112" s="197" t="n">
        <v>0.0030208</v>
      </c>
      <c r="L112" s="197" t="n">
        <v>0.0001099</v>
      </c>
      <c r="M112" s="198" t="n">
        <v>2.08</v>
      </c>
      <c r="N112" s="20" t="n">
        <v>0</v>
      </c>
      <c r="O112" s="20" t="n">
        <v>0</v>
      </c>
      <c r="P112" s="20" t="n">
        <v>0</v>
      </c>
      <c r="Q112" s="20" t="n">
        <v>1</v>
      </c>
      <c r="R112" s="20" t="n">
        <v>3.0208E-005</v>
      </c>
      <c r="S112" s="20" t="n">
        <v>1.0986E-006</v>
      </c>
      <c r="T112" s="20" t="n">
        <v>4</v>
      </c>
      <c r="U112" s="20" t="n">
        <v>0</v>
      </c>
      <c r="V112" s="20" t="n">
        <v>0</v>
      </c>
      <c r="W112" s="199" t="s">
        <v>526</v>
      </c>
      <c r="X112" s="20" t="s">
        <v>360</v>
      </c>
      <c r="Y112" s="20" t="s">
        <v>361</v>
      </c>
      <c r="Z112" s="20"/>
      <c r="AA112" s="20"/>
      <c r="AB112" s="20"/>
      <c r="AC112" s="20"/>
      <c r="AD112" s="20" t="n">
        <v>222</v>
      </c>
      <c r="AE112" s="20" t="n">
        <v>111</v>
      </c>
      <c r="AF112" s="20" t="str">
        <f aca="true">INDIRECT("A"&amp;AD112)</f>
        <v>119-0.6</v>
      </c>
      <c r="AG112" s="20" t="n">
        <f aca="true">INDIRECT("D"&amp;AD112)</f>
        <v>200</v>
      </c>
      <c r="AH112" s="20" t="n">
        <f aca="true">INDIRECT("E"&amp;AD112)</f>
        <v>976</v>
      </c>
      <c r="AI112" s="197" t="n">
        <f aca="true">INDIRECT("I"&amp;AD112)</f>
        <v>-8.2194E-006</v>
      </c>
      <c r="AJ112" s="197" t="n">
        <f aca="true">INDIRECT("J"&amp;AD112)</f>
        <v>-3.892E-007</v>
      </c>
      <c r="AK112" s="197" t="n">
        <f aca="true">AVERAGE(INDIRECT("K"&amp;AD112):INDIRECT("K"&amp;AD113-1))</f>
        <v>0.0020321</v>
      </c>
      <c r="AL112" s="197" t="n">
        <f aca="true">AVERAGE(INDIRECT("L"&amp;AD112):INDIRECT("L"&amp;AD113-1))</f>
        <v>7.37E-005</v>
      </c>
      <c r="AM112" s="197" t="n">
        <f aca="false">(ABS(AK112)/AK112*SQRT((AK112)^2+(AL112)^2))</f>
        <v>0.00203343603292555</v>
      </c>
      <c r="AN112" s="20"/>
      <c r="AO112" s="197" t="n">
        <f aca="true">STDEV(INDIRECT("K"&amp;AD112):INDIRECT("K"&amp;AD113-1))</f>
        <v>4.24264068712169E-007</v>
      </c>
    </row>
    <row r="113" customFormat="false" ht="14.25" hidden="false" customHeight="true" outlineLevel="0" collapsed="false">
      <c r="A113" s="20" t="s">
        <v>525</v>
      </c>
      <c r="B113" s="20" t="s">
        <v>357</v>
      </c>
      <c r="C113" s="20" t="n">
        <v>0</v>
      </c>
      <c r="D113" s="20" t="n">
        <v>200</v>
      </c>
      <c r="E113" s="20" t="n">
        <v>976</v>
      </c>
      <c r="F113" s="20" t="s">
        <v>358</v>
      </c>
      <c r="G113" s="197" t="n">
        <v>0.0030123</v>
      </c>
      <c r="H113" s="197" t="n">
        <v>0.0001096</v>
      </c>
      <c r="I113" s="197" t="n">
        <v>-8.2658E-006</v>
      </c>
      <c r="J113" s="197" t="n">
        <v>-3.775E-007</v>
      </c>
      <c r="K113" s="197" t="n">
        <v>0.0030206</v>
      </c>
      <c r="L113" s="197" t="n">
        <v>0.0001099</v>
      </c>
      <c r="M113" s="198" t="n">
        <v>2.08</v>
      </c>
      <c r="N113" s="20" t="n">
        <v>0</v>
      </c>
      <c r="O113" s="20" t="n">
        <v>0</v>
      </c>
      <c r="P113" s="20" t="n">
        <v>0</v>
      </c>
      <c r="Q113" s="20" t="n">
        <v>1</v>
      </c>
      <c r="R113" s="20" t="n">
        <v>3.0206E-005</v>
      </c>
      <c r="S113" s="20" t="n">
        <v>1.0993E-006</v>
      </c>
      <c r="T113" s="20" t="n">
        <v>4</v>
      </c>
      <c r="U113" s="20" t="n">
        <v>0</v>
      </c>
      <c r="V113" s="20" t="n">
        <v>0</v>
      </c>
      <c r="W113" s="199" t="s">
        <v>527</v>
      </c>
      <c r="X113" s="20" t="s">
        <v>360</v>
      </c>
      <c r="Y113" s="20" t="s">
        <v>361</v>
      </c>
      <c r="Z113" s="20"/>
      <c r="AA113" s="20"/>
      <c r="AB113" s="20"/>
      <c r="AC113" s="20"/>
      <c r="AD113" s="20" t="n">
        <v>224</v>
      </c>
      <c r="AE113" s="20" t="n">
        <v>112</v>
      </c>
      <c r="AF113" s="20" t="str">
        <f aca="true">INDIRECT("A"&amp;AD113)</f>
        <v>119-0.4</v>
      </c>
      <c r="AG113" s="20" t="n">
        <f aca="true">INDIRECT("D"&amp;AD113)</f>
        <v>200</v>
      </c>
      <c r="AH113" s="20" t="n">
        <f aca="true">INDIRECT("E"&amp;AD113)</f>
        <v>976</v>
      </c>
      <c r="AI113" s="197" t="n">
        <f aca="true">INDIRECT("I"&amp;AD113)</f>
        <v>-8.2194E-006</v>
      </c>
      <c r="AJ113" s="197" t="n">
        <f aca="true">INDIRECT("J"&amp;AD113)</f>
        <v>-3.892E-007</v>
      </c>
      <c r="AK113" s="197" t="n">
        <f aca="true">AVERAGE(INDIRECT("K"&amp;AD113):INDIRECT("K"&amp;AD114-1))</f>
        <v>0.00110035</v>
      </c>
      <c r="AL113" s="197" t="n">
        <f aca="true">AVERAGE(INDIRECT("L"&amp;AD113):INDIRECT("L"&amp;AD114-1))</f>
        <v>4.035E-005</v>
      </c>
      <c r="AM113" s="197" t="n">
        <f aca="false">(ABS(AK113)/AK113*SQRT((AK113)^2+(AL113)^2))</f>
        <v>0.00110108957174246</v>
      </c>
      <c r="AN113" s="20"/>
      <c r="AO113" s="197" t="n">
        <f aca="true">STDEV(INDIRECT("K"&amp;AD113):INDIRECT("K"&amp;AD114-1))</f>
        <v>7.07106781186948E-008</v>
      </c>
    </row>
    <row r="114" customFormat="false" ht="14.25" hidden="false" customHeight="true" outlineLevel="0" collapsed="false">
      <c r="A114" s="20" t="s">
        <v>528</v>
      </c>
      <c r="B114" s="20" t="s">
        <v>357</v>
      </c>
      <c r="C114" s="20" t="n">
        <v>0</v>
      </c>
      <c r="D114" s="20" t="n">
        <v>200</v>
      </c>
      <c r="E114" s="20" t="n">
        <v>976</v>
      </c>
      <c r="F114" s="20" t="s">
        <v>358</v>
      </c>
      <c r="G114" s="197" t="n">
        <v>0.0013006</v>
      </c>
      <c r="H114" s="197" t="n">
        <v>3.9E-005</v>
      </c>
      <c r="I114" s="197" t="n">
        <v>-8.2658E-006</v>
      </c>
      <c r="J114" s="197" t="n">
        <v>-3.775E-007</v>
      </c>
      <c r="K114" s="197" t="n">
        <v>0.0013088</v>
      </c>
      <c r="L114" s="197" t="n">
        <v>3.94E-005</v>
      </c>
      <c r="M114" s="198" t="n">
        <v>1.72</v>
      </c>
      <c r="N114" s="20" t="n">
        <v>0</v>
      </c>
      <c r="O114" s="20" t="n">
        <v>0</v>
      </c>
      <c r="P114" s="20" t="n">
        <v>0</v>
      </c>
      <c r="Q114" s="20" t="n">
        <v>1</v>
      </c>
      <c r="R114" s="20" t="n">
        <v>1.3088E-005</v>
      </c>
      <c r="S114" s="20" t="n">
        <v>3.936E-007</v>
      </c>
      <c r="T114" s="20" t="n">
        <v>3</v>
      </c>
      <c r="U114" s="20" t="n">
        <v>0</v>
      </c>
      <c r="V114" s="20" t="n">
        <v>0</v>
      </c>
      <c r="W114" s="199" t="s">
        <v>529</v>
      </c>
      <c r="X114" s="20" t="s">
        <v>360</v>
      </c>
      <c r="Y114" s="20" t="s">
        <v>361</v>
      </c>
      <c r="Z114" s="20"/>
      <c r="AA114" s="20"/>
      <c r="AB114" s="20"/>
      <c r="AC114" s="20"/>
      <c r="AD114" s="20" t="n">
        <v>226</v>
      </c>
      <c r="AE114" s="20" t="n">
        <v>113</v>
      </c>
      <c r="AF114" s="20" t="str">
        <f aca="true">INDIRECT("A"&amp;AD114)</f>
        <v>119-0.2</v>
      </c>
      <c r="AG114" s="20" t="n">
        <f aca="true">INDIRECT("D"&amp;AD114)</f>
        <v>200</v>
      </c>
      <c r="AH114" s="20" t="n">
        <f aca="true">INDIRECT("E"&amp;AD114)</f>
        <v>976</v>
      </c>
      <c r="AI114" s="197" t="n">
        <f aca="true">INDIRECT("I"&amp;AD114)</f>
        <v>-8.2194E-006</v>
      </c>
      <c r="AJ114" s="197" t="n">
        <f aca="true">INDIRECT("J"&amp;AD114)</f>
        <v>-3.892E-007</v>
      </c>
      <c r="AK114" s="197" t="n">
        <f aca="true">AVERAGE(INDIRECT("K"&amp;AD114):INDIRECT("K"&amp;AD115-1))</f>
        <v>0.0010944</v>
      </c>
      <c r="AL114" s="197" t="n">
        <f aca="true">AVERAGE(INDIRECT("L"&amp;AD114):INDIRECT("L"&amp;AD115-1))</f>
        <v>4.13E-005</v>
      </c>
      <c r="AM114" s="197" t="n">
        <f aca="false">(ABS(AK114)/AK114*SQRT((AK114)^2+(AL114)^2))</f>
        <v>0.00109517900363365</v>
      </c>
      <c r="AN114" s="20"/>
      <c r="AO114" s="197" t="n">
        <f aca="true">STDEV(INDIRECT("K"&amp;AD114):INDIRECT("K"&amp;AD115-1))</f>
        <v>1.41421356237236E-007</v>
      </c>
    </row>
    <row r="115" customFormat="false" ht="14.25" hidden="false" customHeight="true" outlineLevel="0" collapsed="false">
      <c r="A115" s="20" t="s">
        <v>528</v>
      </c>
      <c r="B115" s="20" t="s">
        <v>357</v>
      </c>
      <c r="C115" s="20" t="n">
        <v>0</v>
      </c>
      <c r="D115" s="20" t="n">
        <v>200</v>
      </c>
      <c r="E115" s="20" t="n">
        <v>976</v>
      </c>
      <c r="F115" s="20" t="s">
        <v>358</v>
      </c>
      <c r="G115" s="197" t="n">
        <v>0.0013008</v>
      </c>
      <c r="H115" s="197" t="n">
        <v>3.86E-005</v>
      </c>
      <c r="I115" s="197" t="n">
        <v>-8.2658E-006</v>
      </c>
      <c r="J115" s="197" t="n">
        <v>-3.775E-007</v>
      </c>
      <c r="K115" s="197" t="n">
        <v>0.0013091</v>
      </c>
      <c r="L115" s="197" t="n">
        <v>3.9E-005</v>
      </c>
      <c r="M115" s="198" t="n">
        <v>1.71</v>
      </c>
      <c r="N115" s="20" t="n">
        <v>0</v>
      </c>
      <c r="O115" s="20" t="n">
        <v>0</v>
      </c>
      <c r="P115" s="20" t="n">
        <v>0</v>
      </c>
      <c r="Q115" s="20" t="n">
        <v>1</v>
      </c>
      <c r="R115" s="20" t="n">
        <v>1.3091E-005</v>
      </c>
      <c r="S115" s="20" t="n">
        <v>3.9E-007</v>
      </c>
      <c r="T115" s="20" t="n">
        <v>3</v>
      </c>
      <c r="U115" s="20" t="n">
        <v>0</v>
      </c>
      <c r="V115" s="20" t="n">
        <v>0</v>
      </c>
      <c r="W115" s="199" t="s">
        <v>530</v>
      </c>
      <c r="X115" s="20" t="s">
        <v>360</v>
      </c>
      <c r="Y115" s="20" t="s">
        <v>361</v>
      </c>
      <c r="Z115" s="20"/>
      <c r="AA115" s="20"/>
      <c r="AB115" s="20"/>
      <c r="AC115" s="20"/>
      <c r="AD115" s="20" t="n">
        <v>228</v>
      </c>
      <c r="AE115" s="20" t="n">
        <v>114</v>
      </c>
      <c r="AF115" s="20" t="str">
        <f aca="true">INDIRECT("A"&amp;AD115)</f>
        <v>119-&lt;0.2</v>
      </c>
      <c r="AG115" s="20" t="n">
        <f aca="true">INDIRECT("D"&amp;AD115)</f>
        <v>200</v>
      </c>
      <c r="AH115" s="20" t="n">
        <f aca="true">INDIRECT("E"&amp;AD115)</f>
        <v>976</v>
      </c>
      <c r="AI115" s="197" t="n">
        <f aca="true">INDIRECT("I"&amp;AD115)</f>
        <v>-8.2194E-006</v>
      </c>
      <c r="AJ115" s="197" t="n">
        <f aca="true">INDIRECT("J"&amp;AD115)</f>
        <v>-3.892E-007</v>
      </c>
      <c r="AK115" s="197" t="n">
        <f aca="true">AVERAGE(INDIRECT("K"&amp;AD115):INDIRECT("K"&amp;AD116-1))</f>
        <v>0.0029629</v>
      </c>
      <c r="AL115" s="197" t="n">
        <f aca="true">AVERAGE(INDIRECT("L"&amp;AD115):INDIRECT("L"&amp;AD116-1))</f>
        <v>0.00010605</v>
      </c>
      <c r="AM115" s="197" t="n">
        <f aca="false">(ABS(AK115)/AK115*SQRT((AK115)^2+(AL115)^2))</f>
        <v>0.00296479729703398</v>
      </c>
      <c r="AN115" s="20"/>
      <c r="AO115" s="197" t="n">
        <f aca="true">STDEV(INDIRECT("K"&amp;AD115):INDIRECT("K"&amp;AD116-1))</f>
        <v>1.4142135623739E-007</v>
      </c>
    </row>
    <row r="116" customFormat="false" ht="14.25" hidden="false" customHeight="true" outlineLevel="0" collapsed="false">
      <c r="A116" s="20" t="s">
        <v>531</v>
      </c>
      <c r="B116" s="20" t="s">
        <v>357</v>
      </c>
      <c r="C116" s="20" t="n">
        <v>0</v>
      </c>
      <c r="D116" s="20" t="n">
        <v>200</v>
      </c>
      <c r="E116" s="20" t="n">
        <v>976</v>
      </c>
      <c r="F116" s="20" t="s">
        <v>358</v>
      </c>
      <c r="G116" s="197" t="n">
        <v>0.00075358</v>
      </c>
      <c r="H116" s="197" t="n">
        <v>2.4448E-005</v>
      </c>
      <c r="I116" s="197" t="n">
        <v>-8.2658E-006</v>
      </c>
      <c r="J116" s="197" t="n">
        <v>-3.775E-007</v>
      </c>
      <c r="K116" s="197" t="n">
        <v>0.00076184</v>
      </c>
      <c r="L116" s="197" t="n">
        <v>2.4825E-005</v>
      </c>
      <c r="M116" s="198" t="n">
        <v>1.87</v>
      </c>
      <c r="N116" s="20" t="n">
        <v>0</v>
      </c>
      <c r="O116" s="20" t="n">
        <v>0</v>
      </c>
      <c r="P116" s="20" t="n">
        <v>0</v>
      </c>
      <c r="Q116" s="20" t="n">
        <v>1</v>
      </c>
      <c r="R116" s="20" t="n">
        <v>7.6184E-006</v>
      </c>
      <c r="S116" s="20" t="n">
        <v>2.483E-007</v>
      </c>
      <c r="T116" s="20" t="n">
        <v>3</v>
      </c>
      <c r="U116" s="20" t="n">
        <v>0</v>
      </c>
      <c r="V116" s="20" t="n">
        <v>0</v>
      </c>
      <c r="W116" s="199" t="s">
        <v>532</v>
      </c>
      <c r="X116" s="20" t="s">
        <v>360</v>
      </c>
      <c r="Y116" s="20" t="s">
        <v>361</v>
      </c>
      <c r="Z116" s="20"/>
      <c r="AA116" s="20"/>
      <c r="AB116" s="20"/>
      <c r="AC116" s="20"/>
      <c r="AD116" s="20" t="n">
        <v>230</v>
      </c>
      <c r="AE116" s="20" t="n">
        <v>115</v>
      </c>
      <c r="AF116" s="20" t="str">
        <f aca="true">INDIRECT("A"&amp;AD116)</f>
        <v>120-ALL</v>
      </c>
      <c r="AG116" s="20" t="n">
        <f aca="true">INDIRECT("D"&amp;AD116)</f>
        <v>200</v>
      </c>
      <c r="AH116" s="20" t="n">
        <f aca="true">INDIRECT("E"&amp;AD116)</f>
        <v>976</v>
      </c>
      <c r="AI116" s="197" t="n">
        <f aca="true">INDIRECT("I"&amp;AD116)</f>
        <v>-8.2194E-006</v>
      </c>
      <c r="AJ116" s="197" t="n">
        <f aca="true">INDIRECT("J"&amp;AD116)</f>
        <v>-3.892E-007</v>
      </c>
      <c r="AK116" s="197" t="n">
        <f aca="true">AVERAGE(INDIRECT("K"&amp;AD116):INDIRECT("K"&amp;AD117-1))</f>
        <v>0.00057388</v>
      </c>
      <c r="AL116" s="197" t="n">
        <f aca="true">AVERAGE(INDIRECT("L"&amp;AD116):INDIRECT("L"&amp;AD117-1))</f>
        <v>1.9887E-005</v>
      </c>
      <c r="AM116" s="197" t="n">
        <f aca="false">(ABS(AK116)/AK116*SQRT((AK116)^2+(AL116)^2))</f>
        <v>0.000574224474547193</v>
      </c>
      <c r="AN116" s="20"/>
      <c r="AO116" s="197" t="n">
        <f aca="true">STDEV(INDIRECT("K"&amp;AD116):INDIRECT("K"&amp;AD117-1))</f>
        <v>1.13137084989866E-007</v>
      </c>
    </row>
    <row r="117" customFormat="false" ht="14.25" hidden="false" customHeight="true" outlineLevel="0" collapsed="false">
      <c r="A117" s="20" t="s">
        <v>531</v>
      </c>
      <c r="B117" s="20" t="s">
        <v>357</v>
      </c>
      <c r="C117" s="20" t="n">
        <v>0</v>
      </c>
      <c r="D117" s="20" t="n">
        <v>200</v>
      </c>
      <c r="E117" s="20" t="n">
        <v>976</v>
      </c>
      <c r="F117" s="20" t="s">
        <v>358</v>
      </c>
      <c r="G117" s="197" t="n">
        <v>0.00075347</v>
      </c>
      <c r="H117" s="197" t="n">
        <v>2.4467E-005</v>
      </c>
      <c r="I117" s="197" t="n">
        <v>-8.2658E-006</v>
      </c>
      <c r="J117" s="197" t="n">
        <v>-3.775E-007</v>
      </c>
      <c r="K117" s="197" t="n">
        <v>0.00076174</v>
      </c>
      <c r="L117" s="197" t="n">
        <v>2.4845E-005</v>
      </c>
      <c r="M117" s="198" t="n">
        <v>1.87</v>
      </c>
      <c r="N117" s="20" t="n">
        <v>0</v>
      </c>
      <c r="O117" s="20" t="n">
        <v>0</v>
      </c>
      <c r="P117" s="20" t="n">
        <v>0</v>
      </c>
      <c r="Q117" s="20" t="n">
        <v>1</v>
      </c>
      <c r="R117" s="20" t="n">
        <v>7.6174E-006</v>
      </c>
      <c r="S117" s="20" t="n">
        <v>2.484E-007</v>
      </c>
      <c r="T117" s="20" t="n">
        <v>3</v>
      </c>
      <c r="U117" s="20" t="n">
        <v>0</v>
      </c>
      <c r="V117" s="20" t="n">
        <v>0</v>
      </c>
      <c r="W117" s="199" t="s">
        <v>533</v>
      </c>
      <c r="X117" s="20" t="s">
        <v>360</v>
      </c>
      <c r="Y117" s="20" t="s">
        <v>361</v>
      </c>
      <c r="Z117" s="20"/>
      <c r="AA117" s="20"/>
      <c r="AB117" s="20"/>
      <c r="AC117" s="20"/>
      <c r="AD117" s="20" t="n">
        <v>232</v>
      </c>
      <c r="AE117" s="20" t="n">
        <v>116</v>
      </c>
      <c r="AF117" s="20" t="str">
        <f aca="true">INDIRECT("A"&amp;AD117)</f>
        <v>120-0.8</v>
      </c>
      <c r="AG117" s="20" t="n">
        <f aca="true">INDIRECT("D"&amp;AD117)</f>
        <v>200</v>
      </c>
      <c r="AH117" s="20" t="n">
        <f aca="true">INDIRECT("E"&amp;AD117)</f>
        <v>976</v>
      </c>
      <c r="AI117" s="197" t="n">
        <f aca="true">INDIRECT("I"&amp;AD117)</f>
        <v>-8.2194E-006</v>
      </c>
      <c r="AJ117" s="197" t="n">
        <f aca="true">INDIRECT("J"&amp;AD117)</f>
        <v>-3.892E-007</v>
      </c>
      <c r="AK117" s="197" t="n">
        <f aca="true">AVERAGE(INDIRECT("K"&amp;AD117):INDIRECT("K"&amp;AD118-1))</f>
        <v>0.000978855</v>
      </c>
      <c r="AL117" s="197" t="n">
        <f aca="true">AVERAGE(INDIRECT("L"&amp;AD117):INDIRECT("L"&amp;AD118-1))</f>
        <v>3.4685E-005</v>
      </c>
      <c r="AM117" s="197" t="n">
        <f aca="false">(ABS(AK117)/AK117*SQRT((AK117)^2+(AL117)^2))</f>
        <v>0.000979469325834148</v>
      </c>
      <c r="AN117" s="20"/>
      <c r="AO117" s="197" t="n">
        <f aca="true">STDEV(INDIRECT("K"&amp;AD117):INDIRECT("K"&amp;AD118-1))</f>
        <v>9.19238815543186E-008</v>
      </c>
    </row>
    <row r="118" customFormat="false" ht="14.25" hidden="false" customHeight="true" outlineLevel="0" collapsed="false">
      <c r="A118" s="20" t="s">
        <v>534</v>
      </c>
      <c r="B118" s="20" t="s">
        <v>357</v>
      </c>
      <c r="C118" s="20" t="n">
        <v>0</v>
      </c>
      <c r="D118" s="20" t="n">
        <v>200</v>
      </c>
      <c r="E118" s="20" t="n">
        <v>976</v>
      </c>
      <c r="F118" s="20" t="s">
        <v>358</v>
      </c>
      <c r="G118" s="197" t="n">
        <v>0.00077148</v>
      </c>
      <c r="H118" s="197" t="n">
        <v>2.5883E-005</v>
      </c>
      <c r="I118" s="197" t="n">
        <v>-8.2658E-006</v>
      </c>
      <c r="J118" s="197" t="n">
        <v>-3.775E-007</v>
      </c>
      <c r="K118" s="197" t="n">
        <v>0.00077975</v>
      </c>
      <c r="L118" s="197" t="n">
        <v>2.6261E-005</v>
      </c>
      <c r="M118" s="198" t="n">
        <v>1.93</v>
      </c>
      <c r="N118" s="20" t="n">
        <v>0</v>
      </c>
      <c r="O118" s="20" t="n">
        <v>0</v>
      </c>
      <c r="P118" s="20" t="n">
        <v>0</v>
      </c>
      <c r="Q118" s="20" t="n">
        <v>1</v>
      </c>
      <c r="R118" s="20" t="n">
        <v>7.7975E-006</v>
      </c>
      <c r="S118" s="20" t="n">
        <v>2.626E-007</v>
      </c>
      <c r="T118" s="20" t="n">
        <v>3</v>
      </c>
      <c r="U118" s="20" t="n">
        <v>0</v>
      </c>
      <c r="V118" s="20" t="n">
        <v>0</v>
      </c>
      <c r="W118" s="199" t="s">
        <v>535</v>
      </c>
      <c r="X118" s="20" t="s">
        <v>360</v>
      </c>
      <c r="Y118" s="20" t="s">
        <v>361</v>
      </c>
      <c r="Z118" s="20"/>
      <c r="AA118" s="20"/>
      <c r="AB118" s="20"/>
      <c r="AC118" s="20"/>
      <c r="AD118" s="20" t="n">
        <v>234</v>
      </c>
      <c r="AE118" s="20" t="n">
        <v>117</v>
      </c>
      <c r="AF118" s="20" t="str">
        <f aca="true">INDIRECT("A"&amp;AD118)</f>
        <v>120-0.6</v>
      </c>
      <c r="AG118" s="20" t="n">
        <f aca="true">INDIRECT("D"&amp;AD118)</f>
        <v>200</v>
      </c>
      <c r="AH118" s="20" t="n">
        <f aca="true">INDIRECT("E"&amp;AD118)</f>
        <v>976</v>
      </c>
      <c r="AI118" s="197" t="n">
        <f aca="true">INDIRECT("I"&amp;AD118)</f>
        <v>-8.2194E-006</v>
      </c>
      <c r="AJ118" s="197" t="n">
        <f aca="true">INDIRECT("J"&amp;AD118)</f>
        <v>-3.892E-007</v>
      </c>
      <c r="AK118" s="197" t="n">
        <f aca="true">AVERAGE(INDIRECT("K"&amp;AD118):INDIRECT("K"&amp;AD119-1))</f>
        <v>0.00079241</v>
      </c>
      <c r="AL118" s="197" t="n">
        <f aca="true">AVERAGE(INDIRECT("L"&amp;AD118):INDIRECT("L"&amp;AD119-1))</f>
        <v>2.82245E-005</v>
      </c>
      <c r="AM118" s="197" t="n">
        <f aca="false">(ABS(AK118)/AK118*SQRT((AK118)^2+(AL118)^2))</f>
        <v>0.000792912498640455</v>
      </c>
      <c r="AN118" s="20"/>
      <c r="AO118" s="197" t="n">
        <f aca="true">STDEV(INDIRECT("K"&amp;AD118):INDIRECT("K"&amp;AD119-1))</f>
        <v>7.07106781186948E-008</v>
      </c>
    </row>
    <row r="119" customFormat="false" ht="14.25" hidden="false" customHeight="true" outlineLevel="0" collapsed="false">
      <c r="A119" s="20" t="s">
        <v>534</v>
      </c>
      <c r="B119" s="20" t="s">
        <v>357</v>
      </c>
      <c r="C119" s="20" t="n">
        <v>0</v>
      </c>
      <c r="D119" s="20" t="n">
        <v>200</v>
      </c>
      <c r="E119" s="20" t="n">
        <v>976</v>
      </c>
      <c r="F119" s="20" t="s">
        <v>358</v>
      </c>
      <c r="G119" s="197" t="n">
        <v>0.00077126</v>
      </c>
      <c r="H119" s="197" t="n">
        <v>2.5713E-005</v>
      </c>
      <c r="I119" s="197" t="n">
        <v>-8.2658E-006</v>
      </c>
      <c r="J119" s="197" t="n">
        <v>-3.775E-007</v>
      </c>
      <c r="K119" s="197" t="n">
        <v>0.00077953</v>
      </c>
      <c r="L119" s="197" t="n">
        <v>2.6091E-005</v>
      </c>
      <c r="M119" s="198" t="n">
        <v>1.92</v>
      </c>
      <c r="N119" s="20" t="n">
        <v>0</v>
      </c>
      <c r="O119" s="20" t="n">
        <v>0</v>
      </c>
      <c r="P119" s="20" t="n">
        <v>0</v>
      </c>
      <c r="Q119" s="20" t="n">
        <v>1</v>
      </c>
      <c r="R119" s="20" t="n">
        <v>7.7953E-006</v>
      </c>
      <c r="S119" s="20" t="n">
        <v>2.609E-007</v>
      </c>
      <c r="T119" s="20" t="n">
        <v>3</v>
      </c>
      <c r="U119" s="20" t="n">
        <v>0</v>
      </c>
      <c r="V119" s="20" t="n">
        <v>0</v>
      </c>
      <c r="W119" s="199" t="s">
        <v>536</v>
      </c>
      <c r="X119" s="20" t="s">
        <v>360</v>
      </c>
      <c r="Y119" s="20" t="s">
        <v>361</v>
      </c>
      <c r="Z119" s="20"/>
      <c r="AA119" s="20"/>
      <c r="AB119" s="20"/>
      <c r="AC119" s="20"/>
      <c r="AD119" s="20" t="n">
        <v>236</v>
      </c>
      <c r="AE119" s="20" t="n">
        <v>118</v>
      </c>
      <c r="AF119" s="20" t="str">
        <f aca="true">INDIRECT("A"&amp;AD119)</f>
        <v>120-0.4</v>
      </c>
      <c r="AG119" s="20" t="n">
        <f aca="true">INDIRECT("D"&amp;AD119)</f>
        <v>200</v>
      </c>
      <c r="AH119" s="20" t="n">
        <f aca="true">INDIRECT("E"&amp;AD119)</f>
        <v>976</v>
      </c>
      <c r="AI119" s="197" t="n">
        <f aca="true">INDIRECT("I"&amp;AD119)</f>
        <v>-8.2194E-006</v>
      </c>
      <c r="AJ119" s="197" t="n">
        <f aca="true">INDIRECT("J"&amp;AD119)</f>
        <v>-3.892E-007</v>
      </c>
      <c r="AK119" s="197" t="n">
        <f aca="true">AVERAGE(INDIRECT("K"&amp;AD119):INDIRECT("K"&amp;AD120-1))</f>
        <v>0.00033298</v>
      </c>
      <c r="AL119" s="197" t="n">
        <f aca="true">AVERAGE(INDIRECT("L"&amp;AD119):INDIRECT("L"&amp;AD120-1))</f>
        <v>1.23845E-005</v>
      </c>
      <c r="AM119" s="197" t="n">
        <f aca="false">(ABS(AK119)/AK119*SQRT((AK119)^2+(AL119)^2))</f>
        <v>0.000333210228294766</v>
      </c>
      <c r="AN119" s="20"/>
      <c r="AO119" s="197" t="n">
        <f aca="true">STDEV(INDIRECT("K"&amp;AD119):INDIRECT("K"&amp;AD120-1))</f>
        <v>1.27279220613551E-007</v>
      </c>
    </row>
    <row r="120" customFormat="false" ht="14.25" hidden="false" customHeight="true" outlineLevel="0" collapsed="false">
      <c r="A120" s="20" t="s">
        <v>537</v>
      </c>
      <c r="B120" s="20" t="s">
        <v>357</v>
      </c>
      <c r="C120" s="20" t="n">
        <v>0</v>
      </c>
      <c r="D120" s="20" t="n">
        <v>200</v>
      </c>
      <c r="E120" s="20" t="n">
        <v>976</v>
      </c>
      <c r="F120" s="20" t="s">
        <v>358</v>
      </c>
      <c r="G120" s="197" t="n">
        <v>0.001807</v>
      </c>
      <c r="H120" s="197" t="n">
        <v>5.77E-005</v>
      </c>
      <c r="I120" s="197" t="n">
        <v>-8.2658E-006</v>
      </c>
      <c r="J120" s="197" t="n">
        <v>-3.775E-007</v>
      </c>
      <c r="K120" s="197" t="n">
        <v>0.0018152</v>
      </c>
      <c r="L120" s="197" t="n">
        <v>5.81E-005</v>
      </c>
      <c r="M120" s="198" t="n">
        <v>1.83</v>
      </c>
      <c r="N120" s="20" t="n">
        <v>0</v>
      </c>
      <c r="O120" s="20" t="n">
        <v>0</v>
      </c>
      <c r="P120" s="20" t="n">
        <v>0</v>
      </c>
      <c r="Q120" s="20" t="n">
        <v>1</v>
      </c>
      <c r="R120" s="20" t="n">
        <v>1.8152E-005</v>
      </c>
      <c r="S120" s="20" t="n">
        <v>5.811E-007</v>
      </c>
      <c r="T120" s="20" t="n">
        <v>3</v>
      </c>
      <c r="U120" s="20" t="n">
        <v>0</v>
      </c>
      <c r="V120" s="20" t="n">
        <v>0</v>
      </c>
      <c r="W120" s="199" t="s">
        <v>538</v>
      </c>
      <c r="X120" s="20" t="s">
        <v>360</v>
      </c>
      <c r="Y120" s="20" t="s">
        <v>361</v>
      </c>
      <c r="Z120" s="20"/>
      <c r="AA120" s="20"/>
      <c r="AB120" s="20"/>
      <c r="AC120" s="20"/>
      <c r="AD120" s="20" t="n">
        <v>238</v>
      </c>
      <c r="AE120" s="20" t="n">
        <v>119</v>
      </c>
      <c r="AF120" s="20" t="str">
        <f aca="true">INDIRECT("A"&amp;AD120)</f>
        <v>120-0.2</v>
      </c>
      <c r="AG120" s="20" t="n">
        <f aca="true">INDIRECT("D"&amp;AD120)</f>
        <v>200</v>
      </c>
      <c r="AH120" s="20" t="n">
        <f aca="true">INDIRECT("E"&amp;AD120)</f>
        <v>976</v>
      </c>
      <c r="AI120" s="197" t="n">
        <f aca="true">INDIRECT("I"&amp;AD120)</f>
        <v>-8.2194E-006</v>
      </c>
      <c r="AJ120" s="197" t="n">
        <f aca="true">INDIRECT("J"&amp;AD120)</f>
        <v>-3.892E-007</v>
      </c>
      <c r="AK120" s="197" t="n">
        <f aca="true">AVERAGE(INDIRECT("K"&amp;AD120):INDIRECT("K"&amp;AD121-1))</f>
        <v>0.000310355</v>
      </c>
      <c r="AL120" s="197" t="n">
        <f aca="true">AVERAGE(INDIRECT("L"&amp;AD120):INDIRECT("L"&amp;AD121-1))</f>
        <v>1.1324E-005</v>
      </c>
      <c r="AM120" s="197" t="n">
        <f aca="false">(ABS(AK120)/AK120*SQRT((AK120)^2+(AL120)^2))</f>
        <v>0.000310561522087009</v>
      </c>
      <c r="AN120" s="20"/>
      <c r="AO120" s="197" t="n">
        <f aca="true">STDEV(INDIRECT("K"&amp;AD120):INDIRECT("K"&amp;AD121-1))</f>
        <v>7.07106781186181E-009</v>
      </c>
    </row>
    <row r="121" customFormat="false" ht="14.25" hidden="false" customHeight="true" outlineLevel="0" collapsed="false">
      <c r="A121" s="20" t="s">
        <v>537</v>
      </c>
      <c r="B121" s="20" t="s">
        <v>357</v>
      </c>
      <c r="C121" s="20" t="n">
        <v>0</v>
      </c>
      <c r="D121" s="20" t="n">
        <v>200</v>
      </c>
      <c r="E121" s="20" t="n">
        <v>976</v>
      </c>
      <c r="F121" s="20" t="s">
        <v>358</v>
      </c>
      <c r="G121" s="197" t="n">
        <v>0.001807</v>
      </c>
      <c r="H121" s="197" t="n">
        <v>5.75E-005</v>
      </c>
      <c r="I121" s="197" t="n">
        <v>-8.2658E-006</v>
      </c>
      <c r="J121" s="197" t="n">
        <v>-3.775E-007</v>
      </c>
      <c r="K121" s="197" t="n">
        <v>0.0018153</v>
      </c>
      <c r="L121" s="197" t="n">
        <v>5.79E-005</v>
      </c>
      <c r="M121" s="198" t="n">
        <v>1.83</v>
      </c>
      <c r="N121" s="20" t="n">
        <v>0</v>
      </c>
      <c r="O121" s="20" t="n">
        <v>0</v>
      </c>
      <c r="P121" s="20" t="n">
        <v>0</v>
      </c>
      <c r="Q121" s="20" t="n">
        <v>1</v>
      </c>
      <c r="R121" s="20" t="n">
        <v>1.8153E-005</v>
      </c>
      <c r="S121" s="20" t="n">
        <v>5.785E-007</v>
      </c>
      <c r="T121" s="20" t="n">
        <v>3</v>
      </c>
      <c r="U121" s="20" t="n">
        <v>0</v>
      </c>
      <c r="V121" s="20" t="n">
        <v>0</v>
      </c>
      <c r="W121" s="199" t="s">
        <v>539</v>
      </c>
      <c r="X121" s="20" t="s">
        <v>360</v>
      </c>
      <c r="Y121" s="20" t="s">
        <v>361</v>
      </c>
      <c r="Z121" s="20"/>
      <c r="AA121" s="20"/>
      <c r="AB121" s="20"/>
      <c r="AC121" s="20"/>
      <c r="AD121" s="20" t="n">
        <v>240</v>
      </c>
      <c r="AE121" s="20" t="n">
        <v>120</v>
      </c>
      <c r="AF121" s="20" t="str">
        <f aca="true">INDIRECT("A"&amp;AD121)</f>
        <v>120-&lt;0.2</v>
      </c>
      <c r="AG121" s="20" t="n">
        <f aca="true">INDIRECT("D"&amp;AD121)</f>
        <v>200</v>
      </c>
      <c r="AH121" s="20" t="n">
        <f aca="true">INDIRECT("E"&amp;AD121)</f>
        <v>976</v>
      </c>
      <c r="AI121" s="197" t="n">
        <f aca="true">INDIRECT("I"&amp;AD121)</f>
        <v>-8.2194E-006</v>
      </c>
      <c r="AJ121" s="197" t="n">
        <f aca="true">INDIRECT("J"&amp;AD121)</f>
        <v>-3.892E-007</v>
      </c>
      <c r="AK121" s="197" t="n">
        <f aca="true">AVERAGE(INDIRECT("K"&amp;AD121):INDIRECT("K"&amp;AD122-1))</f>
        <v>0.000289635</v>
      </c>
      <c r="AL121" s="197" t="n">
        <f aca="true">AVERAGE(INDIRECT("L"&amp;AD121):INDIRECT("L"&amp;AD122-1))</f>
        <v>9.99505E-006</v>
      </c>
      <c r="AM121" s="197" t="n">
        <f aca="false">(ABS(AK121)/AK121*SQRT((AK121)^2+(AL121)^2))</f>
        <v>0.000289807408893393</v>
      </c>
      <c r="AN121" s="20"/>
      <c r="AO121" s="197" t="n">
        <f aca="true">STDEV(INDIRECT("K"&amp;AD121):INDIRECT("K"&amp;AD122-1))</f>
        <v>7.07106781190015E-009</v>
      </c>
    </row>
    <row r="122" customFormat="false" ht="14.25" hidden="false" customHeight="true" outlineLevel="0" collapsed="false">
      <c r="A122" s="20" t="s">
        <v>540</v>
      </c>
      <c r="B122" s="20" t="s">
        <v>357</v>
      </c>
      <c r="C122" s="20" t="n">
        <v>0</v>
      </c>
      <c r="D122" s="20" t="n">
        <v>200</v>
      </c>
      <c r="E122" s="20" t="n">
        <v>976</v>
      </c>
      <c r="F122" s="20" t="s">
        <v>358</v>
      </c>
      <c r="G122" s="197" t="n">
        <v>0.00068009</v>
      </c>
      <c r="H122" s="197" t="n">
        <v>2.1607E-005</v>
      </c>
      <c r="I122" s="197" t="n">
        <v>-8.2658E-006</v>
      </c>
      <c r="J122" s="197" t="n">
        <v>-3.775E-007</v>
      </c>
      <c r="K122" s="197" t="n">
        <v>0.00068835</v>
      </c>
      <c r="L122" s="197" t="n">
        <v>2.1985E-005</v>
      </c>
      <c r="M122" s="198" t="n">
        <v>1.83</v>
      </c>
      <c r="N122" s="20" t="n">
        <v>0</v>
      </c>
      <c r="O122" s="20" t="n">
        <v>0</v>
      </c>
      <c r="P122" s="20" t="n">
        <v>0</v>
      </c>
      <c r="Q122" s="20" t="n">
        <v>1</v>
      </c>
      <c r="R122" s="20" t="n">
        <v>6.8835E-006</v>
      </c>
      <c r="S122" s="20" t="n">
        <v>2.198E-007</v>
      </c>
      <c r="T122" s="20" t="n">
        <v>3</v>
      </c>
      <c r="U122" s="20" t="n">
        <v>0</v>
      </c>
      <c r="V122" s="20" t="n">
        <v>0</v>
      </c>
      <c r="W122" s="199" t="s">
        <v>541</v>
      </c>
      <c r="X122" s="20" t="s">
        <v>360</v>
      </c>
      <c r="Y122" s="20" t="s">
        <v>361</v>
      </c>
      <c r="Z122" s="20"/>
      <c r="AA122" s="20"/>
      <c r="AB122" s="20"/>
      <c r="AC122" s="20"/>
      <c r="AD122" s="20" t="n">
        <v>242</v>
      </c>
      <c r="AE122" s="20" t="n">
        <v>121</v>
      </c>
      <c r="AF122" s="20" t="str">
        <f aca="true">INDIRECT("A"&amp;AD122)</f>
        <v>121-ALL</v>
      </c>
      <c r="AG122" s="20" t="n">
        <f aca="true">INDIRECT("D"&amp;AD122)</f>
        <v>200</v>
      </c>
      <c r="AH122" s="20" t="n">
        <f aca="true">INDIRECT("E"&amp;AD122)</f>
        <v>976</v>
      </c>
      <c r="AI122" s="197" t="n">
        <f aca="true">INDIRECT("I"&amp;AD122)</f>
        <v>-8.2194E-006</v>
      </c>
      <c r="AJ122" s="197" t="n">
        <f aca="true">INDIRECT("J"&amp;AD122)</f>
        <v>-3.892E-007</v>
      </c>
      <c r="AK122" s="197" t="n">
        <f aca="true">AVERAGE(INDIRECT("K"&amp;AD122):INDIRECT("K"&amp;AD123-1))</f>
        <v>0.000607475</v>
      </c>
      <c r="AL122" s="197" t="n">
        <f aca="true">AVERAGE(INDIRECT("L"&amp;AD122):INDIRECT("L"&amp;AD123-1))</f>
        <v>2.39485E-005</v>
      </c>
      <c r="AM122" s="197" t="n">
        <f aca="false">(ABS(AK122)/AK122*SQRT((AK122)^2+(AL122)^2))</f>
        <v>0.000607946877841518</v>
      </c>
      <c r="AN122" s="20"/>
      <c r="AO122" s="197" t="n">
        <f aca="true">STDEV(INDIRECT("K"&amp;AD122):INDIRECT("K"&amp;AD123-1))</f>
        <v>1.20208152801766E-007</v>
      </c>
    </row>
    <row r="123" customFormat="false" ht="14.25" hidden="false" customHeight="true" outlineLevel="0" collapsed="false">
      <c r="A123" s="20" t="s">
        <v>540</v>
      </c>
      <c r="B123" s="20" t="s">
        <v>357</v>
      </c>
      <c r="C123" s="20" t="n">
        <v>0</v>
      </c>
      <c r="D123" s="20" t="n">
        <v>200</v>
      </c>
      <c r="E123" s="20" t="n">
        <v>976</v>
      </c>
      <c r="F123" s="20" t="s">
        <v>358</v>
      </c>
      <c r="G123" s="197" t="n">
        <v>0.0006803</v>
      </c>
      <c r="H123" s="197" t="n">
        <v>2.1574E-005</v>
      </c>
      <c r="I123" s="197" t="n">
        <v>-8.2658E-006</v>
      </c>
      <c r="J123" s="197" t="n">
        <v>-3.775E-007</v>
      </c>
      <c r="K123" s="197" t="n">
        <v>0.00068857</v>
      </c>
      <c r="L123" s="197" t="n">
        <v>2.1951E-005</v>
      </c>
      <c r="M123" s="198" t="n">
        <v>1.83</v>
      </c>
      <c r="N123" s="20" t="n">
        <v>0</v>
      </c>
      <c r="O123" s="20" t="n">
        <v>0</v>
      </c>
      <c r="P123" s="20" t="n">
        <v>0</v>
      </c>
      <c r="Q123" s="20" t="n">
        <v>1</v>
      </c>
      <c r="R123" s="20" t="n">
        <v>6.8857E-006</v>
      </c>
      <c r="S123" s="20" t="n">
        <v>2.195E-007</v>
      </c>
      <c r="T123" s="20" t="n">
        <v>3</v>
      </c>
      <c r="U123" s="20" t="n">
        <v>0</v>
      </c>
      <c r="V123" s="20" t="n">
        <v>0</v>
      </c>
      <c r="W123" s="199" t="s">
        <v>542</v>
      </c>
      <c r="X123" s="20" t="s">
        <v>360</v>
      </c>
      <c r="Y123" s="20" t="s">
        <v>361</v>
      </c>
      <c r="Z123" s="20"/>
      <c r="AA123" s="20"/>
      <c r="AB123" s="20"/>
      <c r="AC123" s="20"/>
      <c r="AD123" s="20" t="n">
        <v>244</v>
      </c>
      <c r="AE123" s="20" t="n">
        <v>122</v>
      </c>
      <c r="AF123" s="20" t="str">
        <f aca="true">INDIRECT("A"&amp;AD123)</f>
        <v>121-0.8</v>
      </c>
      <c r="AG123" s="20" t="n">
        <f aca="true">INDIRECT("D"&amp;AD123)</f>
        <v>200</v>
      </c>
      <c r="AH123" s="20" t="n">
        <f aca="true">INDIRECT("E"&amp;AD123)</f>
        <v>976</v>
      </c>
      <c r="AI123" s="197" t="n">
        <f aca="true">INDIRECT("I"&amp;AD123)</f>
        <v>-8.2194E-006</v>
      </c>
      <c r="AJ123" s="197" t="n">
        <f aca="true">INDIRECT("J"&amp;AD123)</f>
        <v>-3.892E-007</v>
      </c>
      <c r="AK123" s="197" t="n">
        <f aca="true">AVERAGE(INDIRECT("K"&amp;AD123):INDIRECT("K"&amp;AD124-1))</f>
        <v>0.00137465</v>
      </c>
      <c r="AL123" s="197" t="n">
        <f aca="true">AVERAGE(INDIRECT("L"&amp;AD123):INDIRECT("L"&amp;AD124-1))</f>
        <v>5.82E-005</v>
      </c>
      <c r="AM123" s="197" t="n">
        <f aca="false">(ABS(AK123)/AK123*SQRT((AK123)^2+(AL123)^2))</f>
        <v>0.00137588148563021</v>
      </c>
      <c r="AN123" s="20"/>
      <c r="AO123" s="197" t="n">
        <f aca="true">STDEV(INDIRECT("K"&amp;AD123):INDIRECT("K"&amp;AD124-1))</f>
        <v>3.53553390593321E-007</v>
      </c>
    </row>
    <row r="124" customFormat="false" ht="14.25" hidden="false" customHeight="true" outlineLevel="0" collapsed="false">
      <c r="A124" s="20" t="s">
        <v>543</v>
      </c>
      <c r="B124" s="20" t="s">
        <v>357</v>
      </c>
      <c r="C124" s="20" t="n">
        <v>0</v>
      </c>
      <c r="D124" s="20" t="n">
        <v>200</v>
      </c>
      <c r="E124" s="20" t="n">
        <v>976</v>
      </c>
      <c r="F124" s="20" t="s">
        <v>358</v>
      </c>
      <c r="G124" s="197" t="n">
        <v>0.0010026</v>
      </c>
      <c r="H124" s="197" t="n">
        <v>3.08E-005</v>
      </c>
      <c r="I124" s="197" t="n">
        <v>-8.2658E-006</v>
      </c>
      <c r="J124" s="197" t="n">
        <v>-3.775E-007</v>
      </c>
      <c r="K124" s="197" t="n">
        <v>0.0010109</v>
      </c>
      <c r="L124" s="197" t="n">
        <v>3.12E-005</v>
      </c>
      <c r="M124" s="198" t="n">
        <v>1.77</v>
      </c>
      <c r="N124" s="20" t="n">
        <v>0</v>
      </c>
      <c r="O124" s="20" t="n">
        <v>0</v>
      </c>
      <c r="P124" s="20" t="n">
        <v>0</v>
      </c>
      <c r="Q124" s="20" t="n">
        <v>1</v>
      </c>
      <c r="R124" s="20" t="n">
        <v>1.0109E-005</v>
      </c>
      <c r="S124" s="20" t="n">
        <v>3.118E-007</v>
      </c>
      <c r="T124" s="20" t="n">
        <v>3</v>
      </c>
      <c r="U124" s="20" t="n">
        <v>0</v>
      </c>
      <c r="V124" s="20" t="n">
        <v>0</v>
      </c>
      <c r="W124" s="199" t="s">
        <v>544</v>
      </c>
      <c r="X124" s="20" t="s">
        <v>360</v>
      </c>
      <c r="Y124" s="20" t="s">
        <v>361</v>
      </c>
      <c r="Z124" s="20"/>
      <c r="AA124" s="20"/>
      <c r="AB124" s="20"/>
      <c r="AC124" s="20"/>
      <c r="AD124" s="20" t="n">
        <v>246</v>
      </c>
      <c r="AE124" s="20" t="n">
        <v>123</v>
      </c>
      <c r="AF124" s="20" t="str">
        <f aca="true">INDIRECT("A"&amp;AD124)</f>
        <v>121-0.6</v>
      </c>
      <c r="AG124" s="20" t="n">
        <f aca="true">INDIRECT("D"&amp;AD124)</f>
        <v>200</v>
      </c>
      <c r="AH124" s="20" t="n">
        <f aca="true">INDIRECT("E"&amp;AD124)</f>
        <v>976</v>
      </c>
      <c r="AI124" s="197" t="n">
        <f aca="true">INDIRECT("I"&amp;AD124)</f>
        <v>-8.2194E-006</v>
      </c>
      <c r="AJ124" s="197" t="n">
        <f aca="true">INDIRECT("J"&amp;AD124)</f>
        <v>-3.892E-007</v>
      </c>
      <c r="AK124" s="197" t="n">
        <f aca="true">AVERAGE(INDIRECT("K"&amp;AD124):INDIRECT("K"&amp;AD125-1))</f>
        <v>0.000772405</v>
      </c>
      <c r="AL124" s="197" t="n">
        <f aca="true">AVERAGE(INDIRECT("L"&amp;AD124):INDIRECT("L"&amp;AD125-1))</f>
        <v>2.9791E-005</v>
      </c>
      <c r="AM124" s="197" t="n">
        <f aca="false">(ABS(AK124)/AK124*SQRT((AK124)^2+(AL124)^2))</f>
        <v>0.00077297929319355</v>
      </c>
      <c r="AN124" s="20"/>
      <c r="AO124" s="197" t="n">
        <f aca="true">STDEV(INDIRECT("K"&amp;AD124):INDIRECT("K"&amp;AD125-1))</f>
        <v>1.48492424049213E-007</v>
      </c>
    </row>
    <row r="125" customFormat="false" ht="14.25" hidden="false" customHeight="true" outlineLevel="0" collapsed="false">
      <c r="A125" s="20" t="s">
        <v>543</v>
      </c>
      <c r="B125" s="20" t="s">
        <v>357</v>
      </c>
      <c r="C125" s="20" t="n">
        <v>0</v>
      </c>
      <c r="D125" s="20" t="n">
        <v>200</v>
      </c>
      <c r="E125" s="20" t="n">
        <v>976</v>
      </c>
      <c r="F125" s="20" t="s">
        <v>358</v>
      </c>
      <c r="G125" s="197" t="n">
        <v>0.001003</v>
      </c>
      <c r="H125" s="197" t="n">
        <v>3.09E-005</v>
      </c>
      <c r="I125" s="197" t="n">
        <v>-8.2658E-006</v>
      </c>
      <c r="J125" s="197" t="n">
        <v>-3.775E-007</v>
      </c>
      <c r="K125" s="197" t="n">
        <v>0.0010113</v>
      </c>
      <c r="L125" s="197" t="n">
        <v>3.12E-005</v>
      </c>
      <c r="M125" s="198" t="n">
        <v>1.77</v>
      </c>
      <c r="N125" s="20" t="n">
        <v>0</v>
      </c>
      <c r="O125" s="20" t="n">
        <v>0</v>
      </c>
      <c r="P125" s="20" t="n">
        <v>0</v>
      </c>
      <c r="Q125" s="20" t="n">
        <v>1</v>
      </c>
      <c r="R125" s="20" t="n">
        <v>1.0113E-005</v>
      </c>
      <c r="S125" s="20" t="n">
        <v>3.125E-007</v>
      </c>
      <c r="T125" s="20" t="n">
        <v>3</v>
      </c>
      <c r="U125" s="20" t="n">
        <v>0</v>
      </c>
      <c r="V125" s="20" t="n">
        <v>0</v>
      </c>
      <c r="W125" s="199" t="s">
        <v>545</v>
      </c>
      <c r="X125" s="20" t="s">
        <v>360</v>
      </c>
      <c r="Y125" s="20" t="s">
        <v>361</v>
      </c>
      <c r="Z125" s="20"/>
      <c r="AA125" s="20"/>
      <c r="AB125" s="20"/>
      <c r="AC125" s="20"/>
      <c r="AD125" s="20" t="n">
        <v>248</v>
      </c>
      <c r="AE125" s="20" t="n">
        <v>124</v>
      </c>
      <c r="AF125" s="20" t="str">
        <f aca="true">INDIRECT("A"&amp;AD125)</f>
        <v>121-0.4</v>
      </c>
      <c r="AG125" s="20" t="n">
        <f aca="true">INDIRECT("D"&amp;AD125)</f>
        <v>200</v>
      </c>
      <c r="AH125" s="20" t="n">
        <f aca="true">INDIRECT("E"&amp;AD125)</f>
        <v>976</v>
      </c>
      <c r="AI125" s="197" t="n">
        <f aca="true">INDIRECT("I"&amp;AD125)</f>
        <v>-8.2194E-006</v>
      </c>
      <c r="AJ125" s="197" t="n">
        <f aca="true">INDIRECT("J"&amp;AD125)</f>
        <v>-3.892E-007</v>
      </c>
      <c r="AK125" s="197" t="n">
        <f aca="true">AVERAGE(INDIRECT("K"&amp;AD125):INDIRECT("K"&amp;AD126-1))</f>
        <v>0.00050737</v>
      </c>
      <c r="AL125" s="197" t="n">
        <f aca="true">AVERAGE(INDIRECT("L"&amp;AD125):INDIRECT("L"&amp;AD126-1))</f>
        <v>1.8803E-005</v>
      </c>
      <c r="AM125" s="197" t="n">
        <f aca="false">(ABS(AK125)/AK125*SQRT((AK125)^2+(AL125)^2))</f>
        <v>0.000507718297591292</v>
      </c>
      <c r="AN125" s="20"/>
      <c r="AO125" s="197" t="n">
        <f aca="true">STDEV(INDIRECT("K"&amp;AD125):INDIRECT("K"&amp;AD126-1))</f>
        <v>1.41421356237236E-008</v>
      </c>
    </row>
    <row r="126" customFormat="false" ht="14.25" hidden="false" customHeight="true" outlineLevel="0" collapsed="false">
      <c r="A126" s="20" t="s">
        <v>546</v>
      </c>
      <c r="B126" s="20" t="s">
        <v>357</v>
      </c>
      <c r="C126" s="20" t="n">
        <v>0</v>
      </c>
      <c r="D126" s="20" t="n">
        <v>200</v>
      </c>
      <c r="E126" s="20" t="n">
        <v>976</v>
      </c>
      <c r="F126" s="20" t="s">
        <v>358</v>
      </c>
      <c r="G126" s="197" t="n">
        <v>0.00093444</v>
      </c>
      <c r="H126" s="197" t="n">
        <v>2.7348E-005</v>
      </c>
      <c r="I126" s="197" t="n">
        <v>-8.2658E-006</v>
      </c>
      <c r="J126" s="197" t="n">
        <v>-3.775E-007</v>
      </c>
      <c r="K126" s="197" t="n">
        <v>0.00094271</v>
      </c>
      <c r="L126" s="197" t="n">
        <v>2.7725E-005</v>
      </c>
      <c r="M126" s="198" t="n">
        <v>1.68</v>
      </c>
      <c r="N126" s="20" t="n">
        <v>0</v>
      </c>
      <c r="O126" s="20" t="n">
        <v>0</v>
      </c>
      <c r="P126" s="20" t="n">
        <v>0</v>
      </c>
      <c r="Q126" s="20" t="n">
        <v>1</v>
      </c>
      <c r="R126" s="20" t="n">
        <v>9.4271E-006</v>
      </c>
      <c r="S126" s="20" t="n">
        <v>2.773E-007</v>
      </c>
      <c r="T126" s="20" t="n">
        <v>3</v>
      </c>
      <c r="U126" s="20" t="n">
        <v>0</v>
      </c>
      <c r="V126" s="20" t="n">
        <v>0</v>
      </c>
      <c r="W126" s="199" t="s">
        <v>547</v>
      </c>
      <c r="X126" s="20" t="s">
        <v>360</v>
      </c>
      <c r="Y126" s="20" t="s">
        <v>361</v>
      </c>
      <c r="Z126" s="20"/>
      <c r="AA126" s="20"/>
      <c r="AB126" s="20"/>
      <c r="AC126" s="20"/>
      <c r="AD126" s="20" t="n">
        <v>250</v>
      </c>
      <c r="AE126" s="20" t="n">
        <v>125</v>
      </c>
      <c r="AF126" s="20" t="str">
        <f aca="true">INDIRECT("A"&amp;AD126)</f>
        <v>121-0.2</v>
      </c>
      <c r="AG126" s="20" t="n">
        <f aca="true">INDIRECT("D"&amp;AD126)</f>
        <v>200</v>
      </c>
      <c r="AH126" s="20" t="n">
        <f aca="true">INDIRECT("E"&amp;AD126)</f>
        <v>976</v>
      </c>
      <c r="AI126" s="197" t="n">
        <f aca="true">INDIRECT("I"&amp;AD126)</f>
        <v>-8.2194E-006</v>
      </c>
      <c r="AJ126" s="197" t="n">
        <f aca="true">INDIRECT("J"&amp;AD126)</f>
        <v>-3.892E-007</v>
      </c>
      <c r="AK126" s="197" t="n">
        <f aca="true">AVERAGE(INDIRECT("K"&amp;AD126):INDIRECT("K"&amp;AD127-1))</f>
        <v>0.000502075</v>
      </c>
      <c r="AL126" s="197" t="n">
        <f aca="true">AVERAGE(INDIRECT("L"&amp;AD126):INDIRECT("L"&amp;AD127-1))</f>
        <v>1.86175E-005</v>
      </c>
      <c r="AM126" s="197" t="n">
        <f aca="false">(ABS(AK126)/AK126*SQRT((AK126)^2+(AL126)^2))</f>
        <v>0.000502420060239686</v>
      </c>
      <c r="AN126" s="20"/>
      <c r="AO126" s="197" t="n">
        <f aca="true">STDEV(INDIRECT("K"&amp;AD126):INDIRECT("K"&amp;AD127-1))</f>
        <v>2.47487373415278E-007</v>
      </c>
    </row>
    <row r="127" customFormat="false" ht="14.25" hidden="false" customHeight="true" outlineLevel="0" collapsed="false">
      <c r="A127" s="20" t="s">
        <v>546</v>
      </c>
      <c r="B127" s="20" t="s">
        <v>357</v>
      </c>
      <c r="C127" s="20" t="n">
        <v>0</v>
      </c>
      <c r="D127" s="20" t="n">
        <v>200</v>
      </c>
      <c r="E127" s="20" t="n">
        <v>976</v>
      </c>
      <c r="F127" s="20" t="s">
        <v>358</v>
      </c>
      <c r="G127" s="197" t="n">
        <v>0.0009333</v>
      </c>
      <c r="H127" s="197" t="n">
        <v>2.7095E-005</v>
      </c>
      <c r="I127" s="197" t="n">
        <v>-8.2658E-006</v>
      </c>
      <c r="J127" s="197" t="n">
        <v>-3.775E-007</v>
      </c>
      <c r="K127" s="197" t="n">
        <v>0.00094157</v>
      </c>
      <c r="L127" s="197" t="n">
        <v>2.7473E-005</v>
      </c>
      <c r="M127" s="198" t="n">
        <v>1.67</v>
      </c>
      <c r="N127" s="20" t="n">
        <v>0</v>
      </c>
      <c r="O127" s="20" t="n">
        <v>0</v>
      </c>
      <c r="P127" s="20" t="n">
        <v>0</v>
      </c>
      <c r="Q127" s="20" t="n">
        <v>1</v>
      </c>
      <c r="R127" s="20" t="n">
        <v>9.4157E-006</v>
      </c>
      <c r="S127" s="20" t="n">
        <v>2.747E-007</v>
      </c>
      <c r="T127" s="20" t="n">
        <v>3</v>
      </c>
      <c r="U127" s="20" t="n">
        <v>0</v>
      </c>
      <c r="V127" s="20" t="n">
        <v>0</v>
      </c>
      <c r="W127" s="199" t="s">
        <v>548</v>
      </c>
      <c r="X127" s="20" t="s">
        <v>360</v>
      </c>
      <c r="Y127" s="20" t="s">
        <v>361</v>
      </c>
      <c r="Z127" s="20"/>
      <c r="AA127" s="20"/>
      <c r="AB127" s="20"/>
      <c r="AC127" s="20"/>
      <c r="AD127" s="20" t="n">
        <v>252</v>
      </c>
      <c r="AE127" s="20" t="n">
        <v>126</v>
      </c>
      <c r="AF127" s="20" t="str">
        <f aca="true">INDIRECT("A"&amp;AD127)</f>
        <v>121-&lt;0.2</v>
      </c>
      <c r="AG127" s="20" t="n">
        <f aca="true">INDIRECT("D"&amp;AD127)</f>
        <v>200</v>
      </c>
      <c r="AH127" s="20" t="n">
        <f aca="true">INDIRECT("E"&amp;AD127)</f>
        <v>976</v>
      </c>
      <c r="AI127" s="197" t="n">
        <f aca="true">INDIRECT("I"&amp;AD127)</f>
        <v>-8.2194E-006</v>
      </c>
      <c r="AJ127" s="197" t="n">
        <f aca="true">INDIRECT("J"&amp;AD127)</f>
        <v>-3.892E-007</v>
      </c>
      <c r="AK127" s="197" t="n">
        <f aca="true">AVERAGE(INDIRECT("K"&amp;AD127):INDIRECT("K"&amp;AD128-1))</f>
        <v>0.00117225</v>
      </c>
      <c r="AL127" s="197" t="n">
        <f aca="true">AVERAGE(INDIRECT("L"&amp;AD127):INDIRECT("L"&amp;AD128-1))</f>
        <v>4.135E-005</v>
      </c>
      <c r="AM127" s="197" t="n">
        <f aca="false">(ABS(AK127)/AK127*SQRT((AK127)^2+(AL127)^2))</f>
        <v>0.00117297906417804</v>
      </c>
      <c r="AN127" s="20"/>
      <c r="AO127" s="197" t="n">
        <f aca="true">STDEV(INDIRECT("K"&amp;AD127):INDIRECT("K"&amp;AD128-1))</f>
        <v>3.53553390593167E-007</v>
      </c>
    </row>
    <row r="128" customFormat="false" ht="14.25" hidden="false" customHeight="true" outlineLevel="0" collapsed="false">
      <c r="A128" s="20" t="s">
        <v>549</v>
      </c>
      <c r="B128" s="20" t="s">
        <v>357</v>
      </c>
      <c r="C128" s="20" t="n">
        <v>0</v>
      </c>
      <c r="D128" s="20" t="n">
        <v>200</v>
      </c>
      <c r="E128" s="20" t="n">
        <v>976</v>
      </c>
      <c r="F128" s="20" t="s">
        <v>358</v>
      </c>
      <c r="G128" s="197" t="n">
        <v>0.00045943</v>
      </c>
      <c r="H128" s="197" t="n">
        <v>1.5419E-005</v>
      </c>
      <c r="I128" s="197" t="n">
        <v>-8.2658E-006</v>
      </c>
      <c r="J128" s="197" t="n">
        <v>-3.775E-007</v>
      </c>
      <c r="K128" s="197" t="n">
        <v>0.00046769</v>
      </c>
      <c r="L128" s="197" t="n">
        <v>1.5797E-005</v>
      </c>
      <c r="M128" s="198" t="n">
        <v>1.93</v>
      </c>
      <c r="N128" s="20" t="n">
        <v>0</v>
      </c>
      <c r="O128" s="20" t="n">
        <v>0</v>
      </c>
      <c r="P128" s="20" t="n">
        <v>0</v>
      </c>
      <c r="Q128" s="20" t="n">
        <v>1</v>
      </c>
      <c r="R128" s="20" t="n">
        <v>4.6769E-006</v>
      </c>
      <c r="S128" s="20" t="n">
        <v>1.58E-007</v>
      </c>
      <c r="T128" s="20" t="n">
        <v>3</v>
      </c>
      <c r="U128" s="20" t="n">
        <v>0</v>
      </c>
      <c r="V128" s="20" t="n">
        <v>0</v>
      </c>
      <c r="W128" s="199" t="s">
        <v>550</v>
      </c>
      <c r="X128" s="20" t="s">
        <v>360</v>
      </c>
      <c r="Y128" s="20" t="s">
        <v>361</v>
      </c>
      <c r="Z128" s="20"/>
      <c r="AA128" s="20"/>
      <c r="AB128" s="20"/>
      <c r="AC128" s="20"/>
      <c r="AD128" s="20" t="n">
        <v>254</v>
      </c>
      <c r="AE128" s="20" t="n">
        <v>127</v>
      </c>
      <c r="AF128" s="20" t="str">
        <f aca="true">INDIRECT("A"&amp;AD128)</f>
        <v>122-ALL</v>
      </c>
      <c r="AG128" s="20" t="n">
        <f aca="true">INDIRECT("D"&amp;AD128)</f>
        <v>200</v>
      </c>
      <c r="AH128" s="20" t="n">
        <f aca="true">INDIRECT("E"&amp;AD128)</f>
        <v>976</v>
      </c>
      <c r="AI128" s="197" t="n">
        <f aca="true">INDIRECT("I"&amp;AD128)</f>
        <v>-8.2194E-006</v>
      </c>
      <c r="AJ128" s="197" t="n">
        <f aca="true">INDIRECT("J"&amp;AD128)</f>
        <v>-3.892E-007</v>
      </c>
      <c r="AK128" s="197" t="n">
        <f aca="true">AVERAGE(INDIRECT("K"&amp;AD128):INDIRECT("K"&amp;AD129-1))</f>
        <v>0.00050045</v>
      </c>
      <c r="AL128" s="197" t="n">
        <f aca="true">AVERAGE(INDIRECT("L"&amp;AD128):INDIRECT("L"&amp;AD129-1))</f>
        <v>1.825E-005</v>
      </c>
      <c r="AM128" s="197" t="n">
        <f aca="false">(ABS(AK128)/AK128*SQRT((AK128)^2+(AL128)^2))</f>
        <v>0.000500782652455135</v>
      </c>
      <c r="AN128" s="20"/>
      <c r="AO128" s="197" t="n">
        <f aca="true">STDEV(INDIRECT("K"&amp;AD128):INDIRECT("K"&amp;AD129-1))</f>
        <v>2.26274169979655E-007</v>
      </c>
    </row>
    <row r="129" customFormat="false" ht="14.25" hidden="false" customHeight="true" outlineLevel="0" collapsed="false">
      <c r="A129" s="20" t="s">
        <v>549</v>
      </c>
      <c r="B129" s="20" t="s">
        <v>357</v>
      </c>
      <c r="C129" s="20" t="n">
        <v>0</v>
      </c>
      <c r="D129" s="20" t="n">
        <v>200</v>
      </c>
      <c r="E129" s="20" t="n">
        <v>976</v>
      </c>
      <c r="F129" s="20" t="s">
        <v>358</v>
      </c>
      <c r="G129" s="197" t="n">
        <v>0.00045945</v>
      </c>
      <c r="H129" s="197" t="n">
        <v>1.5292E-005</v>
      </c>
      <c r="I129" s="197" t="n">
        <v>-8.2658E-006</v>
      </c>
      <c r="J129" s="197" t="n">
        <v>-3.775E-007</v>
      </c>
      <c r="K129" s="197" t="n">
        <v>0.00046772</v>
      </c>
      <c r="L129" s="197" t="n">
        <v>1.567E-005</v>
      </c>
      <c r="M129" s="198" t="n">
        <v>1.92</v>
      </c>
      <c r="N129" s="20" t="n">
        <v>0</v>
      </c>
      <c r="O129" s="20" t="n">
        <v>0</v>
      </c>
      <c r="P129" s="20" t="n">
        <v>0</v>
      </c>
      <c r="Q129" s="20" t="n">
        <v>1</v>
      </c>
      <c r="R129" s="20" t="n">
        <v>4.6772E-006</v>
      </c>
      <c r="S129" s="20" t="n">
        <v>1.567E-007</v>
      </c>
      <c r="T129" s="20" t="n">
        <v>3</v>
      </c>
      <c r="U129" s="20" t="n">
        <v>0</v>
      </c>
      <c r="V129" s="20" t="n">
        <v>0</v>
      </c>
      <c r="W129" s="199" t="s">
        <v>551</v>
      </c>
      <c r="X129" s="20" t="s">
        <v>360</v>
      </c>
      <c r="Y129" s="20" t="s">
        <v>361</v>
      </c>
      <c r="Z129" s="20"/>
      <c r="AA129" s="20"/>
      <c r="AB129" s="20"/>
      <c r="AC129" s="20"/>
      <c r="AD129" s="20" t="n">
        <v>256</v>
      </c>
      <c r="AE129" s="20" t="n">
        <v>128</v>
      </c>
      <c r="AF129" s="20" t="str">
        <f aca="true">INDIRECT("A"&amp;AD129)</f>
        <v>122-0.8</v>
      </c>
      <c r="AG129" s="20" t="n">
        <f aca="true">INDIRECT("D"&amp;AD129)</f>
        <v>200</v>
      </c>
      <c r="AH129" s="20" t="n">
        <f aca="true">INDIRECT("E"&amp;AD129)</f>
        <v>976</v>
      </c>
      <c r="AI129" s="197" t="n">
        <f aca="true">INDIRECT("I"&amp;AD129)</f>
        <v>-8.2194E-006</v>
      </c>
      <c r="AJ129" s="197" t="n">
        <f aca="true">INDIRECT("J"&amp;AD129)</f>
        <v>-3.892E-007</v>
      </c>
      <c r="AK129" s="197" t="n">
        <f aca="true">AVERAGE(INDIRECT("K"&amp;AD129):INDIRECT("K"&amp;AD130-1))</f>
        <v>0.00142205</v>
      </c>
      <c r="AL129" s="197" t="n">
        <f aca="true">AVERAGE(INDIRECT("L"&amp;AD129):INDIRECT("L"&amp;AD130-1))</f>
        <v>5.185E-005</v>
      </c>
      <c r="AM129" s="197" t="n">
        <f aca="false">(ABS(AK129)/AK129*SQRT((AK129)^2+(AL129)^2))</f>
        <v>0.00142299494904234</v>
      </c>
      <c r="AN129" s="20"/>
      <c r="AO129" s="197" t="n">
        <f aca="true">STDEV(INDIRECT("K"&amp;AD129):INDIRECT("K"&amp;AD130-1))</f>
        <v>7.07106781185415E-008</v>
      </c>
    </row>
    <row r="130" customFormat="false" ht="14.25" hidden="false" customHeight="true" outlineLevel="0" collapsed="false">
      <c r="A130" s="20" t="s">
        <v>552</v>
      </c>
      <c r="B130" s="20" t="s">
        <v>357</v>
      </c>
      <c r="C130" s="20" t="n">
        <v>0</v>
      </c>
      <c r="D130" s="20" t="n">
        <v>200</v>
      </c>
      <c r="E130" s="20" t="n">
        <v>976</v>
      </c>
      <c r="F130" s="20" t="s">
        <v>358</v>
      </c>
      <c r="G130" s="197" t="n">
        <v>0.00059539</v>
      </c>
      <c r="H130" s="197" t="n">
        <v>1.9575E-005</v>
      </c>
      <c r="I130" s="197" t="n">
        <v>-8.2658E-006</v>
      </c>
      <c r="J130" s="197" t="n">
        <v>-3.775E-007</v>
      </c>
      <c r="K130" s="197" t="n">
        <v>0.00060366</v>
      </c>
      <c r="L130" s="197" t="n">
        <v>1.9952E-005</v>
      </c>
      <c r="M130" s="198" t="n">
        <v>1.89</v>
      </c>
      <c r="N130" s="20" t="n">
        <v>0</v>
      </c>
      <c r="O130" s="20" t="n">
        <v>0</v>
      </c>
      <c r="P130" s="20" t="n">
        <v>0</v>
      </c>
      <c r="Q130" s="20" t="n">
        <v>1</v>
      </c>
      <c r="R130" s="20" t="n">
        <v>6.0366E-006</v>
      </c>
      <c r="S130" s="20" t="n">
        <v>1.995E-007</v>
      </c>
      <c r="T130" s="20" t="n">
        <v>3</v>
      </c>
      <c r="U130" s="20" t="n">
        <v>0</v>
      </c>
      <c r="V130" s="20" t="n">
        <v>0</v>
      </c>
      <c r="W130" s="199" t="s">
        <v>553</v>
      </c>
      <c r="X130" s="20" t="s">
        <v>360</v>
      </c>
      <c r="Y130" s="20" t="s">
        <v>361</v>
      </c>
      <c r="Z130" s="20"/>
      <c r="AA130" s="20"/>
      <c r="AB130" s="20"/>
      <c r="AC130" s="20"/>
      <c r="AD130" s="20" t="n">
        <v>258</v>
      </c>
      <c r="AE130" s="20" t="n">
        <v>129</v>
      </c>
      <c r="AF130" s="20" t="str">
        <f aca="true">INDIRECT("A"&amp;AD130)</f>
        <v>122-0.6</v>
      </c>
      <c r="AG130" s="20" t="n">
        <f aca="true">INDIRECT("D"&amp;AD130)</f>
        <v>200</v>
      </c>
      <c r="AH130" s="20" t="n">
        <f aca="true">INDIRECT("E"&amp;AD130)</f>
        <v>976</v>
      </c>
      <c r="AI130" s="197" t="n">
        <f aca="true">INDIRECT("I"&amp;AD130)</f>
        <v>-8.2194E-006</v>
      </c>
      <c r="AJ130" s="197" t="n">
        <f aca="true">INDIRECT("J"&amp;AD130)</f>
        <v>-3.892E-007</v>
      </c>
      <c r="AK130" s="197" t="n">
        <f aca="true">AVERAGE(INDIRECT("K"&amp;AD130):INDIRECT("K"&amp;AD131-1))</f>
        <v>0.00050092</v>
      </c>
      <c r="AL130" s="197" t="n">
        <f aca="true">AVERAGE(INDIRECT("L"&amp;AD130):INDIRECT("L"&amp;AD131-1))</f>
        <v>1.7972E-005</v>
      </c>
      <c r="AM130" s="197" t="n">
        <f aca="false">(ABS(AK130)/AK130*SQRT((AK130)^2+(AL130)^2))</f>
        <v>0.000501242295884934</v>
      </c>
      <c r="AN130" s="20"/>
      <c r="AO130" s="197" t="n">
        <f aca="true">STDEV(INDIRECT("K"&amp;AD130):INDIRECT("K"&amp;AD131-1))</f>
        <v>1.41421356237313E-007</v>
      </c>
    </row>
    <row r="131" customFormat="false" ht="14.25" hidden="false" customHeight="true" outlineLevel="0" collapsed="false">
      <c r="A131" s="20" t="s">
        <v>552</v>
      </c>
      <c r="B131" s="20" t="s">
        <v>357</v>
      </c>
      <c r="C131" s="20" t="n">
        <v>0</v>
      </c>
      <c r="D131" s="20" t="n">
        <v>200</v>
      </c>
      <c r="E131" s="20" t="n">
        <v>976</v>
      </c>
      <c r="F131" s="20" t="s">
        <v>358</v>
      </c>
      <c r="G131" s="197" t="n">
        <v>0.00059547</v>
      </c>
      <c r="H131" s="197" t="n">
        <v>1.9395E-005</v>
      </c>
      <c r="I131" s="197" t="n">
        <v>-8.2658E-006</v>
      </c>
      <c r="J131" s="197" t="n">
        <v>-3.775E-007</v>
      </c>
      <c r="K131" s="197" t="n">
        <v>0.00060374</v>
      </c>
      <c r="L131" s="197" t="n">
        <v>1.9773E-005</v>
      </c>
      <c r="M131" s="198" t="n">
        <v>1.88</v>
      </c>
      <c r="N131" s="20" t="n">
        <v>0</v>
      </c>
      <c r="O131" s="20" t="n">
        <v>0</v>
      </c>
      <c r="P131" s="20" t="n">
        <v>0</v>
      </c>
      <c r="Q131" s="20" t="n">
        <v>1</v>
      </c>
      <c r="R131" s="20" t="n">
        <v>6.0374E-006</v>
      </c>
      <c r="S131" s="20" t="n">
        <v>1.977E-007</v>
      </c>
      <c r="T131" s="20" t="n">
        <v>3</v>
      </c>
      <c r="U131" s="20" t="n">
        <v>0</v>
      </c>
      <c r="V131" s="20" t="n">
        <v>0</v>
      </c>
      <c r="W131" s="199" t="s">
        <v>554</v>
      </c>
      <c r="X131" s="20" t="s">
        <v>360</v>
      </c>
      <c r="Y131" s="20" t="s">
        <v>361</v>
      </c>
      <c r="Z131" s="20"/>
      <c r="AA131" s="20"/>
      <c r="AB131" s="20"/>
      <c r="AC131" s="20"/>
      <c r="AD131" s="20" t="n">
        <v>260</v>
      </c>
      <c r="AE131" s="20" t="n">
        <v>130</v>
      </c>
      <c r="AF131" s="20" t="str">
        <f aca="true">INDIRECT("A"&amp;AD131)</f>
        <v>122-0.4</v>
      </c>
      <c r="AG131" s="20" t="n">
        <f aca="true">INDIRECT("D"&amp;AD131)</f>
        <v>200</v>
      </c>
      <c r="AH131" s="20" t="n">
        <f aca="true">INDIRECT("E"&amp;AD131)</f>
        <v>976</v>
      </c>
      <c r="AI131" s="197" t="n">
        <f aca="true">INDIRECT("I"&amp;AD131)</f>
        <v>-8.2194E-006</v>
      </c>
      <c r="AJ131" s="197" t="n">
        <f aca="true">INDIRECT("J"&amp;AD131)</f>
        <v>-3.892E-007</v>
      </c>
      <c r="AK131" s="197" t="n">
        <f aca="true">AVERAGE(INDIRECT("K"&amp;AD131):INDIRECT("K"&amp;AD132-1))</f>
        <v>0.00041253</v>
      </c>
      <c r="AL131" s="197" t="n">
        <f aca="true">AVERAGE(INDIRECT("L"&amp;AD131):INDIRECT("L"&amp;AD132-1))</f>
        <v>1.514E-005</v>
      </c>
      <c r="AM131" s="197" t="n">
        <f aca="false">(ABS(AK131)/AK131*SQRT((AK131)^2+(AL131)^2))</f>
        <v>0.000412807728246456</v>
      </c>
      <c r="AN131" s="20"/>
      <c r="AO131" s="197" t="n">
        <f aca="true">STDEV(INDIRECT("K"&amp;AD131):INDIRECT("K"&amp;AD132-1))</f>
        <v>8.48528137423801E-008</v>
      </c>
    </row>
    <row r="132" customFormat="false" ht="14.25" hidden="false" customHeight="true" outlineLevel="0" collapsed="false">
      <c r="A132" s="20" t="s">
        <v>555</v>
      </c>
      <c r="B132" s="20" t="s">
        <v>357</v>
      </c>
      <c r="C132" s="20" t="n">
        <v>0</v>
      </c>
      <c r="D132" s="20" t="n">
        <v>200</v>
      </c>
      <c r="E132" s="20" t="n">
        <v>976</v>
      </c>
      <c r="F132" s="20" t="s">
        <v>358</v>
      </c>
      <c r="G132" s="197" t="n">
        <v>0.00094296</v>
      </c>
      <c r="H132" s="197" t="n">
        <v>3.0341E-005</v>
      </c>
      <c r="I132" s="197" t="n">
        <v>-8.2658E-006</v>
      </c>
      <c r="J132" s="197" t="n">
        <v>-3.775E-007</v>
      </c>
      <c r="K132" s="197" t="n">
        <v>0.00095123</v>
      </c>
      <c r="L132" s="197" t="n">
        <v>3.0718E-005</v>
      </c>
      <c r="M132" s="198" t="n">
        <v>1.85</v>
      </c>
      <c r="N132" s="20" t="n">
        <v>0</v>
      </c>
      <c r="O132" s="20" t="n">
        <v>0</v>
      </c>
      <c r="P132" s="20" t="n">
        <v>0</v>
      </c>
      <c r="Q132" s="20" t="n">
        <v>1</v>
      </c>
      <c r="R132" s="20" t="n">
        <v>9.5123E-006</v>
      </c>
      <c r="S132" s="20" t="n">
        <v>3.072E-007</v>
      </c>
      <c r="T132" s="20" t="n">
        <v>3</v>
      </c>
      <c r="U132" s="20" t="n">
        <v>0</v>
      </c>
      <c r="V132" s="20" t="n">
        <v>0</v>
      </c>
      <c r="W132" s="199" t="s">
        <v>556</v>
      </c>
      <c r="X132" s="20" t="s">
        <v>360</v>
      </c>
      <c r="Y132" s="20" t="s">
        <v>361</v>
      </c>
      <c r="Z132" s="20"/>
      <c r="AA132" s="20"/>
      <c r="AB132" s="20"/>
      <c r="AC132" s="20"/>
      <c r="AD132" s="20" t="n">
        <v>262</v>
      </c>
      <c r="AE132" s="20" t="n">
        <v>131</v>
      </c>
      <c r="AF132" s="20" t="str">
        <f aca="true">INDIRECT("A"&amp;AD132)</f>
        <v>122-0.2</v>
      </c>
      <c r="AG132" s="20" t="n">
        <f aca="true">INDIRECT("D"&amp;AD132)</f>
        <v>200</v>
      </c>
      <c r="AH132" s="20" t="n">
        <f aca="true">INDIRECT("E"&amp;AD132)</f>
        <v>976</v>
      </c>
      <c r="AI132" s="197" t="n">
        <f aca="true">INDIRECT("I"&amp;AD132)</f>
        <v>-8.2194E-006</v>
      </c>
      <c r="AJ132" s="197" t="n">
        <f aca="true">INDIRECT("J"&amp;AD132)</f>
        <v>-3.892E-007</v>
      </c>
      <c r="AK132" s="197" t="n">
        <f aca="true">AVERAGE(INDIRECT("K"&amp;AD132):INDIRECT("K"&amp;AD133-1))</f>
        <v>0.00043332</v>
      </c>
      <c r="AL132" s="197" t="n">
        <f aca="true">AVERAGE(INDIRECT("L"&amp;AD132):INDIRECT("L"&amp;AD133-1))</f>
        <v>1.6065E-005</v>
      </c>
      <c r="AM132" s="197" t="n">
        <f aca="false">(ABS(AK132)/AK132*SQRT((AK132)^2+(AL132)^2))</f>
        <v>0.000433617696392802</v>
      </c>
      <c r="AN132" s="20"/>
      <c r="AO132" s="197" t="n">
        <f aca="true">STDEV(INDIRECT("K"&amp;AD132):INDIRECT("K"&amp;AD133-1))</f>
        <v>0</v>
      </c>
    </row>
    <row r="133" customFormat="false" ht="14.25" hidden="false" customHeight="true" outlineLevel="0" collapsed="false">
      <c r="A133" s="20" t="s">
        <v>555</v>
      </c>
      <c r="B133" s="20" t="s">
        <v>357</v>
      </c>
      <c r="C133" s="20" t="n">
        <v>0</v>
      </c>
      <c r="D133" s="20" t="n">
        <v>200</v>
      </c>
      <c r="E133" s="20" t="n">
        <v>976</v>
      </c>
      <c r="F133" s="20" t="s">
        <v>358</v>
      </c>
      <c r="G133" s="197" t="n">
        <v>0.00094295</v>
      </c>
      <c r="H133" s="197" t="n">
        <v>3.0273E-005</v>
      </c>
      <c r="I133" s="197" t="n">
        <v>-8.2658E-006</v>
      </c>
      <c r="J133" s="197" t="n">
        <v>-3.775E-007</v>
      </c>
      <c r="K133" s="197" t="n">
        <v>0.00095121</v>
      </c>
      <c r="L133" s="197" t="n">
        <v>3.065E-005</v>
      </c>
      <c r="M133" s="198" t="n">
        <v>1.85</v>
      </c>
      <c r="N133" s="20" t="n">
        <v>0</v>
      </c>
      <c r="O133" s="20" t="n">
        <v>0</v>
      </c>
      <c r="P133" s="20" t="n">
        <v>0</v>
      </c>
      <c r="Q133" s="20" t="n">
        <v>1</v>
      </c>
      <c r="R133" s="20" t="n">
        <v>9.5121E-006</v>
      </c>
      <c r="S133" s="20" t="n">
        <v>3.065E-007</v>
      </c>
      <c r="T133" s="20" t="n">
        <v>3</v>
      </c>
      <c r="U133" s="20" t="n">
        <v>0</v>
      </c>
      <c r="V133" s="20" t="n">
        <v>0</v>
      </c>
      <c r="W133" s="199" t="s">
        <v>557</v>
      </c>
      <c r="X133" s="20" t="s">
        <v>360</v>
      </c>
      <c r="Y133" s="20" t="s">
        <v>361</v>
      </c>
      <c r="Z133" s="20"/>
      <c r="AA133" s="20"/>
      <c r="AB133" s="20"/>
      <c r="AC133" s="20"/>
      <c r="AD133" s="20" t="n">
        <v>264</v>
      </c>
      <c r="AE133" s="20" t="n">
        <v>132</v>
      </c>
      <c r="AF133" s="20" t="str">
        <f aca="true">INDIRECT("A"&amp;AD133)</f>
        <v>122-&lt;0.2</v>
      </c>
      <c r="AG133" s="20" t="n">
        <f aca="true">INDIRECT("D"&amp;AD133)</f>
        <v>200</v>
      </c>
      <c r="AH133" s="20" t="n">
        <f aca="true">INDIRECT("E"&amp;AD133)</f>
        <v>976</v>
      </c>
      <c r="AI133" s="197" t="n">
        <f aca="true">INDIRECT("I"&amp;AD133)</f>
        <v>-8.2194E-006</v>
      </c>
      <c r="AJ133" s="197" t="n">
        <f aca="true">INDIRECT("J"&amp;AD133)</f>
        <v>-3.892E-007</v>
      </c>
      <c r="AK133" s="197" t="n">
        <f aca="true">AVERAGE(INDIRECT("K"&amp;AD133):INDIRECT("K"&amp;AD134-1))</f>
        <v>0.0015145</v>
      </c>
      <c r="AL133" s="197" t="n">
        <f aca="true">AVERAGE(INDIRECT("L"&amp;AD133):INDIRECT("L"&amp;AD134-1))</f>
        <v>5.09E-005</v>
      </c>
      <c r="AM133" s="197" t="n">
        <f aca="false">(ABS(AK133)/AK133*SQRT((AK133)^2+(AL133)^2))</f>
        <v>0.00151535509369916</v>
      </c>
      <c r="AN133" s="20"/>
      <c r="AO133" s="197" t="n">
        <f aca="true">STDEV(INDIRECT("K"&amp;AD133):INDIRECT("K"&amp;AD134-1))</f>
        <v>1.4142135623739E-007</v>
      </c>
    </row>
    <row r="134" customFormat="false" ht="14.25" hidden="false" customHeight="true" outlineLevel="0" collapsed="false">
      <c r="A134" s="20" t="s">
        <v>558</v>
      </c>
      <c r="B134" s="20" t="s">
        <v>357</v>
      </c>
      <c r="C134" s="20" t="n">
        <v>0</v>
      </c>
      <c r="D134" s="20" t="n">
        <v>200</v>
      </c>
      <c r="E134" s="20" t="n">
        <v>976</v>
      </c>
      <c r="F134" s="20" t="s">
        <v>358</v>
      </c>
      <c r="G134" s="197" t="n">
        <v>0.0020141</v>
      </c>
      <c r="H134" s="197" t="n">
        <v>6.15E-005</v>
      </c>
      <c r="I134" s="197" t="n">
        <v>-8.2658E-006</v>
      </c>
      <c r="J134" s="197" t="n">
        <v>-3.775E-007</v>
      </c>
      <c r="K134" s="197" t="n">
        <v>0.0020224</v>
      </c>
      <c r="L134" s="197" t="n">
        <v>6.19E-005</v>
      </c>
      <c r="M134" s="198" t="n">
        <v>1.75</v>
      </c>
      <c r="N134" s="20" t="n">
        <v>0</v>
      </c>
      <c r="O134" s="20" t="n">
        <v>0</v>
      </c>
      <c r="P134" s="20" t="n">
        <v>0</v>
      </c>
      <c r="Q134" s="20" t="n">
        <v>1</v>
      </c>
      <c r="R134" s="20" t="n">
        <v>2.0224E-005</v>
      </c>
      <c r="S134" s="20" t="n">
        <v>6.188E-007</v>
      </c>
      <c r="T134" s="20" t="n">
        <v>3</v>
      </c>
      <c r="U134" s="20" t="n">
        <v>0</v>
      </c>
      <c r="V134" s="20" t="n">
        <v>0</v>
      </c>
      <c r="W134" s="199" t="s">
        <v>559</v>
      </c>
      <c r="X134" s="20" t="s">
        <v>360</v>
      </c>
      <c r="Y134" s="20" t="s">
        <v>361</v>
      </c>
      <c r="Z134" s="20"/>
      <c r="AA134" s="20"/>
      <c r="AB134" s="20"/>
      <c r="AC134" s="20"/>
      <c r="AD134" s="20" t="n">
        <v>266</v>
      </c>
      <c r="AE134" s="20" t="n">
        <v>133</v>
      </c>
      <c r="AF134" s="20" t="str">
        <f aca="true">INDIRECT("A"&amp;AD134)</f>
        <v>123-ALL</v>
      </c>
      <c r="AG134" s="20" t="n">
        <f aca="true">INDIRECT("D"&amp;AD134)</f>
        <v>200</v>
      </c>
      <c r="AH134" s="20" t="n">
        <f aca="true">INDIRECT("E"&amp;AD134)</f>
        <v>976</v>
      </c>
      <c r="AI134" s="197" t="n">
        <f aca="true">INDIRECT("I"&amp;AD134)</f>
        <v>-8.2194E-006</v>
      </c>
      <c r="AJ134" s="197" t="n">
        <f aca="true">INDIRECT("J"&amp;AD134)</f>
        <v>-3.892E-007</v>
      </c>
      <c r="AK134" s="197" t="n">
        <f aca="true">AVERAGE(INDIRECT("K"&amp;AD134):INDIRECT("K"&amp;AD135-1))</f>
        <v>0.00141975</v>
      </c>
      <c r="AL134" s="197" t="n">
        <f aca="true">AVERAGE(INDIRECT("L"&amp;AD134):INDIRECT("L"&amp;AD135-1))</f>
        <v>4.02E-005</v>
      </c>
      <c r="AM134" s="197" t="n">
        <f aca="false">(ABS(AK134)/AK134*SQRT((AK134)^2+(AL134)^2))</f>
        <v>0.0014203190143415</v>
      </c>
      <c r="AN134" s="20"/>
      <c r="AO134" s="197" t="n">
        <f aca="true">STDEV(INDIRECT("K"&amp;AD134):INDIRECT("K"&amp;AD135-1))</f>
        <v>3.53553390593321E-007</v>
      </c>
    </row>
    <row r="135" customFormat="false" ht="14.25" hidden="false" customHeight="true" outlineLevel="0" collapsed="false">
      <c r="A135" s="20" t="s">
        <v>558</v>
      </c>
      <c r="B135" s="20" t="s">
        <v>357</v>
      </c>
      <c r="C135" s="20" t="n">
        <v>0</v>
      </c>
      <c r="D135" s="20" t="n">
        <v>200</v>
      </c>
      <c r="E135" s="20" t="n">
        <v>976</v>
      </c>
      <c r="F135" s="20" t="s">
        <v>358</v>
      </c>
      <c r="G135" s="197" t="n">
        <v>0.002014</v>
      </c>
      <c r="H135" s="197" t="n">
        <v>6.14E-005</v>
      </c>
      <c r="I135" s="197" t="n">
        <v>-8.2658E-006</v>
      </c>
      <c r="J135" s="197" t="n">
        <v>-3.775E-007</v>
      </c>
      <c r="K135" s="197" t="n">
        <v>0.0020223</v>
      </c>
      <c r="L135" s="197" t="n">
        <v>6.17E-005</v>
      </c>
      <c r="M135" s="198" t="n">
        <v>1.75</v>
      </c>
      <c r="N135" s="20" t="n">
        <v>0</v>
      </c>
      <c r="O135" s="20" t="n">
        <v>0</v>
      </c>
      <c r="P135" s="20" t="n">
        <v>0</v>
      </c>
      <c r="Q135" s="20" t="n">
        <v>1</v>
      </c>
      <c r="R135" s="20" t="n">
        <v>2.0223E-005</v>
      </c>
      <c r="S135" s="20" t="n">
        <v>6.173E-007</v>
      </c>
      <c r="T135" s="20" t="n">
        <v>3</v>
      </c>
      <c r="U135" s="20" t="n">
        <v>0</v>
      </c>
      <c r="V135" s="20" t="n">
        <v>0</v>
      </c>
      <c r="W135" s="199" t="s">
        <v>560</v>
      </c>
      <c r="X135" s="20" t="s">
        <v>360</v>
      </c>
      <c r="Y135" s="20" t="s">
        <v>361</v>
      </c>
      <c r="Z135" s="20"/>
      <c r="AA135" s="20"/>
      <c r="AB135" s="20"/>
      <c r="AC135" s="20"/>
      <c r="AD135" s="20" t="n">
        <v>268</v>
      </c>
      <c r="AE135" s="20" t="n">
        <v>134</v>
      </c>
      <c r="AF135" s="20" t="str">
        <f aca="true">INDIRECT("A"&amp;AD135)</f>
        <v>123-0.8</v>
      </c>
      <c r="AG135" s="20" t="n">
        <f aca="true">INDIRECT("D"&amp;AD135)</f>
        <v>200</v>
      </c>
      <c r="AH135" s="20" t="n">
        <f aca="true">INDIRECT("E"&amp;AD135)</f>
        <v>976</v>
      </c>
      <c r="AI135" s="197" t="n">
        <f aca="true">INDIRECT("I"&amp;AD135)</f>
        <v>-8.2194E-006</v>
      </c>
      <c r="AJ135" s="197" t="n">
        <f aca="true">INDIRECT("J"&amp;AD135)</f>
        <v>-3.892E-007</v>
      </c>
      <c r="AK135" s="197" t="n">
        <f aca="true">AVERAGE(INDIRECT("K"&amp;AD135):INDIRECT("K"&amp;AD136-1))</f>
        <v>0.00280795</v>
      </c>
      <c r="AL135" s="197" t="n">
        <f aca="true">AVERAGE(INDIRECT("L"&amp;AD135):INDIRECT("L"&amp;AD136-1))</f>
        <v>7.895E-005</v>
      </c>
      <c r="AM135" s="197" t="n">
        <f aca="false">(ABS(AK135)/AK135*SQRT((AK135)^2+(AL135)^2))</f>
        <v>0.00280905968341721</v>
      </c>
      <c r="AN135" s="20"/>
      <c r="AO135" s="197" t="n">
        <f aca="true">STDEV(INDIRECT("K"&amp;AD135):INDIRECT("K"&amp;AD136-1))</f>
        <v>4.9497474683071E-007</v>
      </c>
    </row>
    <row r="136" customFormat="false" ht="14.25" hidden="false" customHeight="true" outlineLevel="0" collapsed="false">
      <c r="A136" s="20" t="s">
        <v>561</v>
      </c>
      <c r="B136" s="20" t="s">
        <v>357</v>
      </c>
      <c r="C136" s="20" t="n">
        <v>0</v>
      </c>
      <c r="D136" s="20" t="n">
        <v>200</v>
      </c>
      <c r="E136" s="20" t="n">
        <v>976</v>
      </c>
      <c r="F136" s="20" t="s">
        <v>358</v>
      </c>
      <c r="G136" s="197" t="n">
        <v>0.0048336</v>
      </c>
      <c r="H136" s="197" t="n">
        <v>0.0001463</v>
      </c>
      <c r="I136" s="197" t="n">
        <v>-8.2658E-006</v>
      </c>
      <c r="J136" s="197" t="n">
        <v>-3.775E-007</v>
      </c>
      <c r="K136" s="197" t="n">
        <v>0.0048419</v>
      </c>
      <c r="L136" s="197" t="n">
        <v>0.0001467</v>
      </c>
      <c r="M136" s="198" t="n">
        <v>1.74</v>
      </c>
      <c r="N136" s="20" t="n">
        <v>0</v>
      </c>
      <c r="O136" s="20" t="n">
        <v>0</v>
      </c>
      <c r="P136" s="20" t="n">
        <v>0</v>
      </c>
      <c r="Q136" s="20" t="n">
        <v>1</v>
      </c>
      <c r="R136" s="20" t="n">
        <v>4.8419E-005</v>
      </c>
      <c r="S136" s="20" t="n">
        <v>1.4668E-006</v>
      </c>
      <c r="T136" s="20" t="n">
        <v>4</v>
      </c>
      <c r="U136" s="20" t="n">
        <v>0</v>
      </c>
      <c r="V136" s="20" t="n">
        <v>0</v>
      </c>
      <c r="W136" s="199" t="s">
        <v>562</v>
      </c>
      <c r="X136" s="20" t="s">
        <v>360</v>
      </c>
      <c r="Y136" s="20" t="s">
        <v>361</v>
      </c>
      <c r="Z136" s="20"/>
      <c r="AA136" s="20"/>
      <c r="AB136" s="20"/>
      <c r="AC136" s="20"/>
      <c r="AD136" s="20" t="n">
        <v>270</v>
      </c>
      <c r="AE136" s="20" t="n">
        <v>135</v>
      </c>
      <c r="AF136" s="20" t="str">
        <f aca="true">INDIRECT("A"&amp;AD136)</f>
        <v>123-0.6</v>
      </c>
      <c r="AG136" s="20" t="n">
        <f aca="true">INDIRECT("D"&amp;AD136)</f>
        <v>200</v>
      </c>
      <c r="AH136" s="20" t="n">
        <f aca="true">INDIRECT("E"&amp;AD136)</f>
        <v>976</v>
      </c>
      <c r="AI136" s="197" t="n">
        <f aca="true">INDIRECT("I"&amp;AD136)</f>
        <v>-8.2194E-006</v>
      </c>
      <c r="AJ136" s="197" t="n">
        <f aca="true">INDIRECT("J"&amp;AD136)</f>
        <v>-3.892E-007</v>
      </c>
      <c r="AK136" s="197" t="n">
        <f aca="true">AVERAGE(INDIRECT("K"&amp;AD136):INDIRECT("K"&amp;AD137-1))</f>
        <v>0.0017837</v>
      </c>
      <c r="AL136" s="197" t="n">
        <f aca="true">AVERAGE(INDIRECT("L"&amp;AD136):INDIRECT("L"&amp;AD137-1))</f>
        <v>5.21E-005</v>
      </c>
      <c r="AM136" s="197" t="n">
        <f aca="false">(ABS(AK136)/AK136*SQRT((AK136)^2+(AL136)^2))</f>
        <v>0.00178446073086521</v>
      </c>
      <c r="AN136" s="20"/>
      <c r="AO136" s="197" t="n">
        <f aca="true">STDEV(INDIRECT("K"&amp;AD136):INDIRECT("K"&amp;AD137-1))</f>
        <v>2.82842712474626E-007</v>
      </c>
    </row>
    <row r="137" customFormat="false" ht="14.25" hidden="false" customHeight="true" outlineLevel="0" collapsed="false">
      <c r="A137" s="20" t="s">
        <v>561</v>
      </c>
      <c r="B137" s="20" t="s">
        <v>357</v>
      </c>
      <c r="C137" s="20" t="n">
        <v>0</v>
      </c>
      <c r="D137" s="20" t="n">
        <v>200</v>
      </c>
      <c r="E137" s="20" t="n">
        <v>976</v>
      </c>
      <c r="F137" s="20" t="s">
        <v>358</v>
      </c>
      <c r="G137" s="197" t="n">
        <v>0.0048305</v>
      </c>
      <c r="H137" s="197" t="n">
        <v>0.0001443</v>
      </c>
      <c r="I137" s="197" t="n">
        <v>-8.2658E-006</v>
      </c>
      <c r="J137" s="197" t="n">
        <v>-3.775E-007</v>
      </c>
      <c r="K137" s="197" t="n">
        <v>0.0048388</v>
      </c>
      <c r="L137" s="197" t="n">
        <v>0.0001446</v>
      </c>
      <c r="M137" s="198" t="n">
        <v>1.71</v>
      </c>
      <c r="N137" s="20" t="n">
        <v>0</v>
      </c>
      <c r="O137" s="20" t="n">
        <v>0</v>
      </c>
      <c r="P137" s="20" t="n">
        <v>0</v>
      </c>
      <c r="Q137" s="20" t="n">
        <v>1</v>
      </c>
      <c r="R137" s="20" t="n">
        <v>4.8388E-005</v>
      </c>
      <c r="S137" s="20" t="n">
        <v>1.4465E-006</v>
      </c>
      <c r="T137" s="20" t="n">
        <v>4</v>
      </c>
      <c r="U137" s="20" t="n">
        <v>0</v>
      </c>
      <c r="V137" s="20" t="n">
        <v>0</v>
      </c>
      <c r="W137" s="199" t="s">
        <v>563</v>
      </c>
      <c r="X137" s="20" t="s">
        <v>360</v>
      </c>
      <c r="Y137" s="20" t="s">
        <v>361</v>
      </c>
      <c r="Z137" s="20"/>
      <c r="AA137" s="20"/>
      <c r="AB137" s="20"/>
      <c r="AC137" s="20"/>
      <c r="AD137" s="20" t="n">
        <v>272</v>
      </c>
      <c r="AE137" s="20" t="n">
        <v>136</v>
      </c>
      <c r="AF137" s="20" t="str">
        <f aca="true">INDIRECT("A"&amp;AD137)</f>
        <v>123-0.4</v>
      </c>
      <c r="AG137" s="20" t="n">
        <f aca="true">INDIRECT("D"&amp;AD137)</f>
        <v>200</v>
      </c>
      <c r="AH137" s="20" t="n">
        <f aca="true">INDIRECT("E"&amp;AD137)</f>
        <v>976</v>
      </c>
      <c r="AI137" s="197" t="n">
        <f aca="true">INDIRECT("I"&amp;AD137)</f>
        <v>-8.2194E-006</v>
      </c>
      <c r="AJ137" s="197" t="n">
        <f aca="true">INDIRECT("J"&amp;AD137)</f>
        <v>-3.892E-007</v>
      </c>
      <c r="AK137" s="197" t="n">
        <f aca="true">AVERAGE(INDIRECT("K"&amp;AD137):INDIRECT("K"&amp;AD138-1))</f>
        <v>0.00095819</v>
      </c>
      <c r="AL137" s="197" t="n">
        <f aca="true">AVERAGE(INDIRECT("L"&amp;AD137):INDIRECT("L"&amp;AD138-1))</f>
        <v>2.86365E-005</v>
      </c>
      <c r="AM137" s="197" t="n">
        <f aca="false">(ABS(AK137)/AK137*SQRT((AK137)^2+(AL137)^2))</f>
        <v>0.000958617820214213</v>
      </c>
      <c r="AN137" s="20"/>
      <c r="AO137" s="197" t="n">
        <f aca="true">STDEV(INDIRECT("K"&amp;AD137):INDIRECT("K"&amp;AD138-1))</f>
        <v>1.27279220613589E-007</v>
      </c>
    </row>
    <row r="138" customFormat="false" ht="14.25" hidden="false" customHeight="true" outlineLevel="0" collapsed="false">
      <c r="A138" s="20" t="s">
        <v>564</v>
      </c>
      <c r="B138" s="20" t="s">
        <v>357</v>
      </c>
      <c r="C138" s="20" t="n">
        <v>0</v>
      </c>
      <c r="D138" s="20" t="n">
        <v>200</v>
      </c>
      <c r="E138" s="20" t="n">
        <v>976</v>
      </c>
      <c r="F138" s="20" t="s">
        <v>358</v>
      </c>
      <c r="G138" s="197" t="n">
        <v>0.0024848</v>
      </c>
      <c r="H138" s="197" t="n">
        <v>7.82E-005</v>
      </c>
      <c r="I138" s="197" t="n">
        <v>-8.2658E-006</v>
      </c>
      <c r="J138" s="197" t="n">
        <v>-3.775E-007</v>
      </c>
      <c r="K138" s="197" t="n">
        <v>0.0024931</v>
      </c>
      <c r="L138" s="197" t="n">
        <v>7.86E-005</v>
      </c>
      <c r="M138" s="198" t="n">
        <v>1.81</v>
      </c>
      <c r="N138" s="20" t="n">
        <v>0</v>
      </c>
      <c r="O138" s="20" t="n">
        <v>0</v>
      </c>
      <c r="P138" s="20" t="n">
        <v>0</v>
      </c>
      <c r="Q138" s="20" t="n">
        <v>1</v>
      </c>
      <c r="R138" s="20" t="n">
        <v>2.4931E-005</v>
      </c>
      <c r="S138" s="20" t="n">
        <v>7.858E-007</v>
      </c>
      <c r="T138" s="20" t="n">
        <v>3</v>
      </c>
      <c r="U138" s="20" t="n">
        <v>0</v>
      </c>
      <c r="V138" s="20" t="n">
        <v>0</v>
      </c>
      <c r="W138" s="199" t="s">
        <v>565</v>
      </c>
      <c r="X138" s="20" t="s">
        <v>360</v>
      </c>
      <c r="Y138" s="20" t="s">
        <v>361</v>
      </c>
      <c r="Z138" s="20"/>
      <c r="AA138" s="20"/>
      <c r="AB138" s="20"/>
      <c r="AC138" s="20"/>
      <c r="AD138" s="20" t="n">
        <v>274</v>
      </c>
      <c r="AE138" s="20" t="n">
        <v>137</v>
      </c>
      <c r="AF138" s="20" t="str">
        <f aca="true">INDIRECT("A"&amp;AD138)</f>
        <v>123-0.2</v>
      </c>
      <c r="AG138" s="20" t="n">
        <f aca="true">INDIRECT("D"&amp;AD138)</f>
        <v>200</v>
      </c>
      <c r="AH138" s="20" t="n">
        <f aca="true">INDIRECT("E"&amp;AD138)</f>
        <v>976</v>
      </c>
      <c r="AI138" s="197" t="n">
        <f aca="true">INDIRECT("I"&amp;AD138)</f>
        <v>-8.2194E-006</v>
      </c>
      <c r="AJ138" s="197" t="n">
        <f aca="true">INDIRECT("J"&amp;AD138)</f>
        <v>-3.892E-007</v>
      </c>
      <c r="AK138" s="197" t="n">
        <f aca="true">AVERAGE(INDIRECT("K"&amp;AD138):INDIRECT("K"&amp;AD139-1))</f>
        <v>0.000699525</v>
      </c>
      <c r="AL138" s="197" t="n">
        <f aca="true">AVERAGE(INDIRECT("L"&amp;AD138):INDIRECT("L"&amp;AD139-1))</f>
        <v>2.11085E-005</v>
      </c>
      <c r="AM138" s="197" t="n">
        <f aca="false">(ABS(AK138)/AK138*SQRT((AK138)^2+(AL138)^2))</f>
        <v>0.000699843407054214</v>
      </c>
      <c r="AN138" s="20"/>
      <c r="AO138" s="197" t="n">
        <f aca="true">STDEV(INDIRECT("K"&amp;AD138):INDIRECT("K"&amp;AD139-1))</f>
        <v>1.7677669529666E-007</v>
      </c>
    </row>
    <row r="139" customFormat="false" ht="14.25" hidden="false" customHeight="true" outlineLevel="0" collapsed="false">
      <c r="A139" s="20" t="s">
        <v>564</v>
      </c>
      <c r="B139" s="20" t="s">
        <v>357</v>
      </c>
      <c r="C139" s="20" t="n">
        <v>0</v>
      </c>
      <c r="D139" s="20" t="n">
        <v>200</v>
      </c>
      <c r="E139" s="20" t="n">
        <v>976</v>
      </c>
      <c r="F139" s="20" t="s">
        <v>358</v>
      </c>
      <c r="G139" s="197" t="n">
        <v>0.0024851</v>
      </c>
      <c r="H139" s="197" t="n">
        <v>7.81E-005</v>
      </c>
      <c r="I139" s="197" t="n">
        <v>-8.2658E-006</v>
      </c>
      <c r="J139" s="197" t="n">
        <v>-3.775E-007</v>
      </c>
      <c r="K139" s="197" t="n">
        <v>0.0024934</v>
      </c>
      <c r="L139" s="197" t="n">
        <v>7.85E-005</v>
      </c>
      <c r="M139" s="198" t="n">
        <v>1.8</v>
      </c>
      <c r="N139" s="20" t="n">
        <v>0</v>
      </c>
      <c r="O139" s="20" t="n">
        <v>0</v>
      </c>
      <c r="P139" s="20" t="n">
        <v>0</v>
      </c>
      <c r="Q139" s="20" t="n">
        <v>1</v>
      </c>
      <c r="R139" s="20" t="n">
        <v>2.4934E-005</v>
      </c>
      <c r="S139" s="20" t="n">
        <v>7.849E-007</v>
      </c>
      <c r="T139" s="20" t="n">
        <v>3</v>
      </c>
      <c r="U139" s="20" t="n">
        <v>0</v>
      </c>
      <c r="V139" s="20" t="n">
        <v>0</v>
      </c>
      <c r="W139" s="199" t="s">
        <v>566</v>
      </c>
      <c r="X139" s="20" t="s">
        <v>360</v>
      </c>
      <c r="Y139" s="20" t="s">
        <v>361</v>
      </c>
      <c r="Z139" s="20"/>
      <c r="AA139" s="20"/>
      <c r="AB139" s="20"/>
      <c r="AC139" s="20"/>
      <c r="AD139" s="20" t="n">
        <v>276</v>
      </c>
      <c r="AE139" s="20" t="n">
        <v>138</v>
      </c>
      <c r="AF139" s="20" t="str">
        <f aca="true">INDIRECT("A"&amp;AD139)</f>
        <v>123-&lt;0.2</v>
      </c>
      <c r="AG139" s="20" t="n">
        <f aca="true">INDIRECT("D"&amp;AD139)</f>
        <v>200</v>
      </c>
      <c r="AH139" s="20" t="n">
        <f aca="true">INDIRECT("E"&amp;AD139)</f>
        <v>976</v>
      </c>
      <c r="AI139" s="197" t="n">
        <f aca="true">INDIRECT("I"&amp;AD139)</f>
        <v>-8.2194E-006</v>
      </c>
      <c r="AJ139" s="197" t="n">
        <f aca="true">INDIRECT("J"&amp;AD139)</f>
        <v>-3.892E-007</v>
      </c>
      <c r="AK139" s="197" t="n">
        <f aca="true">AVERAGE(INDIRECT("K"&amp;AD139):INDIRECT("K"&amp;AD140-1))</f>
        <v>0.00155305</v>
      </c>
      <c r="AL139" s="197" t="n">
        <f aca="true">AVERAGE(INDIRECT("L"&amp;AD139):INDIRECT("L"&amp;AD140-1))</f>
        <v>4.385E-005</v>
      </c>
      <c r="AM139" s="197" t="n">
        <f aca="false">(ABS(AK139)/AK139*SQRT((AK139)^2+(AL139)^2))</f>
        <v>0.0015536689238702</v>
      </c>
      <c r="AN139" s="20"/>
      <c r="AO139" s="197" t="n">
        <f aca="true">STDEV(INDIRECT("K"&amp;AD139):INDIRECT("K"&amp;AD140-1))</f>
        <v>7.07106781186948E-008</v>
      </c>
    </row>
    <row r="140" customFormat="false" ht="14.25" hidden="false" customHeight="true" outlineLevel="0" collapsed="false">
      <c r="A140" s="20" t="s">
        <v>567</v>
      </c>
      <c r="B140" s="20" t="s">
        <v>357</v>
      </c>
      <c r="C140" s="20" t="n">
        <v>0</v>
      </c>
      <c r="D140" s="20" t="n">
        <v>200</v>
      </c>
      <c r="E140" s="20" t="n">
        <v>976</v>
      </c>
      <c r="F140" s="20" t="s">
        <v>358</v>
      </c>
      <c r="G140" s="197" t="n">
        <v>0.0014306</v>
      </c>
      <c r="H140" s="197" t="n">
        <v>4.55E-005</v>
      </c>
      <c r="I140" s="197" t="n">
        <v>-8.2658E-006</v>
      </c>
      <c r="J140" s="197" t="n">
        <v>-3.775E-007</v>
      </c>
      <c r="K140" s="197" t="n">
        <v>0.0014389</v>
      </c>
      <c r="L140" s="197" t="n">
        <v>4.59E-005</v>
      </c>
      <c r="M140" s="198" t="n">
        <v>1.83</v>
      </c>
      <c r="N140" s="20" t="n">
        <v>0</v>
      </c>
      <c r="O140" s="20" t="n">
        <v>0</v>
      </c>
      <c r="P140" s="20" t="n">
        <v>0</v>
      </c>
      <c r="Q140" s="20" t="n">
        <v>1</v>
      </c>
      <c r="R140" s="20" t="n">
        <v>1.4389E-005</v>
      </c>
      <c r="S140" s="20" t="n">
        <v>4.589E-007</v>
      </c>
      <c r="T140" s="20" t="n">
        <v>3</v>
      </c>
      <c r="U140" s="20" t="n">
        <v>0</v>
      </c>
      <c r="V140" s="20" t="n">
        <v>0</v>
      </c>
      <c r="W140" s="199" t="s">
        <v>568</v>
      </c>
      <c r="X140" s="20" t="s">
        <v>360</v>
      </c>
      <c r="Y140" s="20" t="s">
        <v>361</v>
      </c>
      <c r="Z140" s="20"/>
      <c r="AA140" s="20"/>
      <c r="AB140" s="20"/>
      <c r="AC140" s="20"/>
      <c r="AD140" s="20" t="n">
        <v>278</v>
      </c>
      <c r="AE140" s="20" t="n">
        <v>139</v>
      </c>
      <c r="AF140" s="20" t="str">
        <f aca="true">INDIRECT("A"&amp;AD140)</f>
        <v>124-ALL</v>
      </c>
      <c r="AG140" s="20" t="n">
        <f aca="true">INDIRECT("D"&amp;AD140)</f>
        <v>200</v>
      </c>
      <c r="AH140" s="20" t="n">
        <f aca="true">INDIRECT("E"&amp;AD140)</f>
        <v>976</v>
      </c>
      <c r="AI140" s="197" t="n">
        <f aca="true">INDIRECT("I"&amp;AD140)</f>
        <v>-8.2194E-006</v>
      </c>
      <c r="AJ140" s="197" t="n">
        <f aca="true">INDIRECT("J"&amp;AD140)</f>
        <v>-3.892E-007</v>
      </c>
      <c r="AK140" s="197" t="n">
        <f aca="true">AVERAGE(INDIRECT("K"&amp;AD140):INDIRECT("K"&amp;AD141-1))</f>
        <v>0.000605285</v>
      </c>
      <c r="AL140" s="197" t="n">
        <f aca="true">AVERAGE(INDIRECT("L"&amp;AD140):INDIRECT("L"&amp;AD141-1))</f>
        <v>2.03685E-005</v>
      </c>
      <c r="AM140" s="197" t="n">
        <f aca="false">(ABS(AK140)/AK140*SQRT((AK140)^2+(AL140)^2))</f>
        <v>0.000605627614146887</v>
      </c>
      <c r="AN140" s="20"/>
      <c r="AO140" s="197" t="n">
        <f aca="true">STDEV(INDIRECT("K"&amp;AD140):INDIRECT("K"&amp;AD141-1))</f>
        <v>5.44472221513628E-007</v>
      </c>
    </row>
    <row r="141" customFormat="false" ht="14.25" hidden="false" customHeight="true" outlineLevel="0" collapsed="false">
      <c r="A141" s="20" t="s">
        <v>567</v>
      </c>
      <c r="B141" s="20" t="s">
        <v>357</v>
      </c>
      <c r="C141" s="20" t="n">
        <v>0</v>
      </c>
      <c r="D141" s="20" t="n">
        <v>200</v>
      </c>
      <c r="E141" s="20" t="n">
        <v>976</v>
      </c>
      <c r="F141" s="20" t="s">
        <v>358</v>
      </c>
      <c r="G141" s="197" t="n">
        <v>0.0014305</v>
      </c>
      <c r="H141" s="197" t="n">
        <v>4.53E-005</v>
      </c>
      <c r="I141" s="197" t="n">
        <v>-8.2658E-006</v>
      </c>
      <c r="J141" s="197" t="n">
        <v>-3.775E-007</v>
      </c>
      <c r="K141" s="197" t="n">
        <v>0.0014388</v>
      </c>
      <c r="L141" s="197" t="n">
        <v>4.57E-005</v>
      </c>
      <c r="M141" s="198" t="n">
        <v>1.82</v>
      </c>
      <c r="N141" s="20" t="n">
        <v>0</v>
      </c>
      <c r="O141" s="20" t="n">
        <v>0</v>
      </c>
      <c r="P141" s="20" t="n">
        <v>0</v>
      </c>
      <c r="Q141" s="20" t="n">
        <v>1</v>
      </c>
      <c r="R141" s="20" t="n">
        <v>1.4388E-005</v>
      </c>
      <c r="S141" s="20" t="n">
        <v>4.571E-007</v>
      </c>
      <c r="T141" s="20" t="n">
        <v>3</v>
      </c>
      <c r="U141" s="20" t="n">
        <v>0</v>
      </c>
      <c r="V141" s="20" t="n">
        <v>0</v>
      </c>
      <c r="W141" s="199" t="s">
        <v>569</v>
      </c>
      <c r="X141" s="20" t="s">
        <v>360</v>
      </c>
      <c r="Y141" s="20" t="s">
        <v>361</v>
      </c>
      <c r="Z141" s="20"/>
      <c r="AA141" s="20"/>
      <c r="AB141" s="20"/>
      <c r="AC141" s="20"/>
      <c r="AD141" s="20" t="n">
        <v>280</v>
      </c>
      <c r="AE141" s="20" t="n">
        <v>140</v>
      </c>
      <c r="AF141" s="20" t="str">
        <f aca="true">INDIRECT("A"&amp;AD141)</f>
        <v>124-0.8</v>
      </c>
      <c r="AG141" s="20" t="n">
        <f aca="true">INDIRECT("D"&amp;AD141)</f>
        <v>200</v>
      </c>
      <c r="AH141" s="20" t="n">
        <f aca="true">INDIRECT("E"&amp;AD141)</f>
        <v>976</v>
      </c>
      <c r="AI141" s="197" t="n">
        <f aca="true">INDIRECT("I"&amp;AD141)</f>
        <v>-8.2194E-006</v>
      </c>
      <c r="AJ141" s="197" t="n">
        <f aca="true">INDIRECT("J"&amp;AD141)</f>
        <v>-3.892E-007</v>
      </c>
      <c r="AK141" s="197" t="n">
        <f aca="true">AVERAGE(INDIRECT("K"&amp;AD141):INDIRECT("K"&amp;AD142-1))</f>
        <v>0.000828465</v>
      </c>
      <c r="AL141" s="197" t="n">
        <f aca="true">AVERAGE(INDIRECT("L"&amp;AD141):INDIRECT("L"&amp;AD142-1))</f>
        <v>3.0897E-005</v>
      </c>
      <c r="AM141" s="197" t="n">
        <f aca="false">(ABS(AK141)/AK141*SQRT((AK141)^2+(AL141)^2))</f>
        <v>0.000829040940384732</v>
      </c>
      <c r="AN141" s="20"/>
      <c r="AO141" s="197" t="n">
        <f aca="true">STDEV(INDIRECT("K"&amp;AD141):INDIRECT("K"&amp;AD142-1))</f>
        <v>2.12132034356238E-008</v>
      </c>
    </row>
    <row r="142" customFormat="false" ht="14.25" hidden="false" customHeight="true" outlineLevel="0" collapsed="false">
      <c r="A142" s="20" t="s">
        <v>570</v>
      </c>
      <c r="B142" s="20" t="s">
        <v>357</v>
      </c>
      <c r="C142" s="20" t="n">
        <v>0</v>
      </c>
      <c r="D142" s="20" t="n">
        <v>200</v>
      </c>
      <c r="E142" s="20" t="n">
        <v>976</v>
      </c>
      <c r="F142" s="20" t="s">
        <v>358</v>
      </c>
      <c r="G142" s="197" t="n">
        <v>0.0015054</v>
      </c>
      <c r="H142" s="197" t="n">
        <v>4.56E-005</v>
      </c>
      <c r="I142" s="197" t="n">
        <v>-8.2658E-006</v>
      </c>
      <c r="J142" s="197" t="n">
        <v>-3.775E-007</v>
      </c>
      <c r="K142" s="197" t="n">
        <v>0.0015137</v>
      </c>
      <c r="L142" s="197" t="n">
        <v>4.59E-005</v>
      </c>
      <c r="M142" s="198" t="n">
        <v>1.74</v>
      </c>
      <c r="N142" s="20" t="n">
        <v>0</v>
      </c>
      <c r="O142" s="20" t="n">
        <v>0</v>
      </c>
      <c r="P142" s="20" t="n">
        <v>0</v>
      </c>
      <c r="Q142" s="20" t="n">
        <v>1</v>
      </c>
      <c r="R142" s="20" t="n">
        <v>1.5137E-005</v>
      </c>
      <c r="S142" s="20" t="n">
        <v>4.593E-007</v>
      </c>
      <c r="T142" s="20" t="n">
        <v>3</v>
      </c>
      <c r="U142" s="20" t="n">
        <v>0</v>
      </c>
      <c r="V142" s="20" t="n">
        <v>0</v>
      </c>
      <c r="W142" s="199" t="s">
        <v>571</v>
      </c>
      <c r="X142" s="20" t="s">
        <v>360</v>
      </c>
      <c r="Y142" s="20" t="s">
        <v>361</v>
      </c>
      <c r="Z142" s="20"/>
      <c r="AA142" s="20"/>
      <c r="AB142" s="20"/>
      <c r="AC142" s="20"/>
      <c r="AD142" s="20" t="n">
        <v>282</v>
      </c>
      <c r="AE142" s="20" t="n">
        <v>141</v>
      </c>
      <c r="AF142" s="20" t="str">
        <f aca="true">INDIRECT("A"&amp;AD142)</f>
        <v>124-0.6</v>
      </c>
      <c r="AG142" s="20" t="n">
        <f aca="true">INDIRECT("D"&amp;AD142)</f>
        <v>200</v>
      </c>
      <c r="AH142" s="20" t="n">
        <f aca="true">INDIRECT("E"&amp;AD142)</f>
        <v>976</v>
      </c>
      <c r="AI142" s="197" t="n">
        <f aca="true">INDIRECT("I"&amp;AD142)</f>
        <v>-8.2194E-006</v>
      </c>
      <c r="AJ142" s="197" t="n">
        <f aca="true">INDIRECT("J"&amp;AD142)</f>
        <v>-3.892E-007</v>
      </c>
      <c r="AK142" s="197" t="n">
        <f aca="true">AVERAGE(INDIRECT("K"&amp;AD142):INDIRECT("K"&amp;AD143-1))</f>
        <v>0.000701205</v>
      </c>
      <c r="AL142" s="197" t="n">
        <f aca="true">AVERAGE(INDIRECT("L"&amp;AD142):INDIRECT("L"&amp;AD143-1))</f>
        <v>2.32545E-005</v>
      </c>
      <c r="AM142" s="197" t="n">
        <f aca="false">(ABS(AK142)/AK142*SQRT((AK142)^2+(AL142)^2))</f>
        <v>0.000701590495798831</v>
      </c>
      <c r="AN142" s="20"/>
      <c r="AO142" s="197" t="n">
        <f aca="true">STDEV(INDIRECT("K"&amp;AD142):INDIRECT("K"&amp;AD143-1))</f>
        <v>6.36396103067947E-008</v>
      </c>
    </row>
    <row r="143" customFormat="false" ht="14.25" hidden="false" customHeight="true" outlineLevel="0" collapsed="false">
      <c r="A143" s="20" t="s">
        <v>570</v>
      </c>
      <c r="B143" s="20" t="s">
        <v>357</v>
      </c>
      <c r="C143" s="20" t="n">
        <v>0</v>
      </c>
      <c r="D143" s="20" t="n">
        <v>200</v>
      </c>
      <c r="E143" s="20" t="n">
        <v>976</v>
      </c>
      <c r="F143" s="20" t="s">
        <v>358</v>
      </c>
      <c r="G143" s="197" t="n">
        <v>0.0015052</v>
      </c>
      <c r="H143" s="197" t="n">
        <v>4.57E-005</v>
      </c>
      <c r="I143" s="197" t="n">
        <v>-8.2658E-006</v>
      </c>
      <c r="J143" s="197" t="n">
        <v>-3.775E-007</v>
      </c>
      <c r="K143" s="197" t="n">
        <v>0.0015135</v>
      </c>
      <c r="L143" s="197" t="n">
        <v>4.6E-005</v>
      </c>
      <c r="M143" s="198" t="n">
        <v>1.74</v>
      </c>
      <c r="N143" s="20" t="n">
        <v>0</v>
      </c>
      <c r="O143" s="20" t="n">
        <v>0</v>
      </c>
      <c r="P143" s="20" t="n">
        <v>0</v>
      </c>
      <c r="Q143" s="20" t="n">
        <v>1</v>
      </c>
      <c r="R143" s="20" t="n">
        <v>1.5135E-005</v>
      </c>
      <c r="S143" s="20" t="n">
        <v>4.603E-007</v>
      </c>
      <c r="T143" s="20" t="n">
        <v>3</v>
      </c>
      <c r="U143" s="20" t="n">
        <v>0</v>
      </c>
      <c r="V143" s="20" t="n">
        <v>0</v>
      </c>
      <c r="W143" s="199" t="s">
        <v>572</v>
      </c>
      <c r="X143" s="20" t="s">
        <v>360</v>
      </c>
      <c r="Y143" s="20" t="s">
        <v>361</v>
      </c>
      <c r="Z143" s="20"/>
      <c r="AA143" s="20"/>
      <c r="AB143" s="20"/>
      <c r="AC143" s="20"/>
      <c r="AD143" s="20" t="n">
        <v>284</v>
      </c>
      <c r="AE143" s="20" t="n">
        <v>142</v>
      </c>
      <c r="AF143" s="20" t="str">
        <f aca="true">INDIRECT("A"&amp;AD143)</f>
        <v>124-0.4</v>
      </c>
      <c r="AG143" s="20" t="n">
        <f aca="true">INDIRECT("D"&amp;AD143)</f>
        <v>200</v>
      </c>
      <c r="AH143" s="20" t="n">
        <f aca="true">INDIRECT("E"&amp;AD143)</f>
        <v>976</v>
      </c>
      <c r="AI143" s="197" t="n">
        <f aca="true">INDIRECT("I"&amp;AD143)</f>
        <v>-8.2194E-006</v>
      </c>
      <c r="AJ143" s="197" t="n">
        <f aca="true">INDIRECT("J"&amp;AD143)</f>
        <v>-3.892E-007</v>
      </c>
      <c r="AK143" s="197" t="n">
        <f aca="true">AVERAGE(INDIRECT("K"&amp;AD143):INDIRECT("K"&amp;AD144-1))</f>
        <v>0.000523165</v>
      </c>
      <c r="AL143" s="197" t="n">
        <f aca="true">AVERAGE(INDIRECT("L"&amp;AD143):INDIRECT("L"&amp;AD144-1))</f>
        <v>1.84715E-005</v>
      </c>
      <c r="AM143" s="197" t="n">
        <f aca="false">(ABS(AK143)/AK143*SQRT((AK143)^2+(AL143)^2))</f>
        <v>0.000523490987064009</v>
      </c>
      <c r="AN143" s="20"/>
      <c r="AO143" s="197" t="n">
        <f aca="true">STDEV(INDIRECT("K"&amp;AD143):INDIRECT("K"&amp;AD144-1))</f>
        <v>1.06066017177966E-007</v>
      </c>
    </row>
    <row r="144" customFormat="false" ht="14.25" hidden="false" customHeight="true" outlineLevel="0" collapsed="false">
      <c r="A144" s="20" t="s">
        <v>573</v>
      </c>
      <c r="B144" s="20" t="s">
        <v>357</v>
      </c>
      <c r="C144" s="20" t="n">
        <v>0</v>
      </c>
      <c r="D144" s="20" t="n">
        <v>200</v>
      </c>
      <c r="E144" s="20" t="n">
        <v>976</v>
      </c>
      <c r="F144" s="20" t="s">
        <v>358</v>
      </c>
      <c r="G144" s="197" t="n">
        <v>0.0040703</v>
      </c>
      <c r="H144" s="197" t="n">
        <v>0.0001145</v>
      </c>
      <c r="I144" s="197" t="n">
        <v>-8.2658E-006</v>
      </c>
      <c r="J144" s="197" t="n">
        <v>-3.775E-007</v>
      </c>
      <c r="K144" s="197" t="n">
        <v>0.0040786</v>
      </c>
      <c r="L144" s="197" t="n">
        <v>0.0001149</v>
      </c>
      <c r="M144" s="198" t="n">
        <v>1.61</v>
      </c>
      <c r="N144" s="20" t="n">
        <v>0</v>
      </c>
      <c r="O144" s="20" t="n">
        <v>0</v>
      </c>
      <c r="P144" s="20" t="n">
        <v>0</v>
      </c>
      <c r="Q144" s="20" t="n">
        <v>1</v>
      </c>
      <c r="R144" s="20" t="n">
        <v>4.0786E-005</v>
      </c>
      <c r="S144" s="20" t="n">
        <v>1.149E-006</v>
      </c>
      <c r="T144" s="20" t="n">
        <v>4</v>
      </c>
      <c r="U144" s="20" t="n">
        <v>0</v>
      </c>
      <c r="V144" s="20" t="n">
        <v>0</v>
      </c>
      <c r="W144" s="199" t="s">
        <v>574</v>
      </c>
      <c r="X144" s="20" t="s">
        <v>360</v>
      </c>
      <c r="Y144" s="20" t="s">
        <v>361</v>
      </c>
      <c r="Z144" s="20"/>
      <c r="AA144" s="20"/>
      <c r="AB144" s="20"/>
      <c r="AC144" s="20"/>
      <c r="AD144" s="20" t="n">
        <v>286</v>
      </c>
      <c r="AE144" s="20" t="n">
        <v>143</v>
      </c>
      <c r="AF144" s="20" t="str">
        <f aca="true">INDIRECT("A"&amp;AD144)</f>
        <v>124-0.2</v>
      </c>
      <c r="AG144" s="20" t="n">
        <f aca="true">INDIRECT("D"&amp;AD144)</f>
        <v>200</v>
      </c>
      <c r="AH144" s="20" t="n">
        <f aca="true">INDIRECT("E"&amp;AD144)</f>
        <v>976</v>
      </c>
      <c r="AI144" s="197" t="n">
        <f aca="true">INDIRECT("I"&amp;AD144)</f>
        <v>-8.2194E-006</v>
      </c>
      <c r="AJ144" s="197" t="n">
        <f aca="true">INDIRECT("J"&amp;AD144)</f>
        <v>-3.892E-007</v>
      </c>
      <c r="AK144" s="197" t="n">
        <f aca="true">AVERAGE(INDIRECT("K"&amp;AD144):INDIRECT("K"&amp;AD145-1))</f>
        <v>0.00052805</v>
      </c>
      <c r="AL144" s="197" t="n">
        <f aca="true">AVERAGE(INDIRECT("L"&amp;AD144):INDIRECT("L"&amp;AD145-1))</f>
        <v>1.7811E-005</v>
      </c>
      <c r="AM144" s="197" t="n">
        <f aca="false">(ABS(AK144)/AK144*SQRT((AK144)^2+(AL144)^2))</f>
        <v>0.000528350294994713</v>
      </c>
      <c r="AN144" s="20"/>
      <c r="AO144" s="197" t="n">
        <f aca="true">STDEV(INDIRECT("K"&amp;AD144):INDIRECT("K"&amp;AD145-1))</f>
        <v>1.27279220613589E-007</v>
      </c>
    </row>
    <row r="145" customFormat="false" ht="14.25" hidden="false" customHeight="true" outlineLevel="0" collapsed="false">
      <c r="A145" s="20" t="s">
        <v>573</v>
      </c>
      <c r="B145" s="20" t="s">
        <v>357</v>
      </c>
      <c r="C145" s="20" t="n">
        <v>0</v>
      </c>
      <c r="D145" s="20" t="n">
        <v>200</v>
      </c>
      <c r="E145" s="20" t="n">
        <v>976</v>
      </c>
      <c r="F145" s="20" t="s">
        <v>358</v>
      </c>
      <c r="G145" s="197" t="n">
        <v>0.0040706</v>
      </c>
      <c r="H145" s="197" t="n">
        <v>0.0001139</v>
      </c>
      <c r="I145" s="197" t="n">
        <v>-8.2658E-006</v>
      </c>
      <c r="J145" s="197" t="n">
        <v>-3.775E-007</v>
      </c>
      <c r="K145" s="197" t="n">
        <v>0.0040789</v>
      </c>
      <c r="L145" s="197" t="n">
        <v>0.0001142</v>
      </c>
      <c r="M145" s="198" t="n">
        <v>1.6</v>
      </c>
      <c r="N145" s="20" t="n">
        <v>0</v>
      </c>
      <c r="O145" s="20" t="n">
        <v>0</v>
      </c>
      <c r="P145" s="20" t="n">
        <v>0</v>
      </c>
      <c r="Q145" s="20" t="n">
        <v>1</v>
      </c>
      <c r="R145" s="20" t="n">
        <v>4.0789E-005</v>
      </c>
      <c r="S145" s="20" t="n">
        <v>1.1423E-006</v>
      </c>
      <c r="T145" s="20" t="n">
        <v>4</v>
      </c>
      <c r="U145" s="20" t="n">
        <v>0</v>
      </c>
      <c r="V145" s="20" t="n">
        <v>0</v>
      </c>
      <c r="W145" s="199" t="s">
        <v>575</v>
      </c>
      <c r="X145" s="20" t="s">
        <v>360</v>
      </c>
      <c r="Y145" s="20" t="s">
        <v>361</v>
      </c>
      <c r="Z145" s="20"/>
      <c r="AA145" s="20"/>
      <c r="AB145" s="20"/>
      <c r="AC145" s="20"/>
      <c r="AD145" s="20" t="n">
        <v>288</v>
      </c>
      <c r="AE145" s="20" t="n">
        <v>144</v>
      </c>
      <c r="AF145" s="20" t="str">
        <f aca="true">INDIRECT("A"&amp;AD145)</f>
        <v>124-&lt;0.2</v>
      </c>
      <c r="AG145" s="20" t="n">
        <f aca="true">INDIRECT("D"&amp;AD145)</f>
        <v>200</v>
      </c>
      <c r="AH145" s="20" t="n">
        <f aca="true">INDIRECT("E"&amp;AD145)</f>
        <v>976</v>
      </c>
      <c r="AI145" s="197" t="n">
        <f aca="true">INDIRECT("I"&amp;AD145)</f>
        <v>-8.2194E-006</v>
      </c>
      <c r="AJ145" s="197" t="n">
        <f aca="true">INDIRECT("J"&amp;AD145)</f>
        <v>-3.892E-007</v>
      </c>
      <c r="AK145" s="197" t="n">
        <f aca="true">AVERAGE(INDIRECT("K"&amp;AD145):INDIRECT("K"&amp;AD146-1))</f>
        <v>0.000812695</v>
      </c>
      <c r="AL145" s="197" t="n">
        <f aca="true">AVERAGE(INDIRECT("L"&amp;AD145):INDIRECT("L"&amp;AD146-1))</f>
        <v>2.6182E-005</v>
      </c>
      <c r="AM145" s="197" t="n">
        <f aca="false">(ABS(AK145)/AK145*SQRT((AK145)^2+(AL145)^2))</f>
        <v>0.000813116633791857</v>
      </c>
      <c r="AN145" s="20"/>
      <c r="AO145" s="197" t="n">
        <f aca="true">STDEV(INDIRECT("K"&amp;AD145):INDIRECT("K"&amp;AD146-1))</f>
        <v>1.7677669529666E-007</v>
      </c>
    </row>
    <row r="146" customFormat="false" ht="14.25" hidden="false" customHeight="true" outlineLevel="0" collapsed="false">
      <c r="A146" s="20" t="s">
        <v>576</v>
      </c>
      <c r="B146" s="20" t="s">
        <v>357</v>
      </c>
      <c r="C146" s="20" t="n">
        <v>0</v>
      </c>
      <c r="D146" s="20" t="n">
        <v>200</v>
      </c>
      <c r="E146" s="20" t="n">
        <v>976</v>
      </c>
      <c r="F146" s="20" t="s">
        <v>358</v>
      </c>
      <c r="G146" s="197" t="n">
        <v>0.00062323</v>
      </c>
      <c r="H146" s="197" t="n">
        <v>2.0058E-005</v>
      </c>
      <c r="I146" s="197" t="n">
        <v>-8.2658E-006</v>
      </c>
      <c r="J146" s="197" t="n">
        <v>-3.775E-007</v>
      </c>
      <c r="K146" s="197" t="n">
        <v>0.00063149</v>
      </c>
      <c r="L146" s="197" t="n">
        <v>2.0436E-005</v>
      </c>
      <c r="M146" s="198" t="n">
        <v>1.85</v>
      </c>
      <c r="N146" s="20" t="n">
        <v>0</v>
      </c>
      <c r="O146" s="20" t="n">
        <v>0</v>
      </c>
      <c r="P146" s="20" t="n">
        <v>0</v>
      </c>
      <c r="Q146" s="20" t="n">
        <v>1</v>
      </c>
      <c r="R146" s="20" t="n">
        <v>6.3149E-006</v>
      </c>
      <c r="S146" s="20" t="n">
        <v>2.044E-007</v>
      </c>
      <c r="T146" s="20" t="n">
        <v>3</v>
      </c>
      <c r="U146" s="20" t="n">
        <v>0</v>
      </c>
      <c r="V146" s="20" t="n">
        <v>0</v>
      </c>
      <c r="W146" s="199" t="s">
        <v>577</v>
      </c>
      <c r="X146" s="20" t="s">
        <v>360</v>
      </c>
      <c r="Y146" s="20" t="s">
        <v>361</v>
      </c>
      <c r="Z146" s="20"/>
      <c r="AA146" s="20"/>
      <c r="AB146" s="20"/>
      <c r="AC146" s="20"/>
      <c r="AD146" s="20" t="n">
        <v>290</v>
      </c>
      <c r="AE146" s="20" t="n">
        <v>145</v>
      </c>
      <c r="AF146" s="20" t="str">
        <f aca="true">INDIRECT("A"&amp;AD146)</f>
        <v>125-ALL</v>
      </c>
      <c r="AG146" s="20" t="n">
        <f aca="true">INDIRECT("D"&amp;AD146)</f>
        <v>200</v>
      </c>
      <c r="AH146" s="20" t="n">
        <f aca="true">INDIRECT("E"&amp;AD146)</f>
        <v>976</v>
      </c>
      <c r="AI146" s="197" t="n">
        <f aca="true">INDIRECT("I"&amp;AD146)</f>
        <v>-8.2194E-006</v>
      </c>
      <c r="AJ146" s="197" t="n">
        <f aca="true">INDIRECT("J"&amp;AD146)</f>
        <v>-3.892E-007</v>
      </c>
      <c r="AK146" s="197" t="n">
        <f aca="true">AVERAGE(INDIRECT("K"&amp;AD146):INDIRECT("K"&amp;AD147-1))</f>
        <v>0.000884055</v>
      </c>
      <c r="AL146" s="197" t="n">
        <f aca="true">AVERAGE(INDIRECT("L"&amp;AD146):INDIRECT("L"&amp;AD147-1))</f>
        <v>2.9481E-005</v>
      </c>
      <c r="AM146" s="197" t="n">
        <f aca="false">(ABS(AK146)/AK146*SQRT((AK146)^2+(AL146)^2))</f>
        <v>0.000884546421837769</v>
      </c>
      <c r="AN146" s="20"/>
      <c r="AO146" s="197" t="n">
        <f aca="true">STDEV(INDIRECT("K"&amp;AD146):INDIRECT("K"&amp;AD147-1))</f>
        <v>3.53553390593474E-008</v>
      </c>
    </row>
    <row r="147" customFormat="false" ht="14.25" hidden="false" customHeight="true" outlineLevel="0" collapsed="false">
      <c r="A147" s="20" t="s">
        <v>576</v>
      </c>
      <c r="B147" s="20" t="s">
        <v>357</v>
      </c>
      <c r="C147" s="20" t="n">
        <v>0</v>
      </c>
      <c r="D147" s="20" t="n">
        <v>200</v>
      </c>
      <c r="E147" s="20" t="n">
        <v>976</v>
      </c>
      <c r="F147" s="20" t="s">
        <v>358</v>
      </c>
      <c r="G147" s="197" t="n">
        <v>0.00062301</v>
      </c>
      <c r="H147" s="197" t="n">
        <v>2.0098E-005</v>
      </c>
      <c r="I147" s="197" t="n">
        <v>-8.2658E-006</v>
      </c>
      <c r="J147" s="197" t="n">
        <v>-3.775E-007</v>
      </c>
      <c r="K147" s="197" t="n">
        <v>0.00063127</v>
      </c>
      <c r="L147" s="197" t="n">
        <v>2.0475E-005</v>
      </c>
      <c r="M147" s="198" t="n">
        <v>1.86</v>
      </c>
      <c r="N147" s="20" t="n">
        <v>0</v>
      </c>
      <c r="O147" s="20" t="n">
        <v>0</v>
      </c>
      <c r="P147" s="20" t="n">
        <v>0</v>
      </c>
      <c r="Q147" s="20" t="n">
        <v>1</v>
      </c>
      <c r="R147" s="20" t="n">
        <v>6.3127E-006</v>
      </c>
      <c r="S147" s="20" t="n">
        <v>2.048E-007</v>
      </c>
      <c r="T147" s="20" t="n">
        <v>3</v>
      </c>
      <c r="U147" s="20" t="n">
        <v>0</v>
      </c>
      <c r="V147" s="20" t="n">
        <v>0</v>
      </c>
      <c r="W147" s="199" t="s">
        <v>578</v>
      </c>
      <c r="X147" s="20" t="s">
        <v>360</v>
      </c>
      <c r="Y147" s="20" t="s">
        <v>361</v>
      </c>
      <c r="Z147" s="20"/>
      <c r="AA147" s="20"/>
      <c r="AB147" s="20"/>
      <c r="AC147" s="20"/>
      <c r="AD147" s="20" t="n">
        <v>292</v>
      </c>
      <c r="AE147" s="20" t="n">
        <v>146</v>
      </c>
      <c r="AF147" s="20" t="str">
        <f aca="true">INDIRECT("A"&amp;AD147)</f>
        <v>125-0.8</v>
      </c>
      <c r="AG147" s="20" t="n">
        <f aca="true">INDIRECT("D"&amp;AD147)</f>
        <v>200</v>
      </c>
      <c r="AH147" s="20" t="n">
        <f aca="true">INDIRECT("E"&amp;AD147)</f>
        <v>976</v>
      </c>
      <c r="AI147" s="197" t="n">
        <f aca="true">INDIRECT("I"&amp;AD147)</f>
        <v>-8.2194E-006</v>
      </c>
      <c r="AJ147" s="197" t="n">
        <f aca="true">INDIRECT("J"&amp;AD147)</f>
        <v>-3.892E-007</v>
      </c>
      <c r="AK147" s="197" t="n">
        <f aca="true">AVERAGE(INDIRECT("K"&amp;AD147):INDIRECT("K"&amp;AD148-1))</f>
        <v>0.0025764</v>
      </c>
      <c r="AL147" s="197" t="n">
        <f aca="true">AVERAGE(INDIRECT("L"&amp;AD147):INDIRECT("L"&amp;AD148-1))</f>
        <v>8.635E-005</v>
      </c>
      <c r="AM147" s="197" t="n">
        <f aca="false">(ABS(AK147)/AK147*SQRT((AK147)^2+(AL147)^2))</f>
        <v>0.00257784663672997</v>
      </c>
      <c r="AN147" s="20"/>
      <c r="AO147" s="197" t="n">
        <f aca="true">STDEV(INDIRECT("K"&amp;AD147):INDIRECT("K"&amp;AD148-1))</f>
        <v>1.41421356237083E-007</v>
      </c>
    </row>
    <row r="148" customFormat="false" ht="14.25" hidden="false" customHeight="true" outlineLevel="0" collapsed="false">
      <c r="A148" s="20" t="s">
        <v>579</v>
      </c>
      <c r="B148" s="20" t="s">
        <v>357</v>
      </c>
      <c r="C148" s="20" t="n">
        <v>0</v>
      </c>
      <c r="D148" s="20" t="n">
        <v>200</v>
      </c>
      <c r="E148" s="20" t="n">
        <v>976</v>
      </c>
      <c r="F148" s="20" t="s">
        <v>358</v>
      </c>
      <c r="G148" s="197" t="n">
        <v>0.00095316</v>
      </c>
      <c r="H148" s="197" t="n">
        <v>2.9808E-005</v>
      </c>
      <c r="I148" s="197" t="n">
        <v>-8.2658E-006</v>
      </c>
      <c r="J148" s="197" t="n">
        <v>-3.775E-007</v>
      </c>
      <c r="K148" s="197" t="n">
        <v>0.00096143</v>
      </c>
      <c r="L148" s="197" t="n">
        <v>3.0185E-005</v>
      </c>
      <c r="M148" s="198" t="n">
        <v>1.8</v>
      </c>
      <c r="N148" s="20" t="n">
        <v>0</v>
      </c>
      <c r="O148" s="20" t="n">
        <v>0</v>
      </c>
      <c r="P148" s="20" t="n">
        <v>0</v>
      </c>
      <c r="Q148" s="20" t="n">
        <v>1</v>
      </c>
      <c r="R148" s="20" t="n">
        <v>9.6143E-006</v>
      </c>
      <c r="S148" s="20" t="n">
        <v>3.019E-007</v>
      </c>
      <c r="T148" s="20" t="n">
        <v>3</v>
      </c>
      <c r="U148" s="20" t="n">
        <v>0</v>
      </c>
      <c r="V148" s="20" t="n">
        <v>0</v>
      </c>
      <c r="W148" s="199" t="s">
        <v>580</v>
      </c>
      <c r="X148" s="20" t="s">
        <v>360</v>
      </c>
      <c r="Y148" s="20" t="s">
        <v>361</v>
      </c>
      <c r="Z148" s="20"/>
      <c r="AA148" s="20"/>
      <c r="AB148" s="20"/>
      <c r="AC148" s="20"/>
      <c r="AD148" s="20" t="n">
        <v>294</v>
      </c>
      <c r="AE148" s="20" t="n">
        <v>147</v>
      </c>
      <c r="AF148" s="20" t="str">
        <f aca="true">INDIRECT("A"&amp;AD148)</f>
        <v>125-0.6</v>
      </c>
      <c r="AG148" s="20" t="n">
        <f aca="true">INDIRECT("D"&amp;AD148)</f>
        <v>200</v>
      </c>
      <c r="AH148" s="20" t="n">
        <f aca="true">INDIRECT("E"&amp;AD148)</f>
        <v>976</v>
      </c>
      <c r="AI148" s="197" t="n">
        <f aca="true">INDIRECT("I"&amp;AD148)</f>
        <v>-8.2194E-006</v>
      </c>
      <c r="AJ148" s="197" t="n">
        <f aca="true">INDIRECT("J"&amp;AD148)</f>
        <v>-3.892E-007</v>
      </c>
      <c r="AK148" s="197" t="n">
        <f aca="true">AVERAGE(INDIRECT("K"&amp;AD148):INDIRECT("K"&amp;AD149-1))</f>
        <v>0.0010607</v>
      </c>
      <c r="AL148" s="197" t="n">
        <f aca="true">AVERAGE(INDIRECT("L"&amp;AD148):INDIRECT("L"&amp;AD149-1))</f>
        <v>3.545E-005</v>
      </c>
      <c r="AM148" s="197" t="n">
        <f aca="false">(ABS(AK148)/AK148*SQRT((AK148)^2+(AL148)^2))</f>
        <v>0.00106129222766399</v>
      </c>
      <c r="AN148" s="20"/>
      <c r="AO148" s="197" t="n">
        <f aca="true">STDEV(INDIRECT("K"&amp;AD148):INDIRECT("K"&amp;AD149-1))</f>
        <v>0</v>
      </c>
    </row>
    <row r="149" customFormat="false" ht="14.25" hidden="false" customHeight="true" outlineLevel="0" collapsed="false">
      <c r="A149" s="20" t="s">
        <v>579</v>
      </c>
      <c r="B149" s="20" t="s">
        <v>357</v>
      </c>
      <c r="C149" s="20" t="n">
        <v>0</v>
      </c>
      <c r="D149" s="20" t="n">
        <v>200</v>
      </c>
      <c r="E149" s="20" t="n">
        <v>976</v>
      </c>
      <c r="F149" s="20" t="s">
        <v>358</v>
      </c>
      <c r="G149" s="197" t="n">
        <v>0.00095295</v>
      </c>
      <c r="H149" s="197" t="n">
        <v>3.007E-005</v>
      </c>
      <c r="I149" s="197" t="n">
        <v>-8.2658E-006</v>
      </c>
      <c r="J149" s="197" t="n">
        <v>-3.775E-007</v>
      </c>
      <c r="K149" s="197" t="n">
        <v>0.00096122</v>
      </c>
      <c r="L149" s="197" t="n">
        <v>3.0448E-005</v>
      </c>
      <c r="M149" s="198" t="n">
        <v>1.81</v>
      </c>
      <c r="N149" s="20" t="n">
        <v>0</v>
      </c>
      <c r="O149" s="20" t="n">
        <v>0</v>
      </c>
      <c r="P149" s="20" t="n">
        <v>0</v>
      </c>
      <c r="Q149" s="20" t="n">
        <v>1</v>
      </c>
      <c r="R149" s="20" t="n">
        <v>9.6122E-006</v>
      </c>
      <c r="S149" s="20" t="n">
        <v>3.045E-007</v>
      </c>
      <c r="T149" s="20" t="n">
        <v>3</v>
      </c>
      <c r="U149" s="20" t="n">
        <v>0</v>
      </c>
      <c r="V149" s="20" t="n">
        <v>0</v>
      </c>
      <c r="W149" s="199" t="s">
        <v>581</v>
      </c>
      <c r="X149" s="20" t="s">
        <v>360</v>
      </c>
      <c r="Y149" s="20" t="s">
        <v>361</v>
      </c>
      <c r="Z149" s="20"/>
      <c r="AA149" s="20"/>
      <c r="AB149" s="20"/>
      <c r="AC149" s="20"/>
      <c r="AD149" s="20" t="n">
        <v>296</v>
      </c>
      <c r="AE149" s="20" t="n">
        <v>148</v>
      </c>
      <c r="AF149" s="20" t="str">
        <f aca="true">INDIRECT("A"&amp;AD149)</f>
        <v>125-0.4</v>
      </c>
      <c r="AG149" s="20" t="n">
        <f aca="true">INDIRECT("D"&amp;AD149)</f>
        <v>200</v>
      </c>
      <c r="AH149" s="20" t="n">
        <f aca="true">INDIRECT("E"&amp;AD149)</f>
        <v>976</v>
      </c>
      <c r="AI149" s="197" t="n">
        <f aca="true">INDIRECT("I"&amp;AD149)</f>
        <v>-8.2194E-006</v>
      </c>
      <c r="AJ149" s="197" t="n">
        <f aca="true">INDIRECT("J"&amp;AD149)</f>
        <v>-3.892E-007</v>
      </c>
      <c r="AK149" s="197" t="n">
        <f aca="true">AVERAGE(INDIRECT("K"&amp;AD149):INDIRECT("K"&amp;AD150-1))</f>
        <v>0.00070671</v>
      </c>
      <c r="AL149" s="197" t="n">
        <f aca="true">AVERAGE(INDIRECT("L"&amp;AD149):INDIRECT("L"&amp;AD150-1))</f>
        <v>2.3184E-005</v>
      </c>
      <c r="AM149" s="197" t="n">
        <f aca="false">(ABS(AK149)/AK149*SQRT((AK149)^2+(AL149)^2))</f>
        <v>0.000707090179507536</v>
      </c>
      <c r="AN149" s="20"/>
      <c r="AO149" s="197" t="n">
        <f aca="true">STDEV(INDIRECT("K"&amp;AD149):INDIRECT("K"&amp;AD150-1))</f>
        <v>5.65685424949712E-008</v>
      </c>
    </row>
    <row r="150" customFormat="false" ht="14.25" hidden="false" customHeight="true" outlineLevel="0" collapsed="false">
      <c r="A150" s="20" t="s">
        <v>582</v>
      </c>
      <c r="B150" s="20" t="s">
        <v>357</v>
      </c>
      <c r="C150" s="20" t="n">
        <v>0</v>
      </c>
      <c r="D150" s="20" t="n">
        <v>200</v>
      </c>
      <c r="E150" s="20" t="n">
        <v>976</v>
      </c>
      <c r="F150" s="20" t="s">
        <v>358</v>
      </c>
      <c r="G150" s="197" t="n">
        <v>0.00064208</v>
      </c>
      <c r="H150" s="197" t="n">
        <v>1.9901E-005</v>
      </c>
      <c r="I150" s="197" t="n">
        <v>-8.2658E-006</v>
      </c>
      <c r="J150" s="197" t="n">
        <v>-3.775E-007</v>
      </c>
      <c r="K150" s="197" t="n">
        <v>0.00065034</v>
      </c>
      <c r="L150" s="197" t="n">
        <v>2.0279E-005</v>
      </c>
      <c r="M150" s="198" t="n">
        <v>1.79</v>
      </c>
      <c r="N150" s="20" t="n">
        <v>0</v>
      </c>
      <c r="O150" s="20" t="n">
        <v>0</v>
      </c>
      <c r="P150" s="20" t="n">
        <v>0</v>
      </c>
      <c r="Q150" s="20" t="n">
        <v>1</v>
      </c>
      <c r="R150" s="20" t="n">
        <v>6.5034E-006</v>
      </c>
      <c r="S150" s="20" t="n">
        <v>2.028E-007</v>
      </c>
      <c r="T150" s="20" t="n">
        <v>3</v>
      </c>
      <c r="U150" s="20" t="n">
        <v>0</v>
      </c>
      <c r="V150" s="20" t="n">
        <v>0</v>
      </c>
      <c r="W150" s="199" t="s">
        <v>583</v>
      </c>
      <c r="X150" s="20" t="s">
        <v>360</v>
      </c>
      <c r="Y150" s="20" t="s">
        <v>361</v>
      </c>
      <c r="Z150" s="20"/>
      <c r="AA150" s="20"/>
      <c r="AB150" s="20"/>
      <c r="AC150" s="20"/>
      <c r="AD150" s="20" t="n">
        <v>298</v>
      </c>
      <c r="AE150" s="20" t="n">
        <v>149</v>
      </c>
      <c r="AF150" s="20" t="str">
        <f aca="true">INDIRECT("A"&amp;AD150)</f>
        <v>125-0.2</v>
      </c>
      <c r="AG150" s="20" t="n">
        <f aca="true">INDIRECT("D"&amp;AD150)</f>
        <v>200</v>
      </c>
      <c r="AH150" s="20" t="n">
        <f aca="true">INDIRECT("E"&amp;AD150)</f>
        <v>976</v>
      </c>
      <c r="AI150" s="197" t="n">
        <f aca="true">INDIRECT("I"&amp;AD150)</f>
        <v>-8.2194E-006</v>
      </c>
      <c r="AJ150" s="197" t="n">
        <f aca="true">INDIRECT("J"&amp;AD150)</f>
        <v>-3.892E-007</v>
      </c>
      <c r="AK150" s="197" t="n">
        <f aca="true">AVERAGE(INDIRECT("K"&amp;AD150):INDIRECT("K"&amp;AD151-1))</f>
        <v>0.000665995</v>
      </c>
      <c r="AL150" s="197" t="n">
        <f aca="true">AVERAGE(INDIRECT("L"&amp;AD150):INDIRECT("L"&amp;AD151-1))</f>
        <v>2.1546E-005</v>
      </c>
      <c r="AM150" s="197" t="n">
        <f aca="false">(ABS(AK150)/AK150*SQRT((AK150)^2+(AL150)^2))</f>
        <v>0.000666343432578877</v>
      </c>
      <c r="AN150" s="20"/>
      <c r="AO150" s="197" t="n">
        <f aca="true">STDEV(INDIRECT("K"&amp;AD150):INDIRECT("K"&amp;AD151-1))</f>
        <v>4.9497474683071E-008</v>
      </c>
    </row>
    <row r="151" customFormat="false" ht="14.25" hidden="false" customHeight="true" outlineLevel="0" collapsed="false">
      <c r="A151" s="20" t="s">
        <v>582</v>
      </c>
      <c r="B151" s="20" t="s">
        <v>357</v>
      </c>
      <c r="C151" s="20" t="n">
        <v>0</v>
      </c>
      <c r="D151" s="20" t="n">
        <v>200</v>
      </c>
      <c r="E151" s="20" t="n">
        <v>976</v>
      </c>
      <c r="F151" s="20" t="s">
        <v>358</v>
      </c>
      <c r="G151" s="197" t="n">
        <v>0.00064224</v>
      </c>
      <c r="H151" s="197" t="n">
        <v>1.9871E-005</v>
      </c>
      <c r="I151" s="197" t="n">
        <v>-8.2658E-006</v>
      </c>
      <c r="J151" s="197" t="n">
        <v>-3.775E-007</v>
      </c>
      <c r="K151" s="197" t="n">
        <v>0.0006505</v>
      </c>
      <c r="L151" s="197" t="n">
        <v>2.0249E-005</v>
      </c>
      <c r="M151" s="198" t="n">
        <v>1.78</v>
      </c>
      <c r="N151" s="20" t="n">
        <v>0</v>
      </c>
      <c r="O151" s="20" t="n">
        <v>0</v>
      </c>
      <c r="P151" s="20" t="n">
        <v>0</v>
      </c>
      <c r="Q151" s="20" t="n">
        <v>1</v>
      </c>
      <c r="R151" s="20" t="n">
        <v>6.505E-006</v>
      </c>
      <c r="S151" s="20" t="n">
        <v>2.025E-007</v>
      </c>
      <c r="T151" s="20" t="n">
        <v>3</v>
      </c>
      <c r="U151" s="20" t="n">
        <v>0</v>
      </c>
      <c r="V151" s="20" t="n">
        <v>0</v>
      </c>
      <c r="W151" s="199" t="s">
        <v>584</v>
      </c>
      <c r="X151" s="20" t="s">
        <v>360</v>
      </c>
      <c r="Y151" s="20" t="s">
        <v>361</v>
      </c>
      <c r="Z151" s="20"/>
      <c r="AA151" s="20"/>
      <c r="AB151" s="20"/>
      <c r="AC151" s="20"/>
      <c r="AD151" s="20" t="n">
        <v>300</v>
      </c>
      <c r="AE151" s="20" t="n">
        <v>150</v>
      </c>
      <c r="AF151" s="20" t="str">
        <f aca="true">INDIRECT("A"&amp;AD151)</f>
        <v>125-&lt;0.2</v>
      </c>
      <c r="AG151" s="20" t="n">
        <f aca="true">INDIRECT("D"&amp;AD151)</f>
        <v>200</v>
      </c>
      <c r="AH151" s="20" t="n">
        <f aca="true">INDIRECT("E"&amp;AD151)</f>
        <v>976</v>
      </c>
      <c r="AI151" s="197" t="n">
        <f aca="true">INDIRECT("I"&amp;AD151)</f>
        <v>-8.2194E-006</v>
      </c>
      <c r="AJ151" s="197" t="n">
        <f aca="true">INDIRECT("J"&amp;AD151)</f>
        <v>-3.892E-007</v>
      </c>
      <c r="AK151" s="197" t="n">
        <f aca="true">AVERAGE(INDIRECT("K"&amp;AD151):INDIRECT("K"&amp;AD152-1))</f>
        <v>0.0011532</v>
      </c>
      <c r="AL151" s="197" t="n">
        <f aca="true">AVERAGE(INDIRECT("L"&amp;AD151):INDIRECT("L"&amp;AD152-1))</f>
        <v>3.555E-005</v>
      </c>
      <c r="AM151" s="197" t="n">
        <f aca="false">(ABS(AK151)/AK151*SQRT((AK151)^2+(AL151)^2))</f>
        <v>0.00115374782448332</v>
      </c>
      <c r="AN151" s="20"/>
      <c r="AO151" s="197" t="n">
        <f aca="true">STDEV(INDIRECT("K"&amp;AD151):INDIRECT("K"&amp;AD152-1))</f>
        <v>0</v>
      </c>
    </row>
    <row r="152" customFormat="false" ht="14.25" hidden="false" customHeight="true" outlineLevel="0" collapsed="false">
      <c r="A152" s="20" t="s">
        <v>585</v>
      </c>
      <c r="B152" s="20" t="s">
        <v>357</v>
      </c>
      <c r="C152" s="20" t="n">
        <v>0</v>
      </c>
      <c r="D152" s="20" t="n">
        <v>200</v>
      </c>
      <c r="E152" s="20" t="n">
        <v>976</v>
      </c>
      <c r="F152" s="20" t="s">
        <v>358</v>
      </c>
      <c r="G152" s="197" t="n">
        <v>0.00049895</v>
      </c>
      <c r="H152" s="197" t="n">
        <v>1.5848E-005</v>
      </c>
      <c r="I152" s="197" t="n">
        <v>-8.2658E-006</v>
      </c>
      <c r="J152" s="197" t="n">
        <v>-3.775E-007</v>
      </c>
      <c r="K152" s="197" t="n">
        <v>0.00050722</v>
      </c>
      <c r="L152" s="197" t="n">
        <v>1.6225E-005</v>
      </c>
      <c r="M152" s="198" t="n">
        <v>1.83</v>
      </c>
      <c r="N152" s="20" t="n">
        <v>0</v>
      </c>
      <c r="O152" s="20" t="n">
        <v>0</v>
      </c>
      <c r="P152" s="20" t="n">
        <v>0</v>
      </c>
      <c r="Q152" s="20" t="n">
        <v>1</v>
      </c>
      <c r="R152" s="20" t="n">
        <v>5.0722E-006</v>
      </c>
      <c r="S152" s="20" t="n">
        <v>1.623E-007</v>
      </c>
      <c r="T152" s="20" t="n">
        <v>3</v>
      </c>
      <c r="U152" s="20" t="n">
        <v>0</v>
      </c>
      <c r="V152" s="20" t="n">
        <v>0</v>
      </c>
      <c r="W152" s="199" t="s">
        <v>586</v>
      </c>
      <c r="X152" s="20" t="s">
        <v>360</v>
      </c>
      <c r="Y152" s="20" t="s">
        <v>361</v>
      </c>
      <c r="Z152" s="20"/>
      <c r="AA152" s="20"/>
      <c r="AB152" s="20"/>
      <c r="AC152" s="20"/>
      <c r="AD152" s="20" t="n">
        <v>302</v>
      </c>
      <c r="AE152" s="20" t="n">
        <v>151</v>
      </c>
      <c r="AF152" s="20" t="str">
        <f aca="true">INDIRECT("A"&amp;AD152)</f>
        <v>126-ALL</v>
      </c>
      <c r="AG152" s="20" t="n">
        <f aca="true">INDIRECT("D"&amp;AD152)</f>
        <v>200</v>
      </c>
      <c r="AH152" s="20" t="n">
        <f aca="true">INDIRECT("E"&amp;AD152)</f>
        <v>976</v>
      </c>
      <c r="AI152" s="197" t="n">
        <f aca="true">INDIRECT("I"&amp;AD152)</f>
        <v>-8.2194E-006</v>
      </c>
      <c r="AJ152" s="197" t="n">
        <f aca="true">INDIRECT("J"&amp;AD152)</f>
        <v>-3.892E-007</v>
      </c>
      <c r="AK152" s="197" t="n">
        <f aca="true">AVERAGE(INDIRECT("K"&amp;AD152):INDIRECT("K"&amp;AD153-1))</f>
        <v>0.000530185</v>
      </c>
      <c r="AL152" s="197" t="n">
        <f aca="true">AVERAGE(INDIRECT("L"&amp;AD152):INDIRECT("L"&amp;AD153-1))</f>
        <v>1.82115E-005</v>
      </c>
      <c r="AM152" s="197" t="n">
        <f aca="false">(ABS(AK152)/AK152*SQRT((AK152)^2+(AL152)^2))</f>
        <v>0.000530497684214785</v>
      </c>
      <c r="AN152" s="20"/>
      <c r="AO152" s="197" t="n">
        <f aca="true">STDEV(INDIRECT("K"&amp;AD152):INDIRECT("K"&amp;AD153-1))</f>
        <v>1.7677669529666E-007</v>
      </c>
    </row>
    <row r="153" customFormat="false" ht="14.25" hidden="false" customHeight="true" outlineLevel="0" collapsed="false">
      <c r="A153" s="20" t="s">
        <v>585</v>
      </c>
      <c r="B153" s="20" t="s">
        <v>357</v>
      </c>
      <c r="C153" s="20" t="n">
        <v>0</v>
      </c>
      <c r="D153" s="20" t="n">
        <v>200</v>
      </c>
      <c r="E153" s="20" t="n">
        <v>976</v>
      </c>
      <c r="F153" s="20" t="s">
        <v>358</v>
      </c>
      <c r="G153" s="197" t="n">
        <v>0.00049864</v>
      </c>
      <c r="H153" s="197" t="n">
        <v>1.5808E-005</v>
      </c>
      <c r="I153" s="197" t="n">
        <v>-8.2658E-006</v>
      </c>
      <c r="J153" s="197" t="n">
        <v>-3.775E-007</v>
      </c>
      <c r="K153" s="197" t="n">
        <v>0.00050691</v>
      </c>
      <c r="L153" s="197" t="n">
        <v>1.6186E-005</v>
      </c>
      <c r="M153" s="198" t="n">
        <v>1.83</v>
      </c>
      <c r="N153" s="20" t="n">
        <v>0</v>
      </c>
      <c r="O153" s="20" t="n">
        <v>0</v>
      </c>
      <c r="P153" s="20" t="n">
        <v>0</v>
      </c>
      <c r="Q153" s="20" t="n">
        <v>1</v>
      </c>
      <c r="R153" s="20" t="n">
        <v>5.0691E-006</v>
      </c>
      <c r="S153" s="20" t="n">
        <v>1.619E-007</v>
      </c>
      <c r="T153" s="20" t="n">
        <v>3</v>
      </c>
      <c r="U153" s="20" t="n">
        <v>0</v>
      </c>
      <c r="V153" s="20" t="n">
        <v>0</v>
      </c>
      <c r="W153" s="199" t="s">
        <v>587</v>
      </c>
      <c r="X153" s="20" t="s">
        <v>360</v>
      </c>
      <c r="Y153" s="20" t="s">
        <v>361</v>
      </c>
      <c r="Z153" s="20"/>
      <c r="AA153" s="20"/>
      <c r="AB153" s="20"/>
      <c r="AC153" s="20"/>
      <c r="AD153" s="20" t="n">
        <v>304</v>
      </c>
      <c r="AE153" s="20" t="n">
        <v>152</v>
      </c>
      <c r="AF153" s="20" t="str">
        <f aca="true">INDIRECT("A"&amp;AD153)</f>
        <v>126-0.8</v>
      </c>
      <c r="AG153" s="20" t="n">
        <f aca="true">INDIRECT("D"&amp;AD153)</f>
        <v>200</v>
      </c>
      <c r="AH153" s="20" t="n">
        <f aca="true">INDIRECT("E"&amp;AD153)</f>
        <v>976</v>
      </c>
      <c r="AI153" s="197" t="n">
        <f aca="true">INDIRECT("I"&amp;AD153)</f>
        <v>-8.2194E-006</v>
      </c>
      <c r="AJ153" s="197" t="n">
        <f aca="true">INDIRECT("J"&amp;AD153)</f>
        <v>-3.892E-007</v>
      </c>
      <c r="AK153" s="197" t="n">
        <f aca="true">AVERAGE(INDIRECT("K"&amp;AD153):INDIRECT("K"&amp;AD154-1))</f>
        <v>0.000974405</v>
      </c>
      <c r="AL153" s="197" t="n">
        <f aca="true">AVERAGE(INDIRECT("L"&amp;AD153):INDIRECT("L"&amp;AD154-1))</f>
        <v>3.59275E-005</v>
      </c>
      <c r="AM153" s="197" t="n">
        <f aca="false">(ABS(AK153)/AK153*SQRT((AK153)^2+(AL153)^2))</f>
        <v>0.000975067120398001</v>
      </c>
      <c r="AN153" s="20"/>
      <c r="AO153" s="197" t="n">
        <f aca="true">STDEV(INDIRECT("K"&amp;AD153):INDIRECT("K"&amp;AD154-1))</f>
        <v>3.0405591591025E-007</v>
      </c>
    </row>
    <row r="154" customFormat="false" ht="14.25" hidden="false" customHeight="true" outlineLevel="0" collapsed="false">
      <c r="A154" s="20" t="s">
        <v>588</v>
      </c>
      <c r="B154" s="20" t="s">
        <v>357</v>
      </c>
      <c r="C154" s="20" t="n">
        <v>0</v>
      </c>
      <c r="D154" s="20" t="n">
        <v>200</v>
      </c>
      <c r="E154" s="20" t="n">
        <v>976</v>
      </c>
      <c r="F154" s="20" t="s">
        <v>358</v>
      </c>
      <c r="G154" s="197" t="n">
        <v>0.00056426</v>
      </c>
      <c r="H154" s="197" t="n">
        <v>1.9115E-005</v>
      </c>
      <c r="I154" s="197" t="n">
        <v>-8.2658E-006</v>
      </c>
      <c r="J154" s="197" t="n">
        <v>-3.775E-007</v>
      </c>
      <c r="K154" s="197" t="n">
        <v>0.00057253</v>
      </c>
      <c r="L154" s="197" t="n">
        <v>1.9493E-005</v>
      </c>
      <c r="M154" s="198" t="n">
        <v>1.95</v>
      </c>
      <c r="N154" s="20" t="n">
        <v>0</v>
      </c>
      <c r="O154" s="20" t="n">
        <v>0</v>
      </c>
      <c r="P154" s="20" t="n">
        <v>0</v>
      </c>
      <c r="Q154" s="20" t="n">
        <v>1</v>
      </c>
      <c r="R154" s="20" t="n">
        <v>5.7253E-006</v>
      </c>
      <c r="S154" s="20" t="n">
        <v>1.949E-007</v>
      </c>
      <c r="T154" s="20" t="n">
        <v>3</v>
      </c>
      <c r="U154" s="20" t="n">
        <v>0</v>
      </c>
      <c r="V154" s="20" t="n">
        <v>0</v>
      </c>
      <c r="W154" s="199" t="s">
        <v>589</v>
      </c>
      <c r="X154" s="20" t="s">
        <v>360</v>
      </c>
      <c r="Y154" s="20" t="s">
        <v>361</v>
      </c>
      <c r="Z154" s="20"/>
      <c r="AA154" s="20"/>
      <c r="AB154" s="20"/>
      <c r="AC154" s="20"/>
      <c r="AD154" s="20" t="n">
        <v>306</v>
      </c>
      <c r="AE154" s="20" t="n">
        <v>153</v>
      </c>
      <c r="AF154" s="20" t="str">
        <f aca="true">INDIRECT("A"&amp;AD154)</f>
        <v>126-0.6</v>
      </c>
      <c r="AG154" s="20" t="n">
        <f aca="true">INDIRECT("D"&amp;AD154)</f>
        <v>200</v>
      </c>
      <c r="AH154" s="20" t="n">
        <f aca="true">INDIRECT("E"&amp;AD154)</f>
        <v>976</v>
      </c>
      <c r="AI154" s="197" t="n">
        <f aca="true">INDIRECT("I"&amp;AD154)</f>
        <v>-8.2194E-006</v>
      </c>
      <c r="AJ154" s="197" t="n">
        <f aca="true">INDIRECT("J"&amp;AD154)</f>
        <v>-3.892E-007</v>
      </c>
      <c r="AK154" s="197" t="n">
        <f aca="true">AVERAGE(INDIRECT("K"&amp;AD154):INDIRECT("K"&amp;AD155-1))</f>
        <v>0.00094408</v>
      </c>
      <c r="AL154" s="197" t="n">
        <f aca="true">AVERAGE(INDIRECT("L"&amp;AD154):INDIRECT("L"&amp;AD155-1))</f>
        <v>3.02295E-005</v>
      </c>
      <c r="AM154" s="197" t="n">
        <f aca="false">(ABS(AK154)/AK154*SQRT((AK154)^2+(AL154)^2))</f>
        <v>0.000944563851240481</v>
      </c>
      <c r="AN154" s="20"/>
      <c r="AO154" s="197" t="n">
        <f aca="true">STDEV(INDIRECT("K"&amp;AD154):INDIRECT("K"&amp;AD155-1))</f>
        <v>1.41421356237313E-007</v>
      </c>
    </row>
    <row r="155" customFormat="false" ht="14.25" hidden="false" customHeight="true" outlineLevel="0" collapsed="false">
      <c r="A155" s="20" t="s">
        <v>588</v>
      </c>
      <c r="B155" s="20" t="s">
        <v>357</v>
      </c>
      <c r="C155" s="20" t="n">
        <v>0</v>
      </c>
      <c r="D155" s="20" t="n">
        <v>200</v>
      </c>
      <c r="E155" s="20" t="n">
        <v>976</v>
      </c>
      <c r="F155" s="20" t="s">
        <v>358</v>
      </c>
      <c r="G155" s="197" t="n">
        <v>0.00056427</v>
      </c>
      <c r="H155" s="197" t="n">
        <v>1.8972E-005</v>
      </c>
      <c r="I155" s="197" t="n">
        <v>-8.2658E-006</v>
      </c>
      <c r="J155" s="197" t="n">
        <v>-3.775E-007</v>
      </c>
      <c r="K155" s="197" t="n">
        <v>0.00057253</v>
      </c>
      <c r="L155" s="197" t="n">
        <v>1.9349E-005</v>
      </c>
      <c r="M155" s="198" t="n">
        <v>1.94</v>
      </c>
      <c r="N155" s="20" t="n">
        <v>0</v>
      </c>
      <c r="O155" s="20" t="n">
        <v>0</v>
      </c>
      <c r="P155" s="20" t="n">
        <v>0</v>
      </c>
      <c r="Q155" s="20" t="n">
        <v>1</v>
      </c>
      <c r="R155" s="20" t="n">
        <v>5.7253E-006</v>
      </c>
      <c r="S155" s="20" t="n">
        <v>1.935E-007</v>
      </c>
      <c r="T155" s="20" t="n">
        <v>3</v>
      </c>
      <c r="U155" s="20" t="n">
        <v>0</v>
      </c>
      <c r="V155" s="20" t="n">
        <v>0</v>
      </c>
      <c r="W155" s="199" t="s">
        <v>590</v>
      </c>
      <c r="X155" s="20" t="s">
        <v>360</v>
      </c>
      <c r="Y155" s="20" t="s">
        <v>361</v>
      </c>
      <c r="Z155" s="20"/>
      <c r="AA155" s="20"/>
      <c r="AB155" s="20"/>
      <c r="AC155" s="20"/>
      <c r="AD155" s="20" t="n">
        <v>308</v>
      </c>
      <c r="AE155" s="20" t="n">
        <v>154</v>
      </c>
      <c r="AF155" s="20" t="str">
        <f aca="true">INDIRECT("A"&amp;AD155)</f>
        <v>126-0.4</v>
      </c>
      <c r="AG155" s="20" t="n">
        <f aca="true">INDIRECT("D"&amp;AD155)</f>
        <v>200</v>
      </c>
      <c r="AH155" s="20" t="n">
        <f aca="true">INDIRECT("E"&amp;AD155)</f>
        <v>976</v>
      </c>
      <c r="AI155" s="197" t="n">
        <f aca="true">INDIRECT("I"&amp;AD155)</f>
        <v>-8.2194E-006</v>
      </c>
      <c r="AJ155" s="197" t="n">
        <f aca="true">INDIRECT("J"&amp;AD155)</f>
        <v>-3.892E-007</v>
      </c>
      <c r="AK155" s="197" t="n">
        <f aca="true">AVERAGE(INDIRECT("K"&amp;AD155):INDIRECT("K"&amp;AD156-1))</f>
        <v>0.000370675</v>
      </c>
      <c r="AL155" s="197" t="n">
        <f aca="true">AVERAGE(INDIRECT("L"&amp;AD155):INDIRECT("L"&amp;AD156-1))</f>
        <v>1.3297E-005</v>
      </c>
      <c r="AM155" s="197" t="n">
        <f aca="false">(ABS(AK155)/AK155*SQRT((AK155)^2+(AL155)^2))</f>
        <v>0.00037091342094079</v>
      </c>
      <c r="AN155" s="20"/>
      <c r="AO155" s="197" t="n">
        <f aca="true">STDEV(INDIRECT("K"&amp;AD155):INDIRECT("K"&amp;AD156-1))</f>
        <v>1.06066017177966E-007</v>
      </c>
    </row>
    <row r="156" customFormat="false" ht="14.25" hidden="false" customHeight="true" outlineLevel="0" collapsed="false">
      <c r="A156" s="20" t="s">
        <v>591</v>
      </c>
      <c r="B156" s="20" t="s">
        <v>357</v>
      </c>
      <c r="C156" s="20" t="n">
        <v>0</v>
      </c>
      <c r="D156" s="20" t="n">
        <v>200</v>
      </c>
      <c r="E156" s="20" t="n">
        <v>976</v>
      </c>
      <c r="F156" s="20" t="s">
        <v>358</v>
      </c>
      <c r="G156" s="197" t="n">
        <v>0.00096566</v>
      </c>
      <c r="H156" s="197" t="n">
        <v>3.1446E-005</v>
      </c>
      <c r="I156" s="197" t="n">
        <v>-8.2658E-006</v>
      </c>
      <c r="J156" s="197" t="n">
        <v>-3.775E-007</v>
      </c>
      <c r="K156" s="197" t="n">
        <v>0.00097393</v>
      </c>
      <c r="L156" s="197" t="n">
        <v>3.1823E-005</v>
      </c>
      <c r="M156" s="198" t="n">
        <v>1.87</v>
      </c>
      <c r="N156" s="20" t="n">
        <v>0</v>
      </c>
      <c r="O156" s="20" t="n">
        <v>0</v>
      </c>
      <c r="P156" s="20" t="n">
        <v>0</v>
      </c>
      <c r="Q156" s="20" t="n">
        <v>1</v>
      </c>
      <c r="R156" s="20" t="n">
        <v>9.7393E-006</v>
      </c>
      <c r="S156" s="20" t="n">
        <v>3.182E-007</v>
      </c>
      <c r="T156" s="20" t="n">
        <v>3</v>
      </c>
      <c r="U156" s="20" t="n">
        <v>0</v>
      </c>
      <c r="V156" s="20" t="n">
        <v>0</v>
      </c>
      <c r="W156" s="199" t="s">
        <v>592</v>
      </c>
      <c r="X156" s="20" t="s">
        <v>360</v>
      </c>
      <c r="Y156" s="20" t="s">
        <v>361</v>
      </c>
      <c r="Z156" s="20"/>
      <c r="AA156" s="20"/>
      <c r="AB156" s="20"/>
      <c r="AC156" s="20"/>
      <c r="AD156" s="20" t="n">
        <v>310</v>
      </c>
      <c r="AE156" s="20" t="n">
        <v>155</v>
      </c>
      <c r="AF156" s="20" t="str">
        <f aca="true">INDIRECT("A"&amp;AD156)</f>
        <v>126-0.2</v>
      </c>
      <c r="AG156" s="20" t="n">
        <f aca="true">INDIRECT("D"&amp;AD156)</f>
        <v>200</v>
      </c>
      <c r="AH156" s="20" t="n">
        <f aca="true">INDIRECT("E"&amp;AD156)</f>
        <v>976</v>
      </c>
      <c r="AI156" s="197" t="n">
        <f aca="true">INDIRECT("I"&amp;AD156)</f>
        <v>-8.2194E-006</v>
      </c>
      <c r="AJ156" s="197" t="n">
        <f aca="true">INDIRECT("J"&amp;AD156)</f>
        <v>-3.892E-007</v>
      </c>
      <c r="AK156" s="197" t="n">
        <f aca="true">AVERAGE(INDIRECT("K"&amp;AD156):INDIRECT("K"&amp;AD157-1))</f>
        <v>0.00045814</v>
      </c>
      <c r="AL156" s="197" t="n">
        <f aca="true">AVERAGE(INDIRECT("L"&amp;AD156):INDIRECT("L"&amp;AD157-1))</f>
        <v>1.5466E-005</v>
      </c>
      <c r="AM156" s="197" t="n">
        <f aca="false">(ABS(AK156)/AK156*SQRT((AK156)^2+(AL156)^2))</f>
        <v>0.000458400978135955</v>
      </c>
      <c r="AN156" s="20"/>
      <c r="AO156" s="197" t="n">
        <f aca="true">STDEV(INDIRECT("K"&amp;AD156):INDIRECT("K"&amp;AD157-1))</f>
        <v>8.48528137424184E-008</v>
      </c>
    </row>
    <row r="157" customFormat="false" ht="14.25" hidden="false" customHeight="true" outlineLevel="0" collapsed="false">
      <c r="A157" s="20" t="s">
        <v>591</v>
      </c>
      <c r="B157" s="20" t="s">
        <v>357</v>
      </c>
      <c r="C157" s="20" t="n">
        <v>0</v>
      </c>
      <c r="D157" s="20" t="n">
        <v>200</v>
      </c>
      <c r="E157" s="20" t="n">
        <v>976</v>
      </c>
      <c r="F157" s="20" t="s">
        <v>358</v>
      </c>
      <c r="G157" s="197" t="n">
        <v>0.00096525</v>
      </c>
      <c r="H157" s="197" t="n">
        <v>3.1547E-005</v>
      </c>
      <c r="I157" s="197" t="n">
        <v>-8.2658E-006</v>
      </c>
      <c r="J157" s="197" t="n">
        <v>-3.775E-007</v>
      </c>
      <c r="K157" s="197" t="n">
        <v>0.00097352</v>
      </c>
      <c r="L157" s="197" t="n">
        <v>3.1925E-005</v>
      </c>
      <c r="M157" s="198" t="n">
        <v>1.88</v>
      </c>
      <c r="N157" s="20" t="n">
        <v>0</v>
      </c>
      <c r="O157" s="20" t="n">
        <v>0</v>
      </c>
      <c r="P157" s="20" t="n">
        <v>0</v>
      </c>
      <c r="Q157" s="20" t="n">
        <v>1</v>
      </c>
      <c r="R157" s="20" t="n">
        <v>9.7352E-006</v>
      </c>
      <c r="S157" s="20" t="n">
        <v>3.192E-007</v>
      </c>
      <c r="T157" s="20" t="n">
        <v>3</v>
      </c>
      <c r="U157" s="20" t="n">
        <v>0</v>
      </c>
      <c r="V157" s="20" t="n">
        <v>0</v>
      </c>
      <c r="W157" s="199" t="s">
        <v>593</v>
      </c>
      <c r="X157" s="20" t="s">
        <v>360</v>
      </c>
      <c r="Y157" s="20" t="s">
        <v>361</v>
      </c>
      <c r="Z157" s="20"/>
      <c r="AA157" s="20"/>
      <c r="AB157" s="20"/>
      <c r="AC157" s="20"/>
      <c r="AD157" s="20" t="n">
        <v>312</v>
      </c>
      <c r="AE157" s="20" t="n">
        <v>156</v>
      </c>
      <c r="AF157" s="20" t="str">
        <f aca="true">INDIRECT("A"&amp;AD157)</f>
        <v>126-&lt;0.2</v>
      </c>
      <c r="AG157" s="20" t="n">
        <f aca="true">INDIRECT("D"&amp;AD157)</f>
        <v>200</v>
      </c>
      <c r="AH157" s="20" t="n">
        <f aca="true">INDIRECT("E"&amp;AD157)</f>
        <v>976</v>
      </c>
      <c r="AI157" s="197" t="n">
        <f aca="true">INDIRECT("I"&amp;AD157)</f>
        <v>-8.2194E-006</v>
      </c>
      <c r="AJ157" s="197" t="n">
        <f aca="true">INDIRECT("J"&amp;AD157)</f>
        <v>-3.892E-007</v>
      </c>
      <c r="AK157" s="197" t="n">
        <f aca="true">AVERAGE(INDIRECT("K"&amp;AD157):INDIRECT("K"&amp;AD158-1))</f>
        <v>0.000524315</v>
      </c>
      <c r="AL157" s="197" t="n">
        <f aca="true">AVERAGE(INDIRECT("L"&amp;AD157):INDIRECT("L"&amp;AD158-1))</f>
        <v>1.6971E-005</v>
      </c>
      <c r="AM157" s="197" t="n">
        <f aca="false">(ABS(AK157)/AK157*SQRT((AK157)^2+(AL157)^2))</f>
        <v>0.000524589586311051</v>
      </c>
      <c r="AN157" s="20"/>
      <c r="AO157" s="197" t="n">
        <f aca="true">STDEV(INDIRECT("K"&amp;AD157):INDIRECT("K"&amp;AD158-1))</f>
        <v>1.20208152801689E-007</v>
      </c>
    </row>
    <row r="158" customFormat="false" ht="14.25" hidden="false" customHeight="true" outlineLevel="0" collapsed="false">
      <c r="A158" s="20" t="s">
        <v>594</v>
      </c>
      <c r="B158" s="20" t="s">
        <v>357</v>
      </c>
      <c r="C158" s="20" t="n">
        <v>0</v>
      </c>
      <c r="D158" s="20" t="n">
        <v>200</v>
      </c>
      <c r="E158" s="20" t="n">
        <v>976</v>
      </c>
      <c r="F158" s="20" t="s">
        <v>358</v>
      </c>
      <c r="G158" s="197" t="n">
        <v>0.00057729</v>
      </c>
      <c r="H158" s="197" t="n">
        <v>2.9477E-005</v>
      </c>
      <c r="I158" s="197" t="n">
        <v>-8.2658E-006</v>
      </c>
      <c r="J158" s="197" t="n">
        <v>-3.775E-007</v>
      </c>
      <c r="K158" s="197" t="n">
        <v>0.00058556</v>
      </c>
      <c r="L158" s="197" t="n">
        <v>2.9854E-005</v>
      </c>
      <c r="M158" s="198" t="n">
        <v>2.92</v>
      </c>
      <c r="N158" s="20" t="n">
        <v>0</v>
      </c>
      <c r="O158" s="20" t="n">
        <v>0</v>
      </c>
      <c r="P158" s="20" t="n">
        <v>0</v>
      </c>
      <c r="Q158" s="20" t="n">
        <v>1</v>
      </c>
      <c r="R158" s="20" t="n">
        <v>5.8556E-006</v>
      </c>
      <c r="S158" s="20" t="n">
        <v>2.985E-007</v>
      </c>
      <c r="T158" s="20" t="n">
        <v>3</v>
      </c>
      <c r="U158" s="20" t="n">
        <v>0</v>
      </c>
      <c r="V158" s="20" t="n">
        <v>0</v>
      </c>
      <c r="W158" s="199" t="s">
        <v>595</v>
      </c>
      <c r="X158" s="20" t="s">
        <v>360</v>
      </c>
      <c r="Y158" s="20" t="s">
        <v>361</v>
      </c>
      <c r="Z158" s="20"/>
      <c r="AA158" s="20"/>
      <c r="AB158" s="20"/>
      <c r="AC158" s="20"/>
      <c r="AD158" s="20" t="n">
        <v>314</v>
      </c>
      <c r="AE158" s="20" t="n">
        <v>157</v>
      </c>
      <c r="AF158" s="20" t="str">
        <f aca="true">INDIRECT("A"&amp;AD158)</f>
        <v>127-ALL</v>
      </c>
      <c r="AG158" s="20" t="n">
        <f aca="true">INDIRECT("D"&amp;AD158)</f>
        <v>200</v>
      </c>
      <c r="AH158" s="20" t="n">
        <f aca="true">INDIRECT("E"&amp;AD158)</f>
        <v>976</v>
      </c>
      <c r="AI158" s="197" t="n">
        <f aca="true">INDIRECT("I"&amp;AD158)</f>
        <v>-8.2194E-006</v>
      </c>
      <c r="AJ158" s="197" t="n">
        <f aca="true">INDIRECT("J"&amp;AD158)</f>
        <v>-3.892E-007</v>
      </c>
      <c r="AK158" s="197" t="n">
        <f aca="true">AVERAGE(INDIRECT("K"&amp;AD158):INDIRECT("K"&amp;AD159-1))</f>
        <v>0.0005713</v>
      </c>
      <c r="AL158" s="197" t="n">
        <f aca="true">AVERAGE(INDIRECT("L"&amp;AD158):INDIRECT("L"&amp;AD159-1))</f>
        <v>2.0849E-005</v>
      </c>
      <c r="AM158" s="197" t="n">
        <f aca="false">(ABS(AK158)/AK158*SQRT((AK158)^2+(AL158)^2))</f>
        <v>0.000571680304716718</v>
      </c>
      <c r="AN158" s="20"/>
      <c r="AO158" s="197" t="n">
        <f aca="true">STDEV(INDIRECT("K"&amp;AD158):INDIRECT("K"&amp;AD159-1))</f>
        <v>2.82842712475239E-008</v>
      </c>
    </row>
    <row r="159" customFormat="false" ht="14.25" hidden="false" customHeight="true" outlineLevel="0" collapsed="false">
      <c r="A159" s="20" t="s">
        <v>594</v>
      </c>
      <c r="B159" s="20" t="s">
        <v>357</v>
      </c>
      <c r="C159" s="20" t="n">
        <v>0</v>
      </c>
      <c r="D159" s="20" t="n">
        <v>200</v>
      </c>
      <c r="E159" s="20" t="n">
        <v>976</v>
      </c>
      <c r="F159" s="20" t="s">
        <v>358</v>
      </c>
      <c r="G159" s="197" t="n">
        <v>0.00057723</v>
      </c>
      <c r="H159" s="197" t="n">
        <v>2.9282E-005</v>
      </c>
      <c r="I159" s="197" t="n">
        <v>-8.2658E-006</v>
      </c>
      <c r="J159" s="197" t="n">
        <v>-3.775E-007</v>
      </c>
      <c r="K159" s="197" t="n">
        <v>0.0005855</v>
      </c>
      <c r="L159" s="197" t="n">
        <v>2.9659E-005</v>
      </c>
      <c r="M159" s="198" t="n">
        <v>2.9</v>
      </c>
      <c r="N159" s="20" t="n">
        <v>0</v>
      </c>
      <c r="O159" s="20" t="n">
        <v>0</v>
      </c>
      <c r="P159" s="20" t="n">
        <v>0</v>
      </c>
      <c r="Q159" s="20" t="n">
        <v>1</v>
      </c>
      <c r="R159" s="20" t="n">
        <v>5.855E-006</v>
      </c>
      <c r="S159" s="20" t="n">
        <v>2.966E-007</v>
      </c>
      <c r="T159" s="20" t="n">
        <v>3</v>
      </c>
      <c r="U159" s="20" t="n">
        <v>0</v>
      </c>
      <c r="V159" s="20" t="n">
        <v>0</v>
      </c>
      <c r="W159" s="199" t="s">
        <v>596</v>
      </c>
      <c r="X159" s="20" t="s">
        <v>360</v>
      </c>
      <c r="Y159" s="20" t="s">
        <v>361</v>
      </c>
      <c r="Z159" s="20"/>
      <c r="AA159" s="20"/>
      <c r="AB159" s="20"/>
      <c r="AC159" s="20"/>
      <c r="AD159" s="20" t="n">
        <v>316</v>
      </c>
      <c r="AE159" s="20" t="n">
        <v>158</v>
      </c>
      <c r="AF159" s="20" t="str">
        <f aca="true">INDIRECT("A"&amp;AD159)</f>
        <v>127-0.8</v>
      </c>
      <c r="AG159" s="20" t="n">
        <f aca="true">INDIRECT("D"&amp;AD159)</f>
        <v>200</v>
      </c>
      <c r="AH159" s="20" t="n">
        <f aca="true">INDIRECT("E"&amp;AD159)</f>
        <v>976</v>
      </c>
      <c r="AI159" s="197" t="n">
        <f aca="true">INDIRECT("I"&amp;AD159)</f>
        <v>-8.2194E-006</v>
      </c>
      <c r="AJ159" s="197" t="n">
        <f aca="true">INDIRECT("J"&amp;AD159)</f>
        <v>-3.892E-007</v>
      </c>
      <c r="AK159" s="197" t="n">
        <f aca="true">AVERAGE(INDIRECT("K"&amp;AD159):INDIRECT("K"&amp;AD160-1))</f>
        <v>0.0010127</v>
      </c>
      <c r="AL159" s="197" t="n">
        <f aca="true">AVERAGE(INDIRECT("L"&amp;AD159):INDIRECT("L"&amp;AD160-1))</f>
        <v>4.195E-005</v>
      </c>
      <c r="AM159" s="197" t="n">
        <f aca="false">(ABS(AK159)/AK159*SQRT((AK159)^2+(AL159)^2))</f>
        <v>0.00101356849423214</v>
      </c>
      <c r="AN159" s="20"/>
      <c r="AO159" s="197" t="n">
        <f aca="true">STDEV(INDIRECT("K"&amp;AD159):INDIRECT("K"&amp;AD160-1))</f>
        <v>1.41421356237236E-007</v>
      </c>
    </row>
    <row r="160" customFormat="false" ht="14.25" hidden="false" customHeight="true" outlineLevel="0" collapsed="false">
      <c r="A160" s="20" t="s">
        <v>597</v>
      </c>
      <c r="B160" s="20" t="s">
        <v>357</v>
      </c>
      <c r="C160" s="20" t="n">
        <v>0</v>
      </c>
      <c r="D160" s="20" t="n">
        <v>200</v>
      </c>
      <c r="E160" s="20" t="n">
        <v>976</v>
      </c>
      <c r="F160" s="20" t="s">
        <v>358</v>
      </c>
      <c r="G160" s="197" t="n">
        <v>0.00053483</v>
      </c>
      <c r="H160" s="197" t="n">
        <v>3.1063E-005</v>
      </c>
      <c r="I160" s="197" t="n">
        <v>-8.2658E-006</v>
      </c>
      <c r="J160" s="197" t="n">
        <v>-3.775E-007</v>
      </c>
      <c r="K160" s="197" t="n">
        <v>0.0005431</v>
      </c>
      <c r="L160" s="197" t="n">
        <v>3.1441E-005</v>
      </c>
      <c r="M160" s="198" t="n">
        <v>3.31</v>
      </c>
      <c r="N160" s="20" t="n">
        <v>0</v>
      </c>
      <c r="O160" s="20" t="n">
        <v>0</v>
      </c>
      <c r="P160" s="20" t="n">
        <v>0</v>
      </c>
      <c r="Q160" s="20" t="n">
        <v>1</v>
      </c>
      <c r="R160" s="20" t="n">
        <v>5.431E-006</v>
      </c>
      <c r="S160" s="20" t="n">
        <v>3.144E-007</v>
      </c>
      <c r="T160" s="20" t="n">
        <v>3</v>
      </c>
      <c r="U160" s="20" t="n">
        <v>0</v>
      </c>
      <c r="V160" s="20" t="n">
        <v>0</v>
      </c>
      <c r="W160" s="199" t="s">
        <v>598</v>
      </c>
      <c r="X160" s="20" t="s">
        <v>360</v>
      </c>
      <c r="Y160" s="20" t="s">
        <v>361</v>
      </c>
      <c r="Z160" s="20"/>
      <c r="AA160" s="20"/>
      <c r="AB160" s="20"/>
      <c r="AC160" s="20"/>
      <c r="AD160" s="20" t="n">
        <v>318</v>
      </c>
      <c r="AE160" s="20" t="n">
        <v>159</v>
      </c>
      <c r="AF160" s="20" t="str">
        <f aca="true">INDIRECT("A"&amp;AD160)</f>
        <v>127-0.6</v>
      </c>
      <c r="AG160" s="20" t="n">
        <f aca="true">INDIRECT("D"&amp;AD160)</f>
        <v>200</v>
      </c>
      <c r="AH160" s="20" t="n">
        <f aca="true">INDIRECT("E"&amp;AD160)</f>
        <v>976</v>
      </c>
      <c r="AI160" s="197" t="n">
        <f aca="true">INDIRECT("I"&amp;AD160)</f>
        <v>-8.2194E-006</v>
      </c>
      <c r="AJ160" s="197" t="n">
        <f aca="true">INDIRECT("J"&amp;AD160)</f>
        <v>-3.892E-007</v>
      </c>
      <c r="AK160" s="197" t="n">
        <f aca="true">AVERAGE(INDIRECT("K"&amp;AD160):INDIRECT("K"&amp;AD161-1))</f>
        <v>0.000678645</v>
      </c>
      <c r="AL160" s="197" t="n">
        <f aca="true">AVERAGE(INDIRECT("L"&amp;AD160):INDIRECT("L"&amp;AD161-1))</f>
        <v>2.4679E-005</v>
      </c>
      <c r="AM160" s="197" t="n">
        <f aca="false">(ABS(AK160)/AK160*SQRT((AK160)^2+(AL160)^2))</f>
        <v>0.000679093579019858</v>
      </c>
      <c r="AN160" s="20"/>
      <c r="AO160" s="197" t="n">
        <f aca="true">STDEV(INDIRECT("K"&amp;AD160):INDIRECT("K"&amp;AD161-1))</f>
        <v>1.48492424049136E-007</v>
      </c>
    </row>
    <row r="161" customFormat="false" ht="14.25" hidden="false" customHeight="true" outlineLevel="0" collapsed="false">
      <c r="A161" s="20" t="s">
        <v>597</v>
      </c>
      <c r="B161" s="20" t="s">
        <v>357</v>
      </c>
      <c r="C161" s="20" t="n">
        <v>0</v>
      </c>
      <c r="D161" s="20" t="n">
        <v>200</v>
      </c>
      <c r="E161" s="20" t="n">
        <v>976</v>
      </c>
      <c r="F161" s="20" t="s">
        <v>358</v>
      </c>
      <c r="G161" s="197" t="n">
        <v>0.0005349</v>
      </c>
      <c r="H161" s="197" t="n">
        <v>3.1207E-005</v>
      </c>
      <c r="I161" s="197" t="n">
        <v>-8.2658E-006</v>
      </c>
      <c r="J161" s="197" t="n">
        <v>-3.775E-007</v>
      </c>
      <c r="K161" s="197" t="n">
        <v>0.00054317</v>
      </c>
      <c r="L161" s="197" t="n">
        <v>3.1585E-005</v>
      </c>
      <c r="M161" s="198" t="n">
        <v>3.33</v>
      </c>
      <c r="N161" s="20" t="n">
        <v>0</v>
      </c>
      <c r="O161" s="20" t="n">
        <v>0</v>
      </c>
      <c r="P161" s="20" t="n">
        <v>0</v>
      </c>
      <c r="Q161" s="20" t="n">
        <v>1</v>
      </c>
      <c r="R161" s="20" t="n">
        <v>5.4317E-006</v>
      </c>
      <c r="S161" s="20" t="n">
        <v>3.158E-007</v>
      </c>
      <c r="T161" s="20" t="n">
        <v>3</v>
      </c>
      <c r="U161" s="20" t="n">
        <v>0</v>
      </c>
      <c r="V161" s="20" t="n">
        <v>0</v>
      </c>
      <c r="W161" s="199" t="s">
        <v>599</v>
      </c>
      <c r="X161" s="20" t="s">
        <v>360</v>
      </c>
      <c r="Y161" s="20" t="s">
        <v>361</v>
      </c>
      <c r="Z161" s="20"/>
      <c r="AA161" s="20"/>
      <c r="AB161" s="20"/>
      <c r="AC161" s="20"/>
      <c r="AD161" s="20" t="n">
        <v>320</v>
      </c>
      <c r="AE161" s="20" t="n">
        <v>160</v>
      </c>
      <c r="AF161" s="20" t="str">
        <f aca="true">INDIRECT("A"&amp;AD161)</f>
        <v>127-0.4</v>
      </c>
      <c r="AG161" s="20" t="n">
        <f aca="true">INDIRECT("D"&amp;AD161)</f>
        <v>200</v>
      </c>
      <c r="AH161" s="20" t="n">
        <f aca="true">INDIRECT("E"&amp;AD161)</f>
        <v>976</v>
      </c>
      <c r="AI161" s="197" t="n">
        <f aca="true">INDIRECT("I"&amp;AD161)</f>
        <v>-8.2194E-006</v>
      </c>
      <c r="AJ161" s="197" t="n">
        <f aca="true">INDIRECT("J"&amp;AD161)</f>
        <v>-3.892E-007</v>
      </c>
      <c r="AK161" s="197" t="n">
        <f aca="true">AVERAGE(INDIRECT("K"&amp;AD161):INDIRECT("K"&amp;AD162-1))</f>
        <v>0.000487375</v>
      </c>
      <c r="AL161" s="197" t="n">
        <f aca="true">AVERAGE(INDIRECT("L"&amp;AD161):INDIRECT("L"&amp;AD162-1))</f>
        <v>1.70395E-005</v>
      </c>
      <c r="AM161" s="197" t="n">
        <f aca="false">(ABS(AK161)/AK161*SQRT((AK161)^2+(AL161)^2))</f>
        <v>0.000487672774701695</v>
      </c>
      <c r="AN161" s="20"/>
      <c r="AO161" s="197" t="n">
        <f aca="true">STDEV(INDIRECT("K"&amp;AD161):INDIRECT("K"&amp;AD162-1))</f>
        <v>1.48492424049175E-007</v>
      </c>
    </row>
    <row r="162" customFormat="false" ht="14.25" hidden="false" customHeight="true" outlineLevel="0" collapsed="false">
      <c r="A162" s="20" t="s">
        <v>600</v>
      </c>
      <c r="B162" s="20" t="s">
        <v>357</v>
      </c>
      <c r="C162" s="20" t="n">
        <v>0</v>
      </c>
      <c r="D162" s="20" t="n">
        <v>200</v>
      </c>
      <c r="E162" s="20" t="n">
        <v>976</v>
      </c>
      <c r="F162" s="20" t="s">
        <v>358</v>
      </c>
      <c r="G162" s="197" t="n">
        <v>0.00053337</v>
      </c>
      <c r="H162" s="197" t="n">
        <v>3.1166E-005</v>
      </c>
      <c r="I162" s="197" t="n">
        <v>-8.2658E-006</v>
      </c>
      <c r="J162" s="197" t="n">
        <v>-3.775E-007</v>
      </c>
      <c r="K162" s="197" t="n">
        <v>0.00054163</v>
      </c>
      <c r="L162" s="197" t="n">
        <v>3.1543E-005</v>
      </c>
      <c r="M162" s="198" t="n">
        <v>3.33</v>
      </c>
      <c r="N162" s="20" t="n">
        <v>0</v>
      </c>
      <c r="O162" s="20" t="n">
        <v>0</v>
      </c>
      <c r="P162" s="20" t="n">
        <v>0</v>
      </c>
      <c r="Q162" s="20" t="n">
        <v>1</v>
      </c>
      <c r="R162" s="20" t="n">
        <v>5.4163E-006</v>
      </c>
      <c r="S162" s="20" t="n">
        <v>3.154E-007</v>
      </c>
      <c r="T162" s="20" t="n">
        <v>3</v>
      </c>
      <c r="U162" s="20" t="n">
        <v>0</v>
      </c>
      <c r="V162" s="20" t="n">
        <v>0</v>
      </c>
      <c r="W162" s="199" t="s">
        <v>601</v>
      </c>
      <c r="X162" s="20" t="s">
        <v>360</v>
      </c>
      <c r="Y162" s="20" t="s">
        <v>361</v>
      </c>
      <c r="Z162" s="20"/>
      <c r="AA162" s="20"/>
      <c r="AB162" s="20"/>
      <c r="AC162" s="20"/>
      <c r="AD162" s="20" t="n">
        <v>322</v>
      </c>
      <c r="AE162" s="20" t="n">
        <v>161</v>
      </c>
      <c r="AF162" s="20" t="str">
        <f aca="true">INDIRECT("A"&amp;AD162)</f>
        <v>127-0.2</v>
      </c>
      <c r="AG162" s="20" t="n">
        <f aca="true">INDIRECT("D"&amp;AD162)</f>
        <v>200</v>
      </c>
      <c r="AH162" s="20" t="n">
        <f aca="true">INDIRECT("E"&amp;AD162)</f>
        <v>976</v>
      </c>
      <c r="AI162" s="197" t="n">
        <f aca="true">INDIRECT("I"&amp;AD162)</f>
        <v>-8.2194E-006</v>
      </c>
      <c r="AJ162" s="197" t="n">
        <f aca="true">INDIRECT("J"&amp;AD162)</f>
        <v>-3.892E-007</v>
      </c>
      <c r="AK162" s="197" t="n">
        <f aca="true">AVERAGE(INDIRECT("K"&amp;AD162):INDIRECT("K"&amp;AD163-1))</f>
        <v>0.00052187</v>
      </c>
      <c r="AL162" s="197" t="n">
        <f aca="true">AVERAGE(INDIRECT("L"&amp;AD162):INDIRECT("L"&amp;AD163-1))</f>
        <v>1.7102E-005</v>
      </c>
      <c r="AM162" s="197" t="n">
        <f aca="false">(ABS(AK162)/AK162*SQRT((AK162)^2+(AL162)^2))</f>
        <v>0.000522150146321918</v>
      </c>
      <c r="AN162" s="20"/>
      <c r="AO162" s="197" t="n">
        <f aca="true">STDEV(INDIRECT("K"&amp;AD162):INDIRECT("K"&amp;AD163-1))</f>
        <v>9.89949493661421E-008</v>
      </c>
    </row>
    <row r="163" customFormat="false" ht="14.25" hidden="false" customHeight="true" outlineLevel="0" collapsed="false">
      <c r="A163" s="20" t="s">
        <v>600</v>
      </c>
      <c r="B163" s="20" t="s">
        <v>357</v>
      </c>
      <c r="C163" s="20" t="n">
        <v>0</v>
      </c>
      <c r="D163" s="20" t="n">
        <v>200</v>
      </c>
      <c r="E163" s="20" t="n">
        <v>976</v>
      </c>
      <c r="F163" s="20" t="s">
        <v>358</v>
      </c>
      <c r="G163" s="197" t="n">
        <v>0.00053328</v>
      </c>
      <c r="H163" s="197" t="n">
        <v>3.0818E-005</v>
      </c>
      <c r="I163" s="197" t="n">
        <v>-8.2658E-006</v>
      </c>
      <c r="J163" s="197" t="n">
        <v>-3.775E-007</v>
      </c>
      <c r="K163" s="197" t="n">
        <v>0.00054155</v>
      </c>
      <c r="L163" s="197" t="n">
        <v>3.1195E-005</v>
      </c>
      <c r="M163" s="198" t="n">
        <v>3.3</v>
      </c>
      <c r="N163" s="20" t="n">
        <v>0</v>
      </c>
      <c r="O163" s="20" t="n">
        <v>0</v>
      </c>
      <c r="P163" s="20" t="n">
        <v>0</v>
      </c>
      <c r="Q163" s="20" t="n">
        <v>1</v>
      </c>
      <c r="R163" s="20" t="n">
        <v>5.4155E-006</v>
      </c>
      <c r="S163" s="20" t="n">
        <v>3.12E-007</v>
      </c>
      <c r="T163" s="20" t="n">
        <v>3</v>
      </c>
      <c r="U163" s="20" t="n">
        <v>0</v>
      </c>
      <c r="V163" s="20" t="n">
        <v>0</v>
      </c>
      <c r="W163" s="199" t="s">
        <v>602</v>
      </c>
      <c r="X163" s="20" t="s">
        <v>360</v>
      </c>
      <c r="Y163" s="20" t="s">
        <v>361</v>
      </c>
      <c r="Z163" s="20"/>
      <c r="AA163" s="20"/>
      <c r="AB163" s="20"/>
      <c r="AC163" s="20"/>
      <c r="AD163" s="20" t="n">
        <v>324</v>
      </c>
      <c r="AE163" s="20" t="n">
        <v>162</v>
      </c>
      <c r="AF163" s="20" t="str">
        <f aca="true">INDIRECT("A"&amp;AD163)</f>
        <v>127-&lt;0.2</v>
      </c>
      <c r="AG163" s="20" t="n">
        <f aca="true">INDIRECT("D"&amp;AD163)</f>
        <v>200</v>
      </c>
      <c r="AH163" s="20" t="n">
        <f aca="true">INDIRECT("E"&amp;AD163)</f>
        <v>976</v>
      </c>
      <c r="AI163" s="197" t="n">
        <f aca="true">INDIRECT("I"&amp;AD163)</f>
        <v>-8.2194E-006</v>
      </c>
      <c r="AJ163" s="197" t="n">
        <f aca="true">INDIRECT("J"&amp;AD163)</f>
        <v>-3.892E-007</v>
      </c>
      <c r="AK163" s="197" t="n">
        <f aca="true">AVERAGE(INDIRECT("K"&amp;AD163):INDIRECT("K"&amp;AD164-1))</f>
        <v>0.000900875</v>
      </c>
      <c r="AL163" s="197" t="n">
        <f aca="true">AVERAGE(INDIRECT("L"&amp;AD163):INDIRECT("L"&amp;AD164-1))</f>
        <v>2.8348E-005</v>
      </c>
      <c r="AM163" s="197" t="n">
        <f aca="false">(ABS(AK163)/AK163*SQRT((AK163)^2+(AL163)^2))</f>
        <v>0.000901320905520892</v>
      </c>
      <c r="AN163" s="20"/>
      <c r="AO163" s="197" t="n">
        <f aca="true">STDEV(INDIRECT("K"&amp;AD163):INDIRECT("K"&amp;AD164-1))</f>
        <v>7.07106781182348E-009</v>
      </c>
    </row>
    <row r="164" customFormat="false" ht="14.25" hidden="false" customHeight="true" outlineLevel="0" collapsed="false">
      <c r="A164" s="20" t="s">
        <v>603</v>
      </c>
      <c r="B164" s="20" t="s">
        <v>357</v>
      </c>
      <c r="C164" s="20" t="n">
        <v>0</v>
      </c>
      <c r="D164" s="20" t="n">
        <v>200</v>
      </c>
      <c r="E164" s="20" t="n">
        <v>976</v>
      </c>
      <c r="F164" s="20" t="s">
        <v>358</v>
      </c>
      <c r="G164" s="197" t="n">
        <v>0.0002765</v>
      </c>
      <c r="H164" s="197" t="n">
        <v>1.3907E-005</v>
      </c>
      <c r="I164" s="197" t="n">
        <v>-8.2658E-006</v>
      </c>
      <c r="J164" s="197" t="n">
        <v>-3.775E-007</v>
      </c>
      <c r="K164" s="197" t="n">
        <v>0.00028476</v>
      </c>
      <c r="L164" s="197" t="n">
        <v>1.4285E-005</v>
      </c>
      <c r="M164" s="198" t="n">
        <v>2.87</v>
      </c>
      <c r="N164" s="20" t="n">
        <v>0</v>
      </c>
      <c r="O164" s="20" t="n">
        <v>0</v>
      </c>
      <c r="P164" s="20" t="n">
        <v>0</v>
      </c>
      <c r="Q164" s="20" t="n">
        <v>1</v>
      </c>
      <c r="R164" s="20" t="n">
        <v>2.8476E-006</v>
      </c>
      <c r="S164" s="20" t="n">
        <v>1.428E-007</v>
      </c>
      <c r="T164" s="20" t="n">
        <v>2</v>
      </c>
      <c r="U164" s="20" t="n">
        <v>0</v>
      </c>
      <c r="V164" s="20" t="n">
        <v>0</v>
      </c>
      <c r="W164" s="199" t="s">
        <v>604</v>
      </c>
      <c r="X164" s="20" t="s">
        <v>360</v>
      </c>
      <c r="Y164" s="20" t="s">
        <v>361</v>
      </c>
      <c r="Z164" s="20"/>
      <c r="AA164" s="20"/>
      <c r="AB164" s="20"/>
      <c r="AC164" s="20"/>
      <c r="AD164" s="20" t="n">
        <v>326</v>
      </c>
      <c r="AE164" s="20" t="n">
        <v>163</v>
      </c>
      <c r="AF164" s="20" t="str">
        <f aca="true">INDIRECT("A"&amp;AD164)</f>
        <v>128-ALL</v>
      </c>
      <c r="AG164" s="20" t="n">
        <f aca="true">INDIRECT("D"&amp;AD164)</f>
        <v>200</v>
      </c>
      <c r="AH164" s="20" t="n">
        <f aca="true">INDIRECT("E"&amp;AD164)</f>
        <v>976</v>
      </c>
      <c r="AI164" s="197" t="n">
        <f aca="true">INDIRECT("I"&amp;AD164)</f>
        <v>-8.2194E-006</v>
      </c>
      <c r="AJ164" s="197" t="n">
        <f aca="true">INDIRECT("J"&amp;AD164)</f>
        <v>-3.892E-007</v>
      </c>
      <c r="AK164" s="197" t="n">
        <f aca="true">AVERAGE(INDIRECT("K"&amp;AD164):INDIRECT("K"&amp;AD165-1))</f>
        <v>0.000584035</v>
      </c>
      <c r="AL164" s="197" t="n">
        <f aca="true">AVERAGE(INDIRECT("L"&amp;AD164):INDIRECT("L"&amp;AD165-1))</f>
        <v>1.91065E-005</v>
      </c>
      <c r="AM164" s="197" t="n">
        <f aca="false">(ABS(AK164)/AK164*SQRT((AK164)^2+(AL164)^2))</f>
        <v>0.000584347447643309</v>
      </c>
      <c r="AN164" s="20"/>
      <c r="AO164" s="197" t="n">
        <f aca="true">STDEV(INDIRECT("K"&amp;AD164):INDIRECT("K"&amp;AD165-1))</f>
        <v>2.12132034356238E-008</v>
      </c>
    </row>
    <row r="165" customFormat="false" ht="14.25" hidden="false" customHeight="true" outlineLevel="0" collapsed="false">
      <c r="A165" s="20" t="s">
        <v>603</v>
      </c>
      <c r="B165" s="20" t="s">
        <v>357</v>
      </c>
      <c r="C165" s="20" t="n">
        <v>0</v>
      </c>
      <c r="D165" s="20" t="n">
        <v>200</v>
      </c>
      <c r="E165" s="20" t="n">
        <v>976</v>
      </c>
      <c r="F165" s="20" t="s">
        <v>358</v>
      </c>
      <c r="G165" s="197" t="n">
        <v>0.00027644</v>
      </c>
      <c r="H165" s="197" t="n">
        <v>1.3937E-005</v>
      </c>
      <c r="I165" s="197" t="n">
        <v>-8.2658E-006</v>
      </c>
      <c r="J165" s="197" t="n">
        <v>-3.775E-007</v>
      </c>
      <c r="K165" s="197" t="n">
        <v>0.0002847</v>
      </c>
      <c r="L165" s="197" t="n">
        <v>1.4314E-005</v>
      </c>
      <c r="M165" s="198" t="n">
        <v>2.88</v>
      </c>
      <c r="N165" s="20" t="n">
        <v>0</v>
      </c>
      <c r="O165" s="20" t="n">
        <v>0</v>
      </c>
      <c r="P165" s="20" t="n">
        <v>0</v>
      </c>
      <c r="Q165" s="20" t="n">
        <v>1</v>
      </c>
      <c r="R165" s="20" t="n">
        <v>2.847E-006</v>
      </c>
      <c r="S165" s="20" t="n">
        <v>1.431E-007</v>
      </c>
      <c r="T165" s="20" t="n">
        <v>2</v>
      </c>
      <c r="U165" s="20" t="n">
        <v>0</v>
      </c>
      <c r="V165" s="20" t="n">
        <v>0</v>
      </c>
      <c r="W165" s="199" t="s">
        <v>605</v>
      </c>
      <c r="X165" s="20" t="s">
        <v>360</v>
      </c>
      <c r="Y165" s="20" t="s">
        <v>361</v>
      </c>
      <c r="Z165" s="20"/>
      <c r="AA165" s="20"/>
      <c r="AB165" s="20"/>
      <c r="AC165" s="20"/>
      <c r="AD165" s="20" t="n">
        <v>328</v>
      </c>
      <c r="AE165" s="20" t="n">
        <v>164</v>
      </c>
      <c r="AF165" s="20" t="str">
        <f aca="true">INDIRECT("A"&amp;AD165)</f>
        <v>128-0.8</v>
      </c>
      <c r="AG165" s="20" t="n">
        <f aca="true">INDIRECT("D"&amp;AD165)</f>
        <v>200</v>
      </c>
      <c r="AH165" s="20" t="n">
        <f aca="true">INDIRECT("E"&amp;AD165)</f>
        <v>976</v>
      </c>
      <c r="AI165" s="197" t="n">
        <f aca="true">INDIRECT("I"&amp;AD165)</f>
        <v>-8.2194E-006</v>
      </c>
      <c r="AJ165" s="197" t="n">
        <f aca="true">INDIRECT("J"&amp;AD165)</f>
        <v>-3.892E-007</v>
      </c>
      <c r="AK165" s="197" t="n">
        <f aca="true">AVERAGE(INDIRECT("K"&amp;AD165):INDIRECT("K"&amp;AD166-1))</f>
        <v>0.0017983</v>
      </c>
      <c r="AL165" s="197" t="n">
        <f aca="true">AVERAGE(INDIRECT("L"&amp;AD165):INDIRECT("L"&amp;AD166-1))</f>
        <v>6.01E-005</v>
      </c>
      <c r="AM165" s="197" t="n">
        <f aca="false">(ABS(AK165)/AK165*SQRT((AK165)^2+(AL165)^2))</f>
        <v>0.00179930400433056</v>
      </c>
      <c r="AN165" s="20"/>
      <c r="AO165" s="197" t="n">
        <f aca="true">STDEV(INDIRECT("K"&amp;AD165):INDIRECT("K"&amp;AD166-1))</f>
        <v>2.82842712474626E-007</v>
      </c>
    </row>
    <row r="166" customFormat="false" ht="14.25" hidden="false" customHeight="true" outlineLevel="0" collapsed="false">
      <c r="A166" s="20" t="s">
        <v>606</v>
      </c>
      <c r="B166" s="20" t="s">
        <v>357</v>
      </c>
      <c r="C166" s="20" t="n">
        <v>0</v>
      </c>
      <c r="D166" s="20" t="n">
        <v>200</v>
      </c>
      <c r="E166" s="20" t="n">
        <v>976</v>
      </c>
      <c r="F166" s="20" t="s">
        <v>358</v>
      </c>
      <c r="G166" s="197" t="n">
        <v>0.00038156</v>
      </c>
      <c r="H166" s="197" t="n">
        <v>1.7703E-005</v>
      </c>
      <c r="I166" s="197" t="n">
        <v>-8.2658E-006</v>
      </c>
      <c r="J166" s="197" t="n">
        <v>-3.775E-007</v>
      </c>
      <c r="K166" s="197" t="n">
        <v>0.00038982</v>
      </c>
      <c r="L166" s="197" t="n">
        <v>1.808E-005</v>
      </c>
      <c r="M166" s="198" t="n">
        <v>2.66</v>
      </c>
      <c r="N166" s="20" t="n">
        <v>0</v>
      </c>
      <c r="O166" s="20" t="n">
        <v>0</v>
      </c>
      <c r="P166" s="20" t="n">
        <v>0</v>
      </c>
      <c r="Q166" s="20" t="n">
        <v>1</v>
      </c>
      <c r="R166" s="20" t="n">
        <v>3.8982E-006</v>
      </c>
      <c r="S166" s="20" t="n">
        <v>1.808E-007</v>
      </c>
      <c r="T166" s="20" t="n">
        <v>3</v>
      </c>
      <c r="U166" s="20" t="n">
        <v>0</v>
      </c>
      <c r="V166" s="20" t="n">
        <v>0</v>
      </c>
      <c r="W166" s="199" t="s">
        <v>607</v>
      </c>
      <c r="X166" s="20" t="s">
        <v>360</v>
      </c>
      <c r="Y166" s="20" t="s">
        <v>361</v>
      </c>
      <c r="Z166" s="20"/>
      <c r="AA166" s="20"/>
      <c r="AB166" s="20"/>
      <c r="AC166" s="20"/>
      <c r="AD166" s="20" t="n">
        <v>330</v>
      </c>
      <c r="AE166" s="20" t="n">
        <v>165</v>
      </c>
      <c r="AF166" s="20" t="str">
        <f aca="true">INDIRECT("A"&amp;AD166)</f>
        <v>128-0.6</v>
      </c>
      <c r="AG166" s="20" t="n">
        <f aca="true">INDIRECT("D"&amp;AD166)</f>
        <v>200</v>
      </c>
      <c r="AH166" s="20" t="n">
        <f aca="true">INDIRECT("E"&amp;AD166)</f>
        <v>976</v>
      </c>
      <c r="AI166" s="197" t="n">
        <f aca="true">INDIRECT("I"&amp;AD166)</f>
        <v>-8.2194E-006</v>
      </c>
      <c r="AJ166" s="197" t="n">
        <f aca="true">INDIRECT("J"&amp;AD166)</f>
        <v>-3.892E-007</v>
      </c>
      <c r="AK166" s="197" t="n">
        <f aca="true">AVERAGE(INDIRECT("K"&amp;AD166):INDIRECT("K"&amp;AD167-1))</f>
        <v>0.000940475</v>
      </c>
      <c r="AL166" s="197" t="n">
        <f aca="true">AVERAGE(INDIRECT("L"&amp;AD166):INDIRECT("L"&amp;AD167-1))</f>
        <v>2.97365E-005</v>
      </c>
      <c r="AM166" s="197" t="n">
        <f aca="false">(ABS(AK166)/AK166*SQRT((AK166)^2+(AL166)^2))</f>
        <v>0.000940944995766092</v>
      </c>
      <c r="AN166" s="20"/>
      <c r="AO166" s="197" t="n">
        <f aca="true">STDEV(INDIRECT("K"&amp;AD166):INDIRECT("K"&amp;AD167-1))</f>
        <v>6.36396103067947E-008</v>
      </c>
    </row>
    <row r="167" customFormat="false" ht="14.25" hidden="false" customHeight="true" outlineLevel="0" collapsed="false">
      <c r="A167" s="20" t="s">
        <v>606</v>
      </c>
      <c r="B167" s="20" t="s">
        <v>357</v>
      </c>
      <c r="C167" s="20" t="n">
        <v>0</v>
      </c>
      <c r="D167" s="20" t="n">
        <v>200</v>
      </c>
      <c r="E167" s="20" t="n">
        <v>976</v>
      </c>
      <c r="F167" s="20" t="s">
        <v>358</v>
      </c>
      <c r="G167" s="197" t="n">
        <v>0.00038153</v>
      </c>
      <c r="H167" s="197" t="n">
        <v>1.7504E-005</v>
      </c>
      <c r="I167" s="197" t="n">
        <v>-8.2658E-006</v>
      </c>
      <c r="J167" s="197" t="n">
        <v>-3.775E-007</v>
      </c>
      <c r="K167" s="197" t="n">
        <v>0.0003898</v>
      </c>
      <c r="L167" s="197" t="n">
        <v>1.7881E-005</v>
      </c>
      <c r="M167" s="198" t="n">
        <v>2.63</v>
      </c>
      <c r="N167" s="20" t="n">
        <v>0</v>
      </c>
      <c r="O167" s="20" t="n">
        <v>0</v>
      </c>
      <c r="P167" s="20" t="n">
        <v>0</v>
      </c>
      <c r="Q167" s="20" t="n">
        <v>1</v>
      </c>
      <c r="R167" s="20" t="n">
        <v>3.898E-006</v>
      </c>
      <c r="S167" s="20" t="n">
        <v>1.788E-007</v>
      </c>
      <c r="T167" s="20" t="n">
        <v>3</v>
      </c>
      <c r="U167" s="20" t="n">
        <v>0</v>
      </c>
      <c r="V167" s="20" t="n">
        <v>0</v>
      </c>
      <c r="W167" s="199" t="s">
        <v>608</v>
      </c>
      <c r="X167" s="20" t="s">
        <v>360</v>
      </c>
      <c r="Y167" s="20" t="s">
        <v>361</v>
      </c>
      <c r="Z167" s="20"/>
      <c r="AA167" s="20"/>
      <c r="AB167" s="20"/>
      <c r="AC167" s="20"/>
      <c r="AD167" s="20" t="n">
        <v>332</v>
      </c>
      <c r="AE167" s="20" t="n">
        <v>166</v>
      </c>
      <c r="AF167" s="20" t="str">
        <f aca="true">INDIRECT("A"&amp;AD167)</f>
        <v>128-0.4</v>
      </c>
      <c r="AG167" s="20" t="n">
        <f aca="true">INDIRECT("D"&amp;AD167)</f>
        <v>200</v>
      </c>
      <c r="AH167" s="20" t="n">
        <f aca="true">INDIRECT("E"&amp;AD167)</f>
        <v>976</v>
      </c>
      <c r="AI167" s="197" t="n">
        <f aca="true">INDIRECT("I"&amp;AD167)</f>
        <v>-8.2194E-006</v>
      </c>
      <c r="AJ167" s="197" t="n">
        <f aca="true">INDIRECT("J"&amp;AD167)</f>
        <v>-3.892E-007</v>
      </c>
      <c r="AK167" s="197" t="n">
        <f aca="true">AVERAGE(INDIRECT("K"&amp;AD167):INDIRECT("K"&amp;AD168-1))</f>
        <v>0.00045378</v>
      </c>
      <c r="AL167" s="197" t="n">
        <f aca="true">AVERAGE(INDIRECT("L"&amp;AD167):INDIRECT("L"&amp;AD168-1))</f>
        <v>1.53625E-005</v>
      </c>
      <c r="AM167" s="197" t="n">
        <f aca="false">(ABS(AK167)/AK167*SQRT((AK167)^2+(AL167)^2))</f>
        <v>0.000454039970494063</v>
      </c>
      <c r="AN167" s="20"/>
      <c r="AO167" s="197" t="n">
        <f aca="true">STDEV(INDIRECT("K"&amp;AD167):INDIRECT("K"&amp;AD168-1))</f>
        <v>1.41421356237236E-008</v>
      </c>
    </row>
    <row r="168" customFormat="false" ht="14.25" hidden="false" customHeight="true" outlineLevel="0" collapsed="false">
      <c r="A168" s="20" t="s">
        <v>609</v>
      </c>
      <c r="B168" s="20" t="s">
        <v>357</v>
      </c>
      <c r="C168" s="20" t="n">
        <v>0</v>
      </c>
      <c r="D168" s="20" t="n">
        <v>200</v>
      </c>
      <c r="E168" s="20" t="n">
        <v>976</v>
      </c>
      <c r="F168" s="20" t="s">
        <v>358</v>
      </c>
      <c r="G168" s="197" t="n">
        <v>0.001315</v>
      </c>
      <c r="H168" s="197" t="n">
        <v>6.27E-005</v>
      </c>
      <c r="I168" s="197" t="n">
        <v>-8.2658E-006</v>
      </c>
      <c r="J168" s="197" t="n">
        <v>-3.775E-007</v>
      </c>
      <c r="K168" s="197" t="n">
        <v>0.0013232</v>
      </c>
      <c r="L168" s="197" t="n">
        <v>6.31E-005</v>
      </c>
      <c r="M168" s="198" t="n">
        <v>2.73</v>
      </c>
      <c r="N168" s="20" t="n">
        <v>0</v>
      </c>
      <c r="O168" s="20" t="n">
        <v>0</v>
      </c>
      <c r="P168" s="20" t="n">
        <v>0</v>
      </c>
      <c r="Q168" s="20" t="n">
        <v>1</v>
      </c>
      <c r="R168" s="20" t="n">
        <v>1.3232E-005</v>
      </c>
      <c r="S168" s="20" t="n">
        <v>6.309E-007</v>
      </c>
      <c r="T168" s="20" t="n">
        <v>3</v>
      </c>
      <c r="U168" s="20" t="n">
        <v>0</v>
      </c>
      <c r="V168" s="20" t="n">
        <v>0</v>
      </c>
      <c r="W168" s="199" t="s">
        <v>610</v>
      </c>
      <c r="X168" s="20" t="s">
        <v>360</v>
      </c>
      <c r="Y168" s="20" t="s">
        <v>361</v>
      </c>
      <c r="Z168" s="20"/>
      <c r="AA168" s="20"/>
      <c r="AB168" s="20"/>
      <c r="AC168" s="20"/>
      <c r="AD168" s="20" t="n">
        <v>334</v>
      </c>
      <c r="AE168" s="20" t="n">
        <v>167</v>
      </c>
      <c r="AF168" s="20" t="str">
        <f aca="true">INDIRECT("A"&amp;AD168)</f>
        <v>128-0.2</v>
      </c>
      <c r="AG168" s="20" t="n">
        <f aca="true">INDIRECT("D"&amp;AD168)</f>
        <v>200</v>
      </c>
      <c r="AH168" s="20" t="n">
        <f aca="true">INDIRECT("E"&amp;AD168)</f>
        <v>976</v>
      </c>
      <c r="AI168" s="197" t="n">
        <f aca="true">INDIRECT("I"&amp;AD168)</f>
        <v>-8.2194E-006</v>
      </c>
      <c r="AJ168" s="197" t="n">
        <f aca="true">INDIRECT("J"&amp;AD168)</f>
        <v>-3.892E-007</v>
      </c>
      <c r="AK168" s="197" t="n">
        <f aca="true">AVERAGE(INDIRECT("K"&amp;AD168):INDIRECT("K"&amp;AD169-1))</f>
        <v>0.00040168</v>
      </c>
      <c r="AL168" s="197" t="n">
        <f aca="true">AVERAGE(INDIRECT("L"&amp;AD168):INDIRECT("L"&amp;AD169-1))</f>
        <v>1.38735E-005</v>
      </c>
      <c r="AM168" s="197" t="n">
        <f aca="false">(ABS(AK168)/AK168*SQRT((AK168)^2+(AL168)^2))</f>
        <v>0.000401919514831328</v>
      </c>
      <c r="AN168" s="20"/>
      <c r="AO168" s="197" t="n">
        <f aca="true">STDEV(INDIRECT("K"&amp;AD168):INDIRECT("K"&amp;AD169-1))</f>
        <v>8.48528137423801E-008</v>
      </c>
    </row>
    <row r="169" customFormat="false" ht="14.25" hidden="false" customHeight="true" outlineLevel="0" collapsed="false">
      <c r="A169" s="20" t="s">
        <v>609</v>
      </c>
      <c r="B169" s="20" t="s">
        <v>357</v>
      </c>
      <c r="C169" s="20" t="n">
        <v>0</v>
      </c>
      <c r="D169" s="20" t="n">
        <v>200</v>
      </c>
      <c r="E169" s="20" t="n">
        <v>976</v>
      </c>
      <c r="F169" s="20" t="s">
        <v>358</v>
      </c>
      <c r="G169" s="197" t="n">
        <v>0.0013147</v>
      </c>
      <c r="H169" s="197" t="n">
        <v>6.29E-005</v>
      </c>
      <c r="I169" s="197" t="n">
        <v>-8.2658E-006</v>
      </c>
      <c r="J169" s="197" t="n">
        <v>-3.775E-007</v>
      </c>
      <c r="K169" s="197" t="n">
        <v>0.001323</v>
      </c>
      <c r="L169" s="197" t="n">
        <v>6.33E-005</v>
      </c>
      <c r="M169" s="198" t="n">
        <v>2.74</v>
      </c>
      <c r="N169" s="20" t="n">
        <v>0</v>
      </c>
      <c r="O169" s="20" t="n">
        <v>0</v>
      </c>
      <c r="P169" s="20" t="n">
        <v>0</v>
      </c>
      <c r="Q169" s="20" t="n">
        <v>1</v>
      </c>
      <c r="R169" s="20" t="n">
        <v>1.323E-005</v>
      </c>
      <c r="S169" s="20" t="n">
        <v>6.327E-007</v>
      </c>
      <c r="T169" s="20" t="n">
        <v>3</v>
      </c>
      <c r="U169" s="20" t="n">
        <v>0</v>
      </c>
      <c r="V169" s="20" t="n">
        <v>0</v>
      </c>
      <c r="W169" s="199" t="s">
        <v>611</v>
      </c>
      <c r="X169" s="20" t="s">
        <v>360</v>
      </c>
      <c r="Y169" s="20" t="s">
        <v>361</v>
      </c>
      <c r="Z169" s="20"/>
      <c r="AA169" s="20"/>
      <c r="AB169" s="20"/>
      <c r="AC169" s="20"/>
      <c r="AD169" s="20" t="n">
        <v>336</v>
      </c>
      <c r="AE169" s="20" t="n">
        <v>168</v>
      </c>
      <c r="AF169" s="20" t="str">
        <f aca="true">INDIRECT("A"&amp;AD169)</f>
        <v>128-&lt;0.2</v>
      </c>
      <c r="AG169" s="20" t="n">
        <f aca="true">INDIRECT("D"&amp;AD169)</f>
        <v>200</v>
      </c>
      <c r="AH169" s="20" t="n">
        <f aca="true">INDIRECT("E"&amp;AD169)</f>
        <v>976</v>
      </c>
      <c r="AI169" s="197" t="n">
        <f aca="true">INDIRECT("I"&amp;AD169)</f>
        <v>-8.2194E-006</v>
      </c>
      <c r="AJ169" s="197" t="n">
        <f aca="true">INDIRECT("J"&amp;AD169)</f>
        <v>-3.892E-007</v>
      </c>
      <c r="AK169" s="197" t="n">
        <f aca="true">AVERAGE(INDIRECT("K"&amp;AD169):INDIRECT("K"&amp;AD170-1))</f>
        <v>0.00083752</v>
      </c>
      <c r="AL169" s="197" t="n">
        <f aca="true">AVERAGE(INDIRECT("L"&amp;AD169):INDIRECT("L"&amp;AD170-1))</f>
        <v>2.71235E-005</v>
      </c>
      <c r="AM169" s="197" t="n">
        <f aca="false">(ABS(AK169)/AK169*SQRT((AK169)^2+(AL169)^2))</f>
        <v>0.000837959088889338</v>
      </c>
      <c r="AN169" s="20"/>
      <c r="AO169" s="197" t="n">
        <f aca="true">STDEV(INDIRECT("K"&amp;AD169):INDIRECT("K"&amp;AD170-1))</f>
        <v>1.97989898732284E-007</v>
      </c>
    </row>
    <row r="170" customFormat="false" ht="14.25" hidden="false" customHeight="true" outlineLevel="0" collapsed="false">
      <c r="A170" s="20" t="s">
        <v>612</v>
      </c>
      <c r="B170" s="20" t="s">
        <v>357</v>
      </c>
      <c r="C170" s="20" t="n">
        <v>0</v>
      </c>
      <c r="D170" s="20" t="n">
        <v>200</v>
      </c>
      <c r="E170" s="20" t="n">
        <v>976</v>
      </c>
      <c r="F170" s="20" t="s">
        <v>358</v>
      </c>
      <c r="G170" s="197" t="n">
        <v>0.00065976</v>
      </c>
      <c r="H170" s="197" t="n">
        <v>3.6373E-005</v>
      </c>
      <c r="I170" s="197" t="n">
        <v>-8.2658E-006</v>
      </c>
      <c r="J170" s="197" t="n">
        <v>-3.775E-007</v>
      </c>
      <c r="K170" s="197" t="n">
        <v>0.00066803</v>
      </c>
      <c r="L170" s="197" t="n">
        <v>3.6751E-005</v>
      </c>
      <c r="M170" s="198" t="n">
        <v>3.15</v>
      </c>
      <c r="N170" s="20" t="n">
        <v>0</v>
      </c>
      <c r="O170" s="20" t="n">
        <v>0</v>
      </c>
      <c r="P170" s="20" t="n">
        <v>0</v>
      </c>
      <c r="Q170" s="20" t="n">
        <v>1</v>
      </c>
      <c r="R170" s="20" t="n">
        <v>6.6803E-006</v>
      </c>
      <c r="S170" s="20" t="n">
        <v>3.675E-007</v>
      </c>
      <c r="T170" s="20" t="n">
        <v>3</v>
      </c>
      <c r="U170" s="20" t="n">
        <v>0</v>
      </c>
      <c r="V170" s="20" t="n">
        <v>0</v>
      </c>
      <c r="W170" s="199" t="s">
        <v>613</v>
      </c>
      <c r="X170" s="20" t="s">
        <v>360</v>
      </c>
      <c r="Y170" s="20" t="s">
        <v>361</v>
      </c>
      <c r="Z170" s="20"/>
      <c r="AA170" s="20"/>
      <c r="AB170" s="20"/>
      <c r="AC170" s="20"/>
      <c r="AD170" s="20" t="n">
        <v>338</v>
      </c>
      <c r="AE170" s="20" t="n">
        <v>169</v>
      </c>
      <c r="AF170" s="20" t="str">
        <f aca="true">INDIRECT("A"&amp;AD170)</f>
        <v>129-ALL</v>
      </c>
      <c r="AG170" s="20" t="n">
        <f aca="true">INDIRECT("D"&amp;AD170)</f>
        <v>200</v>
      </c>
      <c r="AH170" s="20" t="n">
        <f aca="true">INDIRECT("E"&amp;AD170)</f>
        <v>976</v>
      </c>
      <c r="AI170" s="197" t="n">
        <f aca="true">INDIRECT("I"&amp;AD170)</f>
        <v>-8.2194E-006</v>
      </c>
      <c r="AJ170" s="197" t="n">
        <f aca="true">INDIRECT("J"&amp;AD170)</f>
        <v>-3.892E-007</v>
      </c>
      <c r="AK170" s="197" t="n">
        <f aca="true">AVERAGE(INDIRECT("K"&amp;AD170):INDIRECT("K"&amp;AD171-1))</f>
        <v>0.00036952</v>
      </c>
      <c r="AL170" s="197" t="n">
        <f aca="true">AVERAGE(INDIRECT("L"&amp;AD170):INDIRECT("L"&amp;AD171-1))</f>
        <v>1.55175E-005</v>
      </c>
      <c r="AM170" s="197" t="n">
        <f aca="false">(ABS(AK170)/AK170*SQRT((AK170)^2+(AL170)^2))</f>
        <v>0.000369845674851349</v>
      </c>
      <c r="AN170" s="20"/>
      <c r="AO170" s="197" t="n">
        <f aca="true">STDEV(INDIRECT("K"&amp;AD170):INDIRECT("K"&amp;AD171-1))</f>
        <v>1.13137084989827E-007</v>
      </c>
    </row>
    <row r="171" customFormat="false" ht="14.25" hidden="false" customHeight="true" outlineLevel="0" collapsed="false">
      <c r="A171" s="20" t="s">
        <v>612</v>
      </c>
      <c r="B171" s="20" t="s">
        <v>357</v>
      </c>
      <c r="C171" s="20" t="n">
        <v>0</v>
      </c>
      <c r="D171" s="20" t="n">
        <v>200</v>
      </c>
      <c r="E171" s="20" t="n">
        <v>976</v>
      </c>
      <c r="F171" s="20" t="s">
        <v>358</v>
      </c>
      <c r="G171" s="197" t="n">
        <v>0.00065996</v>
      </c>
      <c r="H171" s="197" t="n">
        <v>3.608E-005</v>
      </c>
      <c r="I171" s="197" t="n">
        <v>-8.2658E-006</v>
      </c>
      <c r="J171" s="197" t="n">
        <v>-3.775E-007</v>
      </c>
      <c r="K171" s="197" t="n">
        <v>0.00066823</v>
      </c>
      <c r="L171" s="197" t="n">
        <v>3.6458E-005</v>
      </c>
      <c r="M171" s="198" t="n">
        <v>3.12</v>
      </c>
      <c r="N171" s="20" t="n">
        <v>0</v>
      </c>
      <c r="O171" s="20" t="n">
        <v>0</v>
      </c>
      <c r="P171" s="20" t="n">
        <v>0</v>
      </c>
      <c r="Q171" s="20" t="n">
        <v>1</v>
      </c>
      <c r="R171" s="20" t="n">
        <v>6.6823E-006</v>
      </c>
      <c r="S171" s="20" t="n">
        <v>3.646E-007</v>
      </c>
      <c r="T171" s="20" t="n">
        <v>3</v>
      </c>
      <c r="U171" s="20" t="n">
        <v>0</v>
      </c>
      <c r="V171" s="20" t="n">
        <v>0</v>
      </c>
      <c r="W171" s="199" t="s">
        <v>614</v>
      </c>
      <c r="X171" s="20" t="s">
        <v>360</v>
      </c>
      <c r="Y171" s="20" t="s">
        <v>361</v>
      </c>
      <c r="Z171" s="20"/>
      <c r="AA171" s="20"/>
      <c r="AB171" s="20"/>
      <c r="AC171" s="20"/>
      <c r="AD171" s="20" t="n">
        <v>340</v>
      </c>
      <c r="AE171" s="20" t="n">
        <v>170</v>
      </c>
      <c r="AF171" s="20" t="str">
        <f aca="true">INDIRECT("A"&amp;AD171)</f>
        <v>129-0.8</v>
      </c>
      <c r="AG171" s="20" t="n">
        <f aca="true">INDIRECT("D"&amp;AD171)</f>
        <v>200</v>
      </c>
      <c r="AH171" s="20" t="n">
        <f aca="true">INDIRECT("E"&amp;AD171)</f>
        <v>976</v>
      </c>
      <c r="AI171" s="197" t="n">
        <f aca="true">INDIRECT("I"&amp;AD171)</f>
        <v>-8.2194E-006</v>
      </c>
      <c r="AJ171" s="197" t="n">
        <f aca="true">INDIRECT("J"&amp;AD171)</f>
        <v>-3.892E-007</v>
      </c>
      <c r="AK171" s="197" t="n">
        <f aca="true">AVERAGE(INDIRECT("K"&amp;AD171):INDIRECT("K"&amp;AD172-1))</f>
        <v>0.000382195</v>
      </c>
      <c r="AL171" s="197" t="n">
        <f aca="true">AVERAGE(INDIRECT("L"&amp;AD171):INDIRECT("L"&amp;AD172-1))</f>
        <v>1.9006E-005</v>
      </c>
      <c r="AM171" s="197" t="n">
        <f aca="false">(ABS(AK171)/AK171*SQRT((AK171)^2+(AL171)^2))</f>
        <v>0.000382667278534499</v>
      </c>
      <c r="AN171" s="20"/>
      <c r="AO171" s="197" t="n">
        <f aca="true">STDEV(INDIRECT("K"&amp;AD171):INDIRECT("K"&amp;AD172-1))</f>
        <v>7.07106781186181E-009</v>
      </c>
    </row>
    <row r="172" customFormat="false" ht="14.25" hidden="false" customHeight="true" outlineLevel="0" collapsed="false">
      <c r="A172" s="20" t="s">
        <v>615</v>
      </c>
      <c r="B172" s="20" t="s">
        <v>357</v>
      </c>
      <c r="C172" s="20" t="n">
        <v>0</v>
      </c>
      <c r="D172" s="20" t="n">
        <v>200</v>
      </c>
      <c r="E172" s="20" t="n">
        <v>976</v>
      </c>
      <c r="F172" s="20" t="s">
        <v>358</v>
      </c>
      <c r="G172" s="197" t="n">
        <v>0.00086782</v>
      </c>
      <c r="H172" s="197" t="n">
        <v>6.0902E-005</v>
      </c>
      <c r="I172" s="197" t="n">
        <v>-8.2658E-006</v>
      </c>
      <c r="J172" s="197" t="n">
        <v>-3.775E-007</v>
      </c>
      <c r="K172" s="197" t="n">
        <v>0.00087609</v>
      </c>
      <c r="L172" s="197" t="n">
        <v>6.128E-005</v>
      </c>
      <c r="M172" s="198" t="n">
        <v>4</v>
      </c>
      <c r="N172" s="20" t="n">
        <v>0</v>
      </c>
      <c r="O172" s="20" t="n">
        <v>0</v>
      </c>
      <c r="P172" s="20" t="n">
        <v>0</v>
      </c>
      <c r="Q172" s="20" t="n">
        <v>1</v>
      </c>
      <c r="R172" s="20" t="n">
        <v>8.7609E-006</v>
      </c>
      <c r="S172" s="20" t="n">
        <v>6.128E-007</v>
      </c>
      <c r="T172" s="20" t="n">
        <v>3</v>
      </c>
      <c r="U172" s="20" t="n">
        <v>0</v>
      </c>
      <c r="V172" s="20" t="n">
        <v>0</v>
      </c>
      <c r="W172" s="199" t="s">
        <v>616</v>
      </c>
      <c r="X172" s="20" t="s">
        <v>360</v>
      </c>
      <c r="Y172" s="20" t="s">
        <v>361</v>
      </c>
      <c r="Z172" s="20"/>
      <c r="AA172" s="20"/>
      <c r="AB172" s="20"/>
      <c r="AC172" s="20"/>
      <c r="AD172" s="20" t="n">
        <v>342</v>
      </c>
      <c r="AE172" s="20" t="n">
        <v>171</v>
      </c>
      <c r="AF172" s="20" t="str">
        <f aca="true">INDIRECT("A"&amp;AD172)</f>
        <v>129-0.6</v>
      </c>
      <c r="AG172" s="20" t="n">
        <f aca="true">INDIRECT("D"&amp;AD172)</f>
        <v>200</v>
      </c>
      <c r="AH172" s="20" t="n">
        <f aca="true">INDIRECT("E"&amp;AD172)</f>
        <v>976</v>
      </c>
      <c r="AI172" s="197" t="n">
        <f aca="true">INDIRECT("I"&amp;AD172)</f>
        <v>-8.2194E-006</v>
      </c>
      <c r="AJ172" s="197" t="n">
        <f aca="true">INDIRECT("J"&amp;AD172)</f>
        <v>-3.892E-007</v>
      </c>
      <c r="AK172" s="197" t="n">
        <f aca="true">AVERAGE(INDIRECT("K"&amp;AD172):INDIRECT("K"&amp;AD173-1))</f>
        <v>0.000303275</v>
      </c>
      <c r="AL172" s="197" t="n">
        <f aca="true">AVERAGE(INDIRECT("L"&amp;AD172):INDIRECT("L"&amp;AD173-1))</f>
        <v>1.42175E-005</v>
      </c>
      <c r="AM172" s="197" t="n">
        <f aca="false">(ABS(AK172)/AK172*SQRT((AK172)^2+(AL172)^2))</f>
        <v>0.000303608074548833</v>
      </c>
      <c r="AN172" s="20"/>
      <c r="AO172" s="197" t="n">
        <f aca="true">STDEV(INDIRECT("K"&amp;AD172):INDIRECT("K"&amp;AD173-1))</f>
        <v>2.12132034355854E-008</v>
      </c>
    </row>
    <row r="173" customFormat="false" ht="14.25" hidden="false" customHeight="true" outlineLevel="0" collapsed="false">
      <c r="A173" s="20" t="s">
        <v>615</v>
      </c>
      <c r="B173" s="20" t="s">
        <v>357</v>
      </c>
      <c r="C173" s="20" t="n">
        <v>0</v>
      </c>
      <c r="D173" s="20" t="n">
        <v>200</v>
      </c>
      <c r="E173" s="20" t="n">
        <v>976</v>
      </c>
      <c r="F173" s="20" t="s">
        <v>358</v>
      </c>
      <c r="G173" s="197" t="n">
        <v>0.00086741</v>
      </c>
      <c r="H173" s="197" t="n">
        <v>6.0653E-005</v>
      </c>
      <c r="I173" s="197" t="n">
        <v>-8.2658E-006</v>
      </c>
      <c r="J173" s="197" t="n">
        <v>-3.775E-007</v>
      </c>
      <c r="K173" s="197" t="n">
        <v>0.00087568</v>
      </c>
      <c r="L173" s="197" t="n">
        <v>6.1031E-005</v>
      </c>
      <c r="M173" s="198" t="n">
        <v>3.99</v>
      </c>
      <c r="N173" s="20" t="n">
        <v>0</v>
      </c>
      <c r="O173" s="20" t="n">
        <v>0</v>
      </c>
      <c r="P173" s="20" t="n">
        <v>0</v>
      </c>
      <c r="Q173" s="20" t="n">
        <v>1</v>
      </c>
      <c r="R173" s="20" t="n">
        <v>8.7568E-006</v>
      </c>
      <c r="S173" s="20" t="n">
        <v>6.103E-007</v>
      </c>
      <c r="T173" s="20" t="n">
        <v>3</v>
      </c>
      <c r="U173" s="20" t="n">
        <v>0</v>
      </c>
      <c r="V173" s="20" t="n">
        <v>0</v>
      </c>
      <c r="W173" s="199" t="s">
        <v>617</v>
      </c>
      <c r="X173" s="20" t="s">
        <v>360</v>
      </c>
      <c r="Y173" s="20" t="s">
        <v>361</v>
      </c>
      <c r="Z173" s="20"/>
      <c r="AA173" s="20"/>
      <c r="AB173" s="20"/>
      <c r="AC173" s="20"/>
      <c r="AD173" s="20" t="n">
        <v>344</v>
      </c>
      <c r="AE173" s="20" t="n">
        <v>172</v>
      </c>
      <c r="AF173" s="20" t="str">
        <f aca="true">INDIRECT("A"&amp;AD173)</f>
        <v>129-0.4</v>
      </c>
      <c r="AG173" s="20" t="n">
        <f aca="true">INDIRECT("D"&amp;AD173)</f>
        <v>200</v>
      </c>
      <c r="AH173" s="20" t="n">
        <f aca="true">INDIRECT("E"&amp;AD173)</f>
        <v>976</v>
      </c>
      <c r="AI173" s="197" t="n">
        <f aca="true">INDIRECT("I"&amp;AD173)</f>
        <v>-8.2194E-006</v>
      </c>
      <c r="AJ173" s="197" t="n">
        <f aca="true">INDIRECT("J"&amp;AD173)</f>
        <v>-3.892E-007</v>
      </c>
      <c r="AK173" s="197" t="n">
        <f aca="true">AVERAGE(INDIRECT("K"&amp;AD173):INDIRECT("K"&amp;AD174-1))</f>
        <v>0.00019741</v>
      </c>
      <c r="AL173" s="197" t="n">
        <f aca="true">AVERAGE(INDIRECT("L"&amp;AD173):INDIRECT("L"&amp;AD174-1))</f>
        <v>8.9165E-006</v>
      </c>
      <c r="AM173" s="197" t="n">
        <f aca="false">(ABS(AK173)/AK173*SQRT((AK173)^2+(AL173)^2))</f>
        <v>0.000197611265043899</v>
      </c>
      <c r="AN173" s="20"/>
      <c r="AO173" s="197" t="n">
        <f aca="true">STDEV(INDIRECT("K"&amp;AD173):INDIRECT("K"&amp;AD174-1))</f>
        <v>2.82842712474664E-008</v>
      </c>
    </row>
    <row r="174" customFormat="false" ht="14.25" hidden="false" customHeight="true" outlineLevel="0" collapsed="false">
      <c r="A174" s="20" t="s">
        <v>618</v>
      </c>
      <c r="B174" s="20" t="s">
        <v>357</v>
      </c>
      <c r="C174" s="20" t="n">
        <v>0</v>
      </c>
      <c r="D174" s="20" t="n">
        <v>200</v>
      </c>
      <c r="E174" s="20" t="n">
        <v>976</v>
      </c>
      <c r="F174" s="20" t="s">
        <v>358</v>
      </c>
      <c r="G174" s="197" t="n">
        <v>0.00057141</v>
      </c>
      <c r="H174" s="197" t="n">
        <v>3.5549E-005</v>
      </c>
      <c r="I174" s="197" t="n">
        <v>-8.2658E-006</v>
      </c>
      <c r="J174" s="197" t="n">
        <v>-3.775E-007</v>
      </c>
      <c r="K174" s="197" t="n">
        <v>0.00057968</v>
      </c>
      <c r="L174" s="197" t="n">
        <v>3.5926E-005</v>
      </c>
      <c r="M174" s="198" t="n">
        <v>3.55</v>
      </c>
      <c r="N174" s="20" t="n">
        <v>0</v>
      </c>
      <c r="O174" s="20" t="n">
        <v>0</v>
      </c>
      <c r="P174" s="20" t="n">
        <v>0</v>
      </c>
      <c r="Q174" s="20" t="n">
        <v>1</v>
      </c>
      <c r="R174" s="20" t="n">
        <v>5.7968E-006</v>
      </c>
      <c r="S174" s="20" t="n">
        <v>3.593E-007</v>
      </c>
      <c r="T174" s="20" t="n">
        <v>3</v>
      </c>
      <c r="U174" s="20" t="n">
        <v>0</v>
      </c>
      <c r="V174" s="20" t="n">
        <v>0</v>
      </c>
      <c r="W174" s="199" t="s">
        <v>619</v>
      </c>
      <c r="X174" s="20" t="s">
        <v>360</v>
      </c>
      <c r="Y174" s="20" t="s">
        <v>361</v>
      </c>
      <c r="Z174" s="20"/>
      <c r="AA174" s="20"/>
      <c r="AB174" s="20"/>
      <c r="AC174" s="20"/>
      <c r="AD174" s="20" t="n">
        <v>346</v>
      </c>
      <c r="AE174" s="20" t="n">
        <v>173</v>
      </c>
      <c r="AF174" s="20" t="str">
        <f aca="true">INDIRECT("A"&amp;AD174)</f>
        <v>129-0.2</v>
      </c>
      <c r="AG174" s="20" t="n">
        <f aca="true">INDIRECT("D"&amp;AD174)</f>
        <v>200</v>
      </c>
      <c r="AH174" s="20" t="n">
        <f aca="true">INDIRECT("E"&amp;AD174)</f>
        <v>976</v>
      </c>
      <c r="AI174" s="197" t="n">
        <f aca="true">INDIRECT("I"&amp;AD174)</f>
        <v>-8.2194E-006</v>
      </c>
      <c r="AJ174" s="197" t="n">
        <f aca="true">INDIRECT("J"&amp;AD174)</f>
        <v>-3.892E-007</v>
      </c>
      <c r="AK174" s="197" t="n">
        <f aca="true">AVERAGE(INDIRECT("K"&amp;AD174):INDIRECT("K"&amp;AD175-1))</f>
        <v>0.000315</v>
      </c>
      <c r="AL174" s="197" t="n">
        <f aca="true">AVERAGE(INDIRECT("L"&amp;AD174):INDIRECT("L"&amp;AD175-1))</f>
        <v>1.22135E-005</v>
      </c>
      <c r="AM174" s="197" t="n">
        <f aca="false">(ABS(AK174)/AK174*SQRT((AK174)^2+(AL174)^2))</f>
        <v>0.000315236688191984</v>
      </c>
      <c r="AN174" s="20"/>
      <c r="AO174" s="197" t="n">
        <f aca="true">STDEV(INDIRECT("K"&amp;AD174):INDIRECT("K"&amp;AD175-1))</f>
        <v>1.55563491861037E-007</v>
      </c>
    </row>
    <row r="175" customFormat="false" ht="14.25" hidden="false" customHeight="true" outlineLevel="0" collapsed="false">
      <c r="A175" s="20" t="s">
        <v>618</v>
      </c>
      <c r="B175" s="20" t="s">
        <v>357</v>
      </c>
      <c r="C175" s="20" t="n">
        <v>0</v>
      </c>
      <c r="D175" s="20" t="n">
        <v>200</v>
      </c>
      <c r="E175" s="20" t="n">
        <v>976</v>
      </c>
      <c r="F175" s="20" t="s">
        <v>358</v>
      </c>
      <c r="G175" s="197" t="n">
        <v>0.00057114</v>
      </c>
      <c r="H175" s="197" t="n">
        <v>3.5545E-005</v>
      </c>
      <c r="I175" s="197" t="n">
        <v>-8.2658E-006</v>
      </c>
      <c r="J175" s="197" t="n">
        <v>-3.775E-007</v>
      </c>
      <c r="K175" s="197" t="n">
        <v>0.00057941</v>
      </c>
      <c r="L175" s="197" t="n">
        <v>3.5923E-005</v>
      </c>
      <c r="M175" s="198" t="n">
        <v>3.55</v>
      </c>
      <c r="N175" s="20" t="n">
        <v>0</v>
      </c>
      <c r="O175" s="20" t="n">
        <v>0</v>
      </c>
      <c r="P175" s="20" t="n">
        <v>0</v>
      </c>
      <c r="Q175" s="20" t="n">
        <v>1</v>
      </c>
      <c r="R175" s="20" t="n">
        <v>5.7941E-006</v>
      </c>
      <c r="S175" s="20" t="n">
        <v>3.592E-007</v>
      </c>
      <c r="T175" s="20" t="n">
        <v>3</v>
      </c>
      <c r="U175" s="20" t="n">
        <v>0</v>
      </c>
      <c r="V175" s="20" t="n">
        <v>0</v>
      </c>
      <c r="W175" s="199" t="s">
        <v>620</v>
      </c>
      <c r="X175" s="20" t="s">
        <v>360</v>
      </c>
      <c r="Y175" s="20" t="s">
        <v>361</v>
      </c>
      <c r="Z175" s="20"/>
      <c r="AA175" s="20"/>
      <c r="AB175" s="20"/>
      <c r="AC175" s="20"/>
      <c r="AD175" s="20" t="n">
        <v>348</v>
      </c>
      <c r="AE175" s="20" t="n">
        <v>174</v>
      </c>
      <c r="AF175" s="20" t="str">
        <f aca="true">INDIRECT("A"&amp;AD175)</f>
        <v>129-&lt;0.2</v>
      </c>
      <c r="AG175" s="20" t="n">
        <f aca="true">INDIRECT("D"&amp;AD175)</f>
        <v>200</v>
      </c>
      <c r="AH175" s="20" t="n">
        <f aca="true">INDIRECT("E"&amp;AD175)</f>
        <v>976</v>
      </c>
      <c r="AI175" s="197" t="n">
        <f aca="true">INDIRECT("I"&amp;AD175)</f>
        <v>-8.2194E-006</v>
      </c>
      <c r="AJ175" s="197" t="n">
        <f aca="true">INDIRECT("J"&amp;AD175)</f>
        <v>-3.892E-007</v>
      </c>
      <c r="AK175" s="197" t="n">
        <f aca="true">AVERAGE(INDIRECT("K"&amp;AD175):INDIRECT("K"&amp;AD176-1))</f>
        <v>0.00067025</v>
      </c>
      <c r="AL175" s="197" t="n">
        <f aca="true">AVERAGE(INDIRECT("L"&amp;AD175):INDIRECT("L"&amp;AD176-1))</f>
        <v>2.7771E-005</v>
      </c>
      <c r="AM175" s="197" t="n">
        <f aca="false">(ABS(AK175)/AK175*SQRT((AK175)^2+(AL175)^2))</f>
        <v>0.000670825082224122</v>
      </c>
      <c r="AN175" s="20"/>
      <c r="AO175" s="197" t="n">
        <f aca="true">STDEV(INDIRECT("K"&amp;AD175):INDIRECT("K"&amp;AD176-1))</f>
        <v>1.41421356237236E-008</v>
      </c>
    </row>
    <row r="176" customFormat="false" ht="14.25" hidden="false" customHeight="true" outlineLevel="0" collapsed="false">
      <c r="A176" s="20" t="s">
        <v>621</v>
      </c>
      <c r="B176" s="20" t="s">
        <v>357</v>
      </c>
      <c r="C176" s="20" t="n">
        <v>0</v>
      </c>
      <c r="D176" s="20" t="n">
        <v>200</v>
      </c>
      <c r="E176" s="20" t="n">
        <v>976</v>
      </c>
      <c r="F176" s="20" t="s">
        <v>358</v>
      </c>
      <c r="G176" s="197" t="n">
        <v>0.00043555</v>
      </c>
      <c r="H176" s="197" t="n">
        <v>2.3953E-005</v>
      </c>
      <c r="I176" s="197" t="n">
        <v>-8.2658E-006</v>
      </c>
      <c r="J176" s="197" t="n">
        <v>-3.775E-007</v>
      </c>
      <c r="K176" s="197" t="n">
        <v>0.00044382</v>
      </c>
      <c r="L176" s="197" t="n">
        <v>2.4331E-005</v>
      </c>
      <c r="M176" s="198" t="n">
        <v>3.14</v>
      </c>
      <c r="N176" s="20" t="n">
        <v>0</v>
      </c>
      <c r="O176" s="20" t="n">
        <v>0</v>
      </c>
      <c r="P176" s="20" t="n">
        <v>0</v>
      </c>
      <c r="Q176" s="20" t="n">
        <v>1</v>
      </c>
      <c r="R176" s="20" t="n">
        <v>4.4382E-006</v>
      </c>
      <c r="S176" s="20" t="n">
        <v>2.433E-007</v>
      </c>
      <c r="T176" s="20" t="n">
        <v>3</v>
      </c>
      <c r="U176" s="20" t="n">
        <v>0</v>
      </c>
      <c r="V176" s="20" t="n">
        <v>0</v>
      </c>
      <c r="W176" s="199" t="s">
        <v>622</v>
      </c>
      <c r="X176" s="20" t="s">
        <v>360</v>
      </c>
      <c r="Y176" s="20" t="s">
        <v>361</v>
      </c>
      <c r="Z176" s="20"/>
      <c r="AA176" s="20"/>
      <c r="AB176" s="20"/>
      <c r="AC176" s="20"/>
      <c r="AD176" s="20" t="n">
        <v>350</v>
      </c>
      <c r="AE176" s="20" t="n">
        <v>175</v>
      </c>
      <c r="AF176" s="20" t="str">
        <f aca="true">INDIRECT("A"&amp;AD176)</f>
        <v>130-ALL</v>
      </c>
      <c r="AG176" s="20" t="n">
        <f aca="true">INDIRECT("D"&amp;AD176)</f>
        <v>200</v>
      </c>
      <c r="AH176" s="20" t="n">
        <f aca="true">INDIRECT("E"&amp;AD176)</f>
        <v>976</v>
      </c>
      <c r="AI176" s="197" t="n">
        <f aca="true">INDIRECT("I"&amp;AD176)</f>
        <v>-8.2194E-006</v>
      </c>
      <c r="AJ176" s="197" t="n">
        <f aca="true">INDIRECT("J"&amp;AD176)</f>
        <v>-3.892E-007</v>
      </c>
      <c r="AK176" s="197" t="n">
        <f aca="true">AVERAGE(INDIRECT("K"&amp;AD176):INDIRECT("K"&amp;AD177-1))</f>
        <v>0.00102455</v>
      </c>
      <c r="AL176" s="197" t="n">
        <f aca="true">AVERAGE(INDIRECT("L"&amp;AD176):INDIRECT("L"&amp;AD177-1))</f>
        <v>3.365E-005</v>
      </c>
      <c r="AM176" s="197" t="n">
        <f aca="false">(ABS(AK176)/AK176*SQRT((AK176)^2+(AL176)^2))</f>
        <v>0.0010251024460999</v>
      </c>
      <c r="AN176" s="20"/>
      <c r="AO176" s="197" t="n">
        <f aca="true">STDEV(INDIRECT("K"&amp;AD176):INDIRECT("K"&amp;AD177-1))</f>
        <v>2.12132034355931E-007</v>
      </c>
    </row>
    <row r="177" customFormat="false" ht="14.25" hidden="false" customHeight="true" outlineLevel="0" collapsed="false">
      <c r="A177" s="20" t="s">
        <v>621</v>
      </c>
      <c r="B177" s="20" t="s">
        <v>357</v>
      </c>
      <c r="C177" s="20" t="n">
        <v>0</v>
      </c>
      <c r="D177" s="20" t="n">
        <v>200</v>
      </c>
      <c r="E177" s="20" t="n">
        <v>976</v>
      </c>
      <c r="F177" s="20" t="s">
        <v>358</v>
      </c>
      <c r="G177" s="197" t="n">
        <v>0.00043557</v>
      </c>
      <c r="H177" s="197" t="n">
        <v>2.3971E-005</v>
      </c>
      <c r="I177" s="197" t="n">
        <v>-8.2658E-006</v>
      </c>
      <c r="J177" s="197" t="n">
        <v>-3.775E-007</v>
      </c>
      <c r="K177" s="197" t="n">
        <v>0.00044383</v>
      </c>
      <c r="L177" s="197" t="n">
        <v>2.4348E-005</v>
      </c>
      <c r="M177" s="198" t="n">
        <v>3.14</v>
      </c>
      <c r="N177" s="20" t="n">
        <v>0</v>
      </c>
      <c r="O177" s="20" t="n">
        <v>0</v>
      </c>
      <c r="P177" s="20" t="n">
        <v>0</v>
      </c>
      <c r="Q177" s="20" t="n">
        <v>1</v>
      </c>
      <c r="R177" s="20" t="n">
        <v>4.4383E-006</v>
      </c>
      <c r="S177" s="20" t="n">
        <v>2.435E-007</v>
      </c>
      <c r="T177" s="20" t="n">
        <v>3</v>
      </c>
      <c r="U177" s="20" t="n">
        <v>0</v>
      </c>
      <c r="V177" s="20" t="n">
        <v>0</v>
      </c>
      <c r="W177" s="199" t="s">
        <v>623</v>
      </c>
      <c r="X177" s="20" t="s">
        <v>360</v>
      </c>
      <c r="Y177" s="20" t="s">
        <v>361</v>
      </c>
      <c r="Z177" s="20"/>
      <c r="AA177" s="20"/>
      <c r="AB177" s="20"/>
      <c r="AC177" s="20"/>
      <c r="AD177" s="20" t="n">
        <v>352</v>
      </c>
      <c r="AE177" s="20" t="n">
        <v>176</v>
      </c>
      <c r="AF177" s="20" t="str">
        <f aca="true">INDIRECT("A"&amp;AD177)</f>
        <v>130-0.8</v>
      </c>
      <c r="AG177" s="20" t="n">
        <f aca="true">INDIRECT("D"&amp;AD177)</f>
        <v>200</v>
      </c>
      <c r="AH177" s="20" t="n">
        <f aca="true">INDIRECT("E"&amp;AD177)</f>
        <v>976</v>
      </c>
      <c r="AI177" s="197" t="n">
        <f aca="true">INDIRECT("I"&amp;AD177)</f>
        <v>-8.2194E-006</v>
      </c>
      <c r="AJ177" s="197" t="n">
        <f aca="true">INDIRECT("J"&amp;AD177)</f>
        <v>-3.892E-007</v>
      </c>
      <c r="AK177" s="197" t="n">
        <f aca="true">AVERAGE(INDIRECT("K"&amp;AD177):INDIRECT("K"&amp;AD178-1))</f>
        <v>0.00267585</v>
      </c>
      <c r="AL177" s="197" t="n">
        <f aca="true">AVERAGE(INDIRECT("L"&amp;AD177):INDIRECT("L"&amp;AD178-1))</f>
        <v>9.02E-005</v>
      </c>
      <c r="AM177" s="197" t="n">
        <f aca="false">(ABS(AK177)/AK177*SQRT((AK177)^2+(AL177)^2))</f>
        <v>0.00267736984044043</v>
      </c>
      <c r="AN177" s="20"/>
      <c r="AO177" s="197" t="n">
        <f aca="true">STDEV(INDIRECT("K"&amp;AD177):INDIRECT("K"&amp;AD178-1))</f>
        <v>2.12132034355931E-007</v>
      </c>
    </row>
    <row r="178" customFormat="false" ht="14.25" hidden="false" customHeight="true" outlineLevel="0" collapsed="false">
      <c r="A178" s="20" t="s">
        <v>624</v>
      </c>
      <c r="B178" s="20" t="s">
        <v>357</v>
      </c>
      <c r="C178" s="20" t="n">
        <v>0</v>
      </c>
      <c r="D178" s="20" t="n">
        <v>200</v>
      </c>
      <c r="E178" s="20" t="n">
        <v>976</v>
      </c>
      <c r="F178" s="20" t="s">
        <v>358</v>
      </c>
      <c r="G178" s="197" t="n">
        <v>0.00067983</v>
      </c>
      <c r="H178" s="197" t="n">
        <v>3.4717E-005</v>
      </c>
      <c r="I178" s="197" t="n">
        <v>-8.2658E-006</v>
      </c>
      <c r="J178" s="197" t="n">
        <v>-3.775E-007</v>
      </c>
      <c r="K178" s="197" t="n">
        <v>0.00068809</v>
      </c>
      <c r="L178" s="197" t="n">
        <v>3.5094E-005</v>
      </c>
      <c r="M178" s="198" t="n">
        <v>2.92</v>
      </c>
      <c r="N178" s="20" t="n">
        <v>0</v>
      </c>
      <c r="O178" s="20" t="n">
        <v>0</v>
      </c>
      <c r="P178" s="20" t="n">
        <v>0</v>
      </c>
      <c r="Q178" s="20" t="n">
        <v>1</v>
      </c>
      <c r="R178" s="20" t="n">
        <v>6.8809E-006</v>
      </c>
      <c r="S178" s="20" t="n">
        <v>3.509E-007</v>
      </c>
      <c r="T178" s="20" t="n">
        <v>3</v>
      </c>
      <c r="U178" s="20" t="n">
        <v>0</v>
      </c>
      <c r="V178" s="20" t="n">
        <v>0</v>
      </c>
      <c r="W178" s="199" t="s">
        <v>625</v>
      </c>
      <c r="X178" s="20" t="s">
        <v>360</v>
      </c>
      <c r="Y178" s="20" t="s">
        <v>361</v>
      </c>
      <c r="Z178" s="20"/>
      <c r="AA178" s="20"/>
      <c r="AB178" s="20"/>
      <c r="AC178" s="20"/>
      <c r="AD178" s="20" t="n">
        <v>354</v>
      </c>
      <c r="AE178" s="20" t="n">
        <v>177</v>
      </c>
      <c r="AF178" s="20" t="str">
        <f aca="true">INDIRECT("A"&amp;AD178)</f>
        <v>130-0.6</v>
      </c>
      <c r="AG178" s="20" t="n">
        <f aca="true">INDIRECT("D"&amp;AD178)</f>
        <v>200</v>
      </c>
      <c r="AH178" s="20" t="n">
        <f aca="true">INDIRECT("E"&amp;AD178)</f>
        <v>976</v>
      </c>
      <c r="AI178" s="197" t="n">
        <f aca="true">INDIRECT("I"&amp;AD178)</f>
        <v>-8.2194E-006</v>
      </c>
      <c r="AJ178" s="197" t="n">
        <f aca="true">INDIRECT("J"&amp;AD178)</f>
        <v>-3.892E-007</v>
      </c>
      <c r="AK178" s="197" t="n">
        <f aca="true">AVERAGE(INDIRECT("K"&amp;AD178):INDIRECT("K"&amp;AD179-1))</f>
        <v>0.0011708</v>
      </c>
      <c r="AL178" s="197" t="n">
        <f aca="true">AVERAGE(INDIRECT("L"&amp;AD178):INDIRECT("L"&amp;AD179-1))</f>
        <v>3.69E-005</v>
      </c>
      <c r="AM178" s="197" t="n">
        <f aca="false">(ABS(AK178)/AK178*SQRT((AK178)^2+(AL178)^2))</f>
        <v>0.00117138134268905</v>
      </c>
      <c r="AN178" s="20"/>
      <c r="AO178" s="197" t="n">
        <f aca="true">STDEV(INDIRECT("K"&amp;AD178):INDIRECT("K"&amp;AD179-1))</f>
        <v>1.41421356237236E-007</v>
      </c>
    </row>
    <row r="179" customFormat="false" ht="14.25" hidden="false" customHeight="true" outlineLevel="0" collapsed="false">
      <c r="A179" s="20" t="s">
        <v>624</v>
      </c>
      <c r="B179" s="20" t="s">
        <v>357</v>
      </c>
      <c r="C179" s="20" t="n">
        <v>0</v>
      </c>
      <c r="D179" s="20" t="n">
        <v>200</v>
      </c>
      <c r="E179" s="20" t="n">
        <v>976</v>
      </c>
      <c r="F179" s="20" t="s">
        <v>358</v>
      </c>
      <c r="G179" s="197" t="n">
        <v>0.00067974</v>
      </c>
      <c r="H179" s="197" t="n">
        <v>3.4325E-005</v>
      </c>
      <c r="I179" s="197" t="n">
        <v>-8.2658E-006</v>
      </c>
      <c r="J179" s="197" t="n">
        <v>-3.775E-007</v>
      </c>
      <c r="K179" s="197" t="n">
        <v>0.00068801</v>
      </c>
      <c r="L179" s="197" t="n">
        <v>3.4702E-005</v>
      </c>
      <c r="M179" s="198" t="n">
        <v>2.89</v>
      </c>
      <c r="N179" s="20" t="n">
        <v>0</v>
      </c>
      <c r="O179" s="20" t="n">
        <v>0</v>
      </c>
      <c r="P179" s="20" t="n">
        <v>0</v>
      </c>
      <c r="Q179" s="20" t="n">
        <v>1</v>
      </c>
      <c r="R179" s="20" t="n">
        <v>6.8801E-006</v>
      </c>
      <c r="S179" s="20" t="n">
        <v>3.47E-007</v>
      </c>
      <c r="T179" s="20" t="n">
        <v>3</v>
      </c>
      <c r="U179" s="20" t="n">
        <v>0</v>
      </c>
      <c r="V179" s="20" t="n">
        <v>0</v>
      </c>
      <c r="W179" s="199" t="s">
        <v>626</v>
      </c>
      <c r="X179" s="20" t="s">
        <v>360</v>
      </c>
      <c r="Y179" s="20" t="s">
        <v>361</v>
      </c>
      <c r="Z179" s="20"/>
      <c r="AA179" s="20"/>
      <c r="AB179" s="20"/>
      <c r="AC179" s="20"/>
      <c r="AD179" s="20" t="n">
        <v>356</v>
      </c>
      <c r="AE179" s="20" t="n">
        <v>178</v>
      </c>
      <c r="AF179" s="20" t="str">
        <f aca="true">INDIRECT("A"&amp;AD179)</f>
        <v>130-0.4</v>
      </c>
      <c r="AG179" s="20" t="n">
        <f aca="true">INDIRECT("D"&amp;AD179)</f>
        <v>200</v>
      </c>
      <c r="AH179" s="20" t="n">
        <f aca="true">INDIRECT("E"&amp;AD179)</f>
        <v>976</v>
      </c>
      <c r="AI179" s="197" t="n">
        <f aca="true">INDIRECT("I"&amp;AD179)</f>
        <v>-8.2194E-006</v>
      </c>
      <c r="AJ179" s="197" t="n">
        <f aca="true">INDIRECT("J"&amp;AD179)</f>
        <v>-3.892E-007</v>
      </c>
      <c r="AK179" s="197" t="n">
        <f aca="true">AVERAGE(INDIRECT("K"&amp;AD179):INDIRECT("K"&amp;AD180-1))</f>
        <v>0.000802765</v>
      </c>
      <c r="AL179" s="197" t="n">
        <f aca="true">AVERAGE(INDIRECT("L"&amp;AD179):INDIRECT("L"&amp;AD180-1))</f>
        <v>2.6752E-005</v>
      </c>
      <c r="AM179" s="197" t="n">
        <f aca="false">(ABS(AK179)/AK179*SQRT((AK179)^2+(AL179)^2))</f>
        <v>0.000803210629118539</v>
      </c>
      <c r="AN179" s="20"/>
      <c r="AO179" s="197" t="n">
        <f aca="true">STDEV(INDIRECT("K"&amp;AD179):INDIRECT("K"&amp;AD180-1))</f>
        <v>1.6263455967286E-007</v>
      </c>
    </row>
    <row r="180" customFormat="false" ht="14.25" hidden="false" customHeight="true" outlineLevel="0" collapsed="false">
      <c r="A180" s="20" t="s">
        <v>627</v>
      </c>
      <c r="B180" s="20" t="s">
        <v>357</v>
      </c>
      <c r="C180" s="20" t="n">
        <v>0</v>
      </c>
      <c r="D180" s="20" t="n">
        <v>200</v>
      </c>
      <c r="E180" s="20" t="n">
        <v>976</v>
      </c>
      <c r="F180" s="20" t="s">
        <v>358</v>
      </c>
      <c r="G180" s="197" t="n">
        <v>0.0012451</v>
      </c>
      <c r="H180" s="197" t="n">
        <v>6.16E-005</v>
      </c>
      <c r="I180" s="197" t="n">
        <v>-8.2658E-006</v>
      </c>
      <c r="J180" s="197" t="n">
        <v>-3.775E-007</v>
      </c>
      <c r="K180" s="197" t="n">
        <v>0.0012534</v>
      </c>
      <c r="L180" s="197" t="n">
        <v>6.2E-005</v>
      </c>
      <c r="M180" s="198" t="n">
        <v>2.83</v>
      </c>
      <c r="N180" s="20" t="n">
        <v>0</v>
      </c>
      <c r="O180" s="20" t="n">
        <v>0</v>
      </c>
      <c r="P180" s="20" t="n">
        <v>0</v>
      </c>
      <c r="Q180" s="20" t="n">
        <v>1</v>
      </c>
      <c r="R180" s="20" t="n">
        <v>1.2534E-005</v>
      </c>
      <c r="S180" s="20" t="n">
        <v>6.196E-007</v>
      </c>
      <c r="T180" s="20" t="n">
        <v>3</v>
      </c>
      <c r="U180" s="20" t="n">
        <v>0</v>
      </c>
      <c r="V180" s="20" t="n">
        <v>0</v>
      </c>
      <c r="W180" s="199" t="s">
        <v>628</v>
      </c>
      <c r="X180" s="20" t="s">
        <v>360</v>
      </c>
      <c r="Y180" s="20" t="s">
        <v>361</v>
      </c>
      <c r="Z180" s="20"/>
      <c r="AA180" s="20"/>
      <c r="AB180" s="20"/>
      <c r="AC180" s="20"/>
      <c r="AD180" s="20" t="n">
        <v>358</v>
      </c>
      <c r="AE180" s="20" t="n">
        <v>179</v>
      </c>
      <c r="AF180" s="20" t="str">
        <f aca="true">INDIRECT("A"&amp;AD180)</f>
        <v>130-0.2</v>
      </c>
      <c r="AG180" s="20" t="n">
        <f aca="true">INDIRECT("D"&amp;AD180)</f>
        <v>200</v>
      </c>
      <c r="AH180" s="20" t="n">
        <f aca="true">INDIRECT("E"&amp;AD180)</f>
        <v>976</v>
      </c>
      <c r="AI180" s="197" t="n">
        <f aca="true">INDIRECT("I"&amp;AD180)</f>
        <v>-8.2194E-006</v>
      </c>
      <c r="AJ180" s="197" t="n">
        <f aca="true">INDIRECT("J"&amp;AD180)</f>
        <v>-3.892E-007</v>
      </c>
      <c r="AK180" s="197" t="n">
        <f aca="true">AVERAGE(INDIRECT("K"&amp;AD180):INDIRECT("K"&amp;AD181-1))</f>
        <v>0.00081852</v>
      </c>
      <c r="AL180" s="197" t="n">
        <f aca="true">AVERAGE(INDIRECT("L"&amp;AD180):INDIRECT("L"&amp;AD181-1))</f>
        <v>2.7275E-005</v>
      </c>
      <c r="AM180" s="197" t="n">
        <f aca="false">(ABS(AK180)/AK180*SQRT((AK180)^2+(AL180)^2))</f>
        <v>0.00081897430730457</v>
      </c>
      <c r="AN180" s="20"/>
      <c r="AO180" s="197" t="n">
        <f aca="true">STDEV(INDIRECT("K"&amp;AD180):INDIRECT("K"&amp;AD181-1))</f>
        <v>7.07106781186948E-008</v>
      </c>
    </row>
    <row r="181" customFormat="false" ht="14.25" hidden="false" customHeight="true" outlineLevel="0" collapsed="false">
      <c r="A181" s="20" t="s">
        <v>627</v>
      </c>
      <c r="B181" s="20" t="s">
        <v>357</v>
      </c>
      <c r="C181" s="20" t="n">
        <v>0</v>
      </c>
      <c r="D181" s="20" t="n">
        <v>200</v>
      </c>
      <c r="E181" s="20" t="n">
        <v>976</v>
      </c>
      <c r="F181" s="20" t="s">
        <v>358</v>
      </c>
      <c r="G181" s="197" t="n">
        <v>0.0012452</v>
      </c>
      <c r="H181" s="197" t="n">
        <v>6.17E-005</v>
      </c>
      <c r="I181" s="197" t="n">
        <v>-8.2658E-006</v>
      </c>
      <c r="J181" s="197" t="n">
        <v>-3.775E-007</v>
      </c>
      <c r="K181" s="197" t="n">
        <v>0.0012535</v>
      </c>
      <c r="L181" s="197" t="n">
        <v>6.21E-005</v>
      </c>
      <c r="M181" s="198" t="n">
        <v>2.84</v>
      </c>
      <c r="N181" s="20" t="n">
        <v>0</v>
      </c>
      <c r="O181" s="20" t="n">
        <v>0</v>
      </c>
      <c r="P181" s="20" t="n">
        <v>0</v>
      </c>
      <c r="Q181" s="20" t="n">
        <v>1</v>
      </c>
      <c r="R181" s="20" t="n">
        <v>1.2535E-005</v>
      </c>
      <c r="S181" s="20" t="n">
        <v>6.208E-007</v>
      </c>
      <c r="T181" s="20" t="n">
        <v>3</v>
      </c>
      <c r="U181" s="20" t="n">
        <v>0</v>
      </c>
      <c r="V181" s="20" t="n">
        <v>0</v>
      </c>
      <c r="W181" s="199" t="s">
        <v>629</v>
      </c>
      <c r="X181" s="20" t="s">
        <v>360</v>
      </c>
      <c r="Y181" s="20" t="s">
        <v>361</v>
      </c>
      <c r="Z181" s="20"/>
      <c r="AA181" s="20"/>
      <c r="AB181" s="20"/>
      <c r="AC181" s="20"/>
      <c r="AD181" s="20" t="n">
        <v>360</v>
      </c>
      <c r="AE181" s="20" t="n">
        <v>180</v>
      </c>
      <c r="AF181" s="20" t="str">
        <f aca="true">INDIRECT("A"&amp;AD181)</f>
        <v>130-&lt;0.2</v>
      </c>
      <c r="AG181" s="20" t="n">
        <f aca="true">INDIRECT("D"&amp;AD181)</f>
        <v>200</v>
      </c>
      <c r="AH181" s="20" t="n">
        <f aca="true">INDIRECT("E"&amp;AD181)</f>
        <v>976</v>
      </c>
      <c r="AI181" s="197" t="n">
        <f aca="true">INDIRECT("I"&amp;AD181)</f>
        <v>-8.2194E-006</v>
      </c>
      <c r="AJ181" s="197" t="n">
        <f aca="true">INDIRECT("J"&amp;AD181)</f>
        <v>-3.892E-007</v>
      </c>
      <c r="AK181" s="197" t="n">
        <f aca="true">AVERAGE(INDIRECT("K"&amp;AD181):INDIRECT("K"&amp;AD182-1))</f>
        <v>0.0020244</v>
      </c>
      <c r="AL181" s="197" t="n">
        <f aca="true">AVERAGE(INDIRECT("L"&amp;AD181):INDIRECT("L"&amp;AD182-1))</f>
        <v>6.225E-005</v>
      </c>
      <c r="AM181" s="197" t="n">
        <f aca="false">(ABS(AK181)/AK181*SQRT((AK181)^2+(AL181)^2))</f>
        <v>0.0020253568629997</v>
      </c>
      <c r="AN181" s="20"/>
      <c r="AO181" s="197" t="n">
        <f aca="true">STDEV(INDIRECT("K"&amp;AD181):INDIRECT("K"&amp;AD182-1))</f>
        <v>2.82842712474779E-007</v>
      </c>
    </row>
    <row r="182" customFormat="false" ht="14.25" hidden="false" customHeight="true" outlineLevel="0" collapsed="false">
      <c r="A182" s="20" t="s">
        <v>630</v>
      </c>
      <c r="B182" s="20" t="s">
        <v>357</v>
      </c>
      <c r="C182" s="20" t="n">
        <v>0</v>
      </c>
      <c r="D182" s="20" t="n">
        <v>200</v>
      </c>
      <c r="E182" s="20" t="n">
        <v>976</v>
      </c>
      <c r="F182" s="20" t="s">
        <v>358</v>
      </c>
      <c r="G182" s="197" t="n">
        <v>0.00050646</v>
      </c>
      <c r="H182" s="197" t="n">
        <v>1.8542E-005</v>
      </c>
      <c r="I182" s="197" t="n">
        <v>-8.2194E-006</v>
      </c>
      <c r="J182" s="197" t="n">
        <v>-3.892E-007</v>
      </c>
      <c r="K182" s="197" t="n">
        <v>0.00051468</v>
      </c>
      <c r="L182" s="197" t="n">
        <v>1.8931E-005</v>
      </c>
      <c r="M182" s="198" t="n">
        <v>2.11</v>
      </c>
      <c r="N182" s="20" t="n">
        <v>0</v>
      </c>
      <c r="O182" s="20" t="n">
        <v>0</v>
      </c>
      <c r="P182" s="20" t="n">
        <v>0</v>
      </c>
      <c r="Q182" s="20" t="n">
        <v>1</v>
      </c>
      <c r="R182" s="20" t="n">
        <v>5.1468E-006</v>
      </c>
      <c r="S182" s="20" t="n">
        <v>1.893E-007</v>
      </c>
      <c r="T182" s="20" t="n">
        <v>3</v>
      </c>
      <c r="U182" s="20" t="n">
        <v>0</v>
      </c>
      <c r="V182" s="20" t="n">
        <v>0</v>
      </c>
      <c r="W182" s="199" t="s">
        <v>631</v>
      </c>
      <c r="X182" s="20" t="s">
        <v>632</v>
      </c>
      <c r="Y182" s="20" t="s">
        <v>361</v>
      </c>
      <c r="Z182" s="20"/>
      <c r="AA182" s="20"/>
      <c r="AB182" s="20"/>
      <c r="AC182" s="20"/>
      <c r="AD182" s="20" t="n">
        <v>362</v>
      </c>
      <c r="AE182" s="20" t="n">
        <v>181</v>
      </c>
      <c r="AF182" s="20" t="str">
        <f aca="true">INDIRECT("A"&amp;AD182)</f>
        <v>131-ALL</v>
      </c>
      <c r="AG182" s="20" t="n">
        <f aca="true">INDIRECT("D"&amp;AD182)</f>
        <v>200</v>
      </c>
      <c r="AH182" s="20" t="n">
        <f aca="true">INDIRECT("E"&amp;AD182)</f>
        <v>976</v>
      </c>
      <c r="AI182" s="197" t="n">
        <f aca="true">INDIRECT("I"&amp;AD182)</f>
        <v>-8.2194E-006</v>
      </c>
      <c r="AJ182" s="197" t="n">
        <f aca="true">INDIRECT("J"&amp;AD182)</f>
        <v>-3.892E-007</v>
      </c>
      <c r="AK182" s="197" t="n">
        <f aca="true">AVERAGE(INDIRECT("K"&amp;AD182):INDIRECT("K"&amp;AD183-1))</f>
        <v>0.00068177</v>
      </c>
      <c r="AL182" s="197" t="n">
        <f aca="true">AVERAGE(INDIRECT("L"&amp;AD182):INDIRECT("L"&amp;AD183-1))</f>
        <v>1.9472E-005</v>
      </c>
      <c r="AM182" s="197" t="n">
        <f aca="false">(ABS(AK182)/AK182*SQRT((AK182)^2+(AL182)^2))</f>
        <v>0.000682048012741039</v>
      </c>
      <c r="AN182" s="20"/>
      <c r="AO182" s="197" t="n">
        <f aca="true">STDEV(INDIRECT("K"&amp;AD182):INDIRECT("K"&amp;AD183-1))</f>
        <v>4.24264068711709E-008</v>
      </c>
    </row>
    <row r="183" customFormat="false" ht="14.25" hidden="false" customHeight="true" outlineLevel="0" collapsed="false">
      <c r="A183" s="20" t="s">
        <v>630</v>
      </c>
      <c r="B183" s="20" t="s">
        <v>357</v>
      </c>
      <c r="C183" s="20" t="n">
        <v>0</v>
      </c>
      <c r="D183" s="20" t="n">
        <v>200</v>
      </c>
      <c r="E183" s="20" t="n">
        <v>976</v>
      </c>
      <c r="F183" s="20" t="s">
        <v>358</v>
      </c>
      <c r="G183" s="197" t="n">
        <v>0.0005065</v>
      </c>
      <c r="H183" s="197" t="n">
        <v>1.8811E-005</v>
      </c>
      <c r="I183" s="197" t="n">
        <v>-8.2194E-006</v>
      </c>
      <c r="J183" s="197" t="n">
        <v>-3.892E-007</v>
      </c>
      <c r="K183" s="197" t="n">
        <v>0.00051472</v>
      </c>
      <c r="L183" s="197" t="n">
        <v>1.9201E-005</v>
      </c>
      <c r="M183" s="198" t="n">
        <v>2.14</v>
      </c>
      <c r="N183" s="20" t="n">
        <v>0</v>
      </c>
      <c r="O183" s="20" t="n">
        <v>0</v>
      </c>
      <c r="P183" s="20" t="n">
        <v>0</v>
      </c>
      <c r="Q183" s="20" t="n">
        <v>1</v>
      </c>
      <c r="R183" s="20" t="n">
        <v>5.1472E-006</v>
      </c>
      <c r="S183" s="20" t="n">
        <v>1.92E-007</v>
      </c>
      <c r="T183" s="20" t="n">
        <v>3</v>
      </c>
      <c r="U183" s="20" t="n">
        <v>0</v>
      </c>
      <c r="V183" s="20" t="n">
        <v>0</v>
      </c>
      <c r="W183" s="199" t="s">
        <v>633</v>
      </c>
      <c r="X183" s="20" t="s">
        <v>632</v>
      </c>
      <c r="Y183" s="20" t="s">
        <v>361</v>
      </c>
      <c r="Z183" s="20"/>
      <c r="AA183" s="20"/>
      <c r="AB183" s="20"/>
      <c r="AC183" s="20"/>
      <c r="AD183" s="20" t="n">
        <v>364</v>
      </c>
      <c r="AE183" s="20" t="n">
        <v>182</v>
      </c>
      <c r="AF183" s="20" t="str">
        <f aca="true">INDIRECT("A"&amp;AD183)</f>
        <v>131-0.8</v>
      </c>
      <c r="AG183" s="20" t="n">
        <f aca="true">INDIRECT("D"&amp;AD183)</f>
        <v>200</v>
      </c>
      <c r="AH183" s="20" t="n">
        <f aca="true">INDIRECT("E"&amp;AD183)</f>
        <v>976</v>
      </c>
      <c r="AI183" s="197" t="n">
        <f aca="true">INDIRECT("I"&amp;AD183)</f>
        <v>-8.2194E-006</v>
      </c>
      <c r="AJ183" s="197" t="n">
        <f aca="true">INDIRECT("J"&amp;AD183)</f>
        <v>-3.892E-007</v>
      </c>
      <c r="AK183" s="197" t="n">
        <f aca="true">AVERAGE(INDIRECT("K"&amp;AD183):INDIRECT("K"&amp;AD184-1))</f>
        <v>0.00138915</v>
      </c>
      <c r="AL183" s="197" t="n">
        <f aca="true">AVERAGE(INDIRECT("L"&amp;AD183):INDIRECT("L"&amp;AD184-1))</f>
        <v>3.63E-005</v>
      </c>
      <c r="AM183" s="197" t="n">
        <f aca="false">(ABS(AK183)/AK183*SQRT((AK183)^2+(AL183)^2))</f>
        <v>0.00138962419829967</v>
      </c>
      <c r="AN183" s="20"/>
      <c r="AO183" s="197" t="n">
        <f aca="true">STDEV(INDIRECT("K"&amp;AD183):INDIRECT("K"&amp;AD184-1))</f>
        <v>7.07106781185415E-008</v>
      </c>
    </row>
    <row r="184" customFormat="false" ht="14.25" hidden="false" customHeight="true" outlineLevel="0" collapsed="false">
      <c r="A184" s="20" t="s">
        <v>634</v>
      </c>
      <c r="B184" s="20" t="s">
        <v>357</v>
      </c>
      <c r="C184" s="20" t="n">
        <v>0</v>
      </c>
      <c r="D184" s="20" t="n">
        <v>200</v>
      </c>
      <c r="E184" s="20" t="n">
        <v>976</v>
      </c>
      <c r="F184" s="20" t="s">
        <v>358</v>
      </c>
      <c r="G184" s="197" t="n">
        <v>0.0010304</v>
      </c>
      <c r="H184" s="197" t="n">
        <v>3.74E-005</v>
      </c>
      <c r="I184" s="197" t="n">
        <v>-8.2194E-006</v>
      </c>
      <c r="J184" s="197" t="n">
        <v>-3.892E-007</v>
      </c>
      <c r="K184" s="197" t="n">
        <v>0.0010386</v>
      </c>
      <c r="L184" s="197" t="n">
        <v>3.77E-005</v>
      </c>
      <c r="M184" s="198" t="n">
        <v>2.08</v>
      </c>
      <c r="N184" s="20" t="n">
        <v>0</v>
      </c>
      <c r="O184" s="20" t="n">
        <v>0</v>
      </c>
      <c r="P184" s="20" t="n">
        <v>0</v>
      </c>
      <c r="Q184" s="20" t="n">
        <v>1</v>
      </c>
      <c r="R184" s="20" t="n">
        <v>1.0386E-005</v>
      </c>
      <c r="S184" s="20" t="n">
        <v>3.774E-007</v>
      </c>
      <c r="T184" s="20" t="n">
        <v>3</v>
      </c>
      <c r="U184" s="20" t="n">
        <v>0</v>
      </c>
      <c r="V184" s="20" t="n">
        <v>0</v>
      </c>
      <c r="W184" s="199" t="s">
        <v>635</v>
      </c>
      <c r="X184" s="20" t="s">
        <v>632</v>
      </c>
      <c r="Y184" s="20" t="s">
        <v>361</v>
      </c>
      <c r="Z184" s="20"/>
      <c r="AA184" s="20"/>
      <c r="AB184" s="20"/>
      <c r="AC184" s="20"/>
      <c r="AD184" s="20" t="n">
        <v>366</v>
      </c>
      <c r="AE184" s="20" t="n">
        <v>183</v>
      </c>
      <c r="AF184" s="20" t="str">
        <f aca="true">INDIRECT("A"&amp;AD184)</f>
        <v>131-0.6</v>
      </c>
      <c r="AG184" s="20" t="n">
        <f aca="true">INDIRECT("D"&amp;AD184)</f>
        <v>200</v>
      </c>
      <c r="AH184" s="20" t="n">
        <f aca="true">INDIRECT("E"&amp;AD184)</f>
        <v>976</v>
      </c>
      <c r="AI184" s="197" t="n">
        <f aca="true">INDIRECT("I"&amp;AD184)</f>
        <v>-8.2194E-006</v>
      </c>
      <c r="AJ184" s="197" t="n">
        <f aca="true">INDIRECT("J"&amp;AD184)</f>
        <v>-3.892E-007</v>
      </c>
      <c r="AK184" s="197" t="n">
        <f aca="true">AVERAGE(INDIRECT("K"&amp;AD184):INDIRECT("K"&amp;AD185-1))</f>
        <v>0.00075264</v>
      </c>
      <c r="AL184" s="197" t="n">
        <f aca="true">AVERAGE(INDIRECT("L"&amp;AD184):INDIRECT("L"&amp;AD185-1))</f>
        <v>2.3244E-005</v>
      </c>
      <c r="AM184" s="197" t="n">
        <f aca="false">(ABS(AK184)/AK184*SQRT((AK184)^2+(AL184)^2))</f>
        <v>0.000752998840062852</v>
      </c>
      <c r="AN184" s="20"/>
      <c r="AO184" s="197" t="n">
        <f aca="true">STDEV(INDIRECT("K"&amp;AD184):INDIRECT("K"&amp;AD185-1))</f>
        <v>7.07106781186181E-008</v>
      </c>
    </row>
    <row r="185" customFormat="false" ht="14.25" hidden="false" customHeight="true" outlineLevel="0" collapsed="false">
      <c r="A185" s="20" t="s">
        <v>634</v>
      </c>
      <c r="B185" s="20" t="s">
        <v>357</v>
      </c>
      <c r="C185" s="20" t="n">
        <v>0</v>
      </c>
      <c r="D185" s="20" t="n">
        <v>200</v>
      </c>
      <c r="E185" s="20" t="n">
        <v>976</v>
      </c>
      <c r="F185" s="20" t="s">
        <v>358</v>
      </c>
      <c r="G185" s="197" t="n">
        <v>0.0010303</v>
      </c>
      <c r="H185" s="197" t="n">
        <v>3.76E-005</v>
      </c>
      <c r="I185" s="197" t="n">
        <v>-8.2194E-006</v>
      </c>
      <c r="J185" s="197" t="n">
        <v>-3.892E-007</v>
      </c>
      <c r="K185" s="197" t="n">
        <v>0.0010385</v>
      </c>
      <c r="L185" s="197" t="n">
        <v>3.8E-005</v>
      </c>
      <c r="M185" s="198" t="n">
        <v>2.1</v>
      </c>
      <c r="N185" s="20" t="n">
        <v>0</v>
      </c>
      <c r="O185" s="20" t="n">
        <v>0</v>
      </c>
      <c r="P185" s="20" t="n">
        <v>0</v>
      </c>
      <c r="Q185" s="20" t="n">
        <v>1</v>
      </c>
      <c r="R185" s="20" t="n">
        <v>1.0385E-005</v>
      </c>
      <c r="S185" s="20" t="n">
        <v>3.802E-007</v>
      </c>
      <c r="T185" s="20" t="n">
        <v>3</v>
      </c>
      <c r="U185" s="20" t="n">
        <v>0</v>
      </c>
      <c r="V185" s="20" t="n">
        <v>0</v>
      </c>
      <c r="W185" s="199" t="s">
        <v>636</v>
      </c>
      <c r="X185" s="20" t="s">
        <v>632</v>
      </c>
      <c r="Y185" s="20" t="s">
        <v>361</v>
      </c>
      <c r="Z185" s="20"/>
      <c r="AA185" s="20"/>
      <c r="AB185" s="20"/>
      <c r="AC185" s="20"/>
      <c r="AD185" s="20" t="n">
        <v>368</v>
      </c>
      <c r="AE185" s="20" t="n">
        <v>184</v>
      </c>
      <c r="AF185" s="20" t="str">
        <f aca="true">INDIRECT("A"&amp;AD185)</f>
        <v>131-0.4</v>
      </c>
      <c r="AG185" s="20" t="n">
        <f aca="true">INDIRECT("D"&amp;AD185)</f>
        <v>200</v>
      </c>
      <c r="AH185" s="20" t="n">
        <f aca="true">INDIRECT("E"&amp;AD185)</f>
        <v>976</v>
      </c>
      <c r="AI185" s="197" t="n">
        <f aca="true">INDIRECT("I"&amp;AD185)</f>
        <v>-8.2194E-006</v>
      </c>
      <c r="AJ185" s="197" t="n">
        <f aca="true">INDIRECT("J"&amp;AD185)</f>
        <v>-3.892E-007</v>
      </c>
      <c r="AK185" s="197" t="n">
        <f aca="true">AVERAGE(INDIRECT("K"&amp;AD185):INDIRECT("K"&amp;AD186-1))</f>
        <v>0.000494215</v>
      </c>
      <c r="AL185" s="197" t="n">
        <f aca="true">AVERAGE(INDIRECT("L"&amp;AD185):INDIRECT("L"&amp;AD186-1))</f>
        <v>1.4563E-005</v>
      </c>
      <c r="AM185" s="197" t="n">
        <f aca="false">(ABS(AK185)/AK185*SQRT((AK185)^2+(AL185)^2))</f>
        <v>0.000494429516912168</v>
      </c>
      <c r="AN185" s="20"/>
      <c r="AO185" s="197" t="n">
        <f aca="true">STDEV(INDIRECT("K"&amp;AD185):INDIRECT("K"&amp;AD186-1))</f>
        <v>1.34350288425413E-007</v>
      </c>
    </row>
    <row r="186" customFormat="false" ht="14.25" hidden="false" customHeight="true" outlineLevel="0" collapsed="false">
      <c r="A186" s="20" t="s">
        <v>637</v>
      </c>
      <c r="B186" s="20" t="s">
        <v>357</v>
      </c>
      <c r="C186" s="20" t="n">
        <v>0</v>
      </c>
      <c r="D186" s="20" t="n">
        <v>200</v>
      </c>
      <c r="E186" s="20" t="n">
        <v>976</v>
      </c>
      <c r="F186" s="20" t="s">
        <v>358</v>
      </c>
      <c r="G186" s="197" t="n">
        <v>0.0005498</v>
      </c>
      <c r="H186" s="197" t="n">
        <v>2.0234E-005</v>
      </c>
      <c r="I186" s="197" t="n">
        <v>-8.2194E-006</v>
      </c>
      <c r="J186" s="197" t="n">
        <v>-3.892E-007</v>
      </c>
      <c r="K186" s="197" t="n">
        <v>0.00055802</v>
      </c>
      <c r="L186" s="197" t="n">
        <v>2.0623E-005</v>
      </c>
      <c r="M186" s="198" t="n">
        <v>2.12</v>
      </c>
      <c r="N186" s="20" t="n">
        <v>0</v>
      </c>
      <c r="O186" s="20" t="n">
        <v>0</v>
      </c>
      <c r="P186" s="20" t="n">
        <v>0</v>
      </c>
      <c r="Q186" s="20" t="n">
        <v>1</v>
      </c>
      <c r="R186" s="20" t="n">
        <v>5.5802E-006</v>
      </c>
      <c r="S186" s="20" t="n">
        <v>2.062E-007</v>
      </c>
      <c r="T186" s="20" t="n">
        <v>3</v>
      </c>
      <c r="U186" s="20" t="n">
        <v>0</v>
      </c>
      <c r="V186" s="20" t="n">
        <v>0</v>
      </c>
      <c r="W186" s="199" t="s">
        <v>638</v>
      </c>
      <c r="X186" s="20" t="s">
        <v>632</v>
      </c>
      <c r="Y186" s="20" t="s">
        <v>361</v>
      </c>
      <c r="Z186" s="20"/>
      <c r="AA186" s="20"/>
      <c r="AB186" s="20"/>
      <c r="AC186" s="20"/>
      <c r="AD186" s="20" t="n">
        <v>370</v>
      </c>
      <c r="AE186" s="20" t="n">
        <v>185</v>
      </c>
      <c r="AF186" s="20" t="str">
        <f aca="true">INDIRECT("A"&amp;AD186)</f>
        <v>131-0.2</v>
      </c>
      <c r="AG186" s="20" t="n">
        <f aca="true">INDIRECT("D"&amp;AD186)</f>
        <v>200</v>
      </c>
      <c r="AH186" s="20" t="n">
        <f aca="true">INDIRECT("E"&amp;AD186)</f>
        <v>976</v>
      </c>
      <c r="AI186" s="197" t="n">
        <f aca="true">INDIRECT("I"&amp;AD186)</f>
        <v>-8.2194E-006</v>
      </c>
      <c r="AJ186" s="197" t="n">
        <f aca="true">INDIRECT("J"&amp;AD186)</f>
        <v>-3.892E-007</v>
      </c>
      <c r="AK186" s="197" t="n">
        <f aca="true">AVERAGE(INDIRECT("K"&amp;AD186):INDIRECT("K"&amp;AD187-1))</f>
        <v>0.00045442</v>
      </c>
      <c r="AL186" s="197" t="n">
        <f aca="true">AVERAGE(INDIRECT("L"&amp;AD186):INDIRECT("L"&amp;AD187-1))</f>
        <v>1.35135E-005</v>
      </c>
      <c r="AM186" s="197" t="n">
        <f aca="false">(ABS(AK186)/AK186*SQRT((AK186)^2+(AL186)^2))</f>
        <v>0.000454620887204108</v>
      </c>
      <c r="AN186" s="20"/>
      <c r="AO186" s="197" t="n">
        <f aca="true">STDEV(INDIRECT("K"&amp;AD186):INDIRECT("K"&amp;AD187-1))</f>
        <v>1.13137084989827E-007</v>
      </c>
    </row>
    <row r="187" customFormat="false" ht="14.25" hidden="false" customHeight="true" outlineLevel="0" collapsed="false">
      <c r="A187" s="20" t="s">
        <v>637</v>
      </c>
      <c r="B187" s="20" t="s">
        <v>357</v>
      </c>
      <c r="C187" s="20" t="n">
        <v>0</v>
      </c>
      <c r="D187" s="20" t="n">
        <v>200</v>
      </c>
      <c r="E187" s="20" t="n">
        <v>976</v>
      </c>
      <c r="F187" s="20" t="s">
        <v>358</v>
      </c>
      <c r="G187" s="197" t="n">
        <v>0.00054969</v>
      </c>
      <c r="H187" s="197" t="n">
        <v>2.0295E-005</v>
      </c>
      <c r="I187" s="197" t="n">
        <v>-8.2194E-006</v>
      </c>
      <c r="J187" s="197" t="n">
        <v>-3.892E-007</v>
      </c>
      <c r="K187" s="197" t="n">
        <v>0.00055791</v>
      </c>
      <c r="L187" s="197" t="n">
        <v>2.0684E-005</v>
      </c>
      <c r="M187" s="198" t="n">
        <v>2.12</v>
      </c>
      <c r="N187" s="20" t="n">
        <v>0</v>
      </c>
      <c r="O187" s="20" t="n">
        <v>0</v>
      </c>
      <c r="P187" s="20" t="n">
        <v>0</v>
      </c>
      <c r="Q187" s="20" t="n">
        <v>1</v>
      </c>
      <c r="R187" s="20" t="n">
        <v>5.5791E-006</v>
      </c>
      <c r="S187" s="20" t="n">
        <v>2.068E-007</v>
      </c>
      <c r="T187" s="20" t="n">
        <v>3</v>
      </c>
      <c r="U187" s="20" t="n">
        <v>0</v>
      </c>
      <c r="V187" s="20" t="n">
        <v>0</v>
      </c>
      <c r="W187" s="199" t="s">
        <v>639</v>
      </c>
      <c r="X187" s="20" t="s">
        <v>632</v>
      </c>
      <c r="Y187" s="20" t="s">
        <v>361</v>
      </c>
      <c r="Z187" s="20"/>
      <c r="AA187" s="20"/>
      <c r="AB187" s="20"/>
      <c r="AC187" s="20"/>
      <c r="AD187" s="20" t="n">
        <v>372</v>
      </c>
      <c r="AE187" s="20" t="n">
        <v>186</v>
      </c>
      <c r="AF187" s="20" t="str">
        <f aca="true">INDIRECT("A"&amp;AD187)</f>
        <v>131-&lt;0.2</v>
      </c>
      <c r="AG187" s="20" t="n">
        <f aca="true">INDIRECT("D"&amp;AD187)</f>
        <v>200</v>
      </c>
      <c r="AH187" s="20" t="n">
        <f aca="true">INDIRECT("E"&amp;AD187)</f>
        <v>976</v>
      </c>
      <c r="AI187" s="197" t="n">
        <f aca="true">INDIRECT("I"&amp;AD187)</f>
        <v>-8.2194E-006</v>
      </c>
      <c r="AJ187" s="197" t="n">
        <f aca="true">INDIRECT("J"&amp;AD187)</f>
        <v>-3.892E-007</v>
      </c>
      <c r="AK187" s="197" t="n">
        <f aca="true">AVERAGE(INDIRECT("K"&amp;AD187):INDIRECT("K"&amp;AD188-1))</f>
        <v>0.0012701</v>
      </c>
      <c r="AL187" s="197" t="n">
        <f aca="true">AVERAGE(INDIRECT("L"&amp;AD187):INDIRECT("L"&amp;AD188-1))</f>
        <v>3.555E-005</v>
      </c>
      <c r="AM187" s="197" t="n">
        <f aca="false">(ABS(AK187)/AK187*SQRT((AK187)^2+(AL187)^2))</f>
        <v>0.00127059742345874</v>
      </c>
      <c r="AN187" s="20"/>
      <c r="AO187" s="197" t="n">
        <f aca="true">STDEV(INDIRECT("K"&amp;AD187):INDIRECT("K"&amp;AD188-1))</f>
        <v>0</v>
      </c>
    </row>
    <row r="188" customFormat="false" ht="14.25" hidden="false" customHeight="true" outlineLevel="0" collapsed="false">
      <c r="A188" s="20" t="s">
        <v>640</v>
      </c>
      <c r="B188" s="20" t="s">
        <v>357</v>
      </c>
      <c r="C188" s="20" t="n">
        <v>0</v>
      </c>
      <c r="D188" s="20" t="n">
        <v>200</v>
      </c>
      <c r="E188" s="20" t="n">
        <v>976</v>
      </c>
      <c r="F188" s="20" t="s">
        <v>358</v>
      </c>
      <c r="G188" s="197" t="n">
        <v>0.00054918</v>
      </c>
      <c r="H188" s="197" t="n">
        <v>1.961E-005</v>
      </c>
      <c r="I188" s="197" t="n">
        <v>-8.2194E-006</v>
      </c>
      <c r="J188" s="197" t="n">
        <v>-3.892E-007</v>
      </c>
      <c r="K188" s="197" t="n">
        <v>0.0005574</v>
      </c>
      <c r="L188" s="197" t="n">
        <v>1.9999E-005</v>
      </c>
      <c r="M188" s="198" t="n">
        <v>2.05</v>
      </c>
      <c r="N188" s="20" t="n">
        <v>0</v>
      </c>
      <c r="O188" s="20" t="n">
        <v>0</v>
      </c>
      <c r="P188" s="20" t="n">
        <v>0</v>
      </c>
      <c r="Q188" s="20" t="n">
        <v>1</v>
      </c>
      <c r="R188" s="20" t="n">
        <v>5.574E-006</v>
      </c>
      <c r="S188" s="20" t="n">
        <v>2E-007</v>
      </c>
      <c r="T188" s="20" t="n">
        <v>3</v>
      </c>
      <c r="U188" s="20" t="n">
        <v>0</v>
      </c>
      <c r="V188" s="20" t="n">
        <v>0</v>
      </c>
      <c r="W188" s="199" t="s">
        <v>641</v>
      </c>
      <c r="X188" s="20" t="s">
        <v>632</v>
      </c>
      <c r="Y188" s="20" t="s">
        <v>361</v>
      </c>
      <c r="Z188" s="20"/>
      <c r="AA188" s="20"/>
      <c r="AB188" s="20"/>
      <c r="AC188" s="20"/>
      <c r="AD188" s="20" t="n">
        <v>374</v>
      </c>
      <c r="AE188" s="20" t="n">
        <v>187</v>
      </c>
      <c r="AF188" s="20" t="str">
        <f aca="true">INDIRECT("A"&amp;AD188)</f>
        <v>132-ALL</v>
      </c>
      <c r="AG188" s="20" t="n">
        <f aca="true">INDIRECT("D"&amp;AD188)</f>
        <v>200</v>
      </c>
      <c r="AH188" s="20" t="n">
        <f aca="true">INDIRECT("E"&amp;AD188)</f>
        <v>976</v>
      </c>
      <c r="AI188" s="197" t="n">
        <f aca="true">INDIRECT("I"&amp;AD188)</f>
        <v>-8.2194E-006</v>
      </c>
      <c r="AJ188" s="197" t="n">
        <f aca="true">INDIRECT("J"&amp;AD188)</f>
        <v>-3.892E-007</v>
      </c>
      <c r="AK188" s="197" t="n">
        <f aca="true">AVERAGE(INDIRECT("K"&amp;AD188):INDIRECT("K"&amp;AD189-1))</f>
        <v>0.000345885</v>
      </c>
      <c r="AL188" s="197" t="n">
        <f aca="true">AVERAGE(INDIRECT("L"&amp;AD188):INDIRECT("L"&amp;AD189-1))</f>
        <v>1.36945E-005</v>
      </c>
      <c r="AM188" s="197" t="n">
        <f aca="false">(ABS(AK188)/AK188*SQRT((AK188)^2+(AL188)^2))</f>
        <v>0.000346155994538951</v>
      </c>
      <c r="AN188" s="20"/>
      <c r="AO188" s="197" t="n">
        <f aca="true">STDEV(INDIRECT("K"&amp;AD188):INDIRECT("K"&amp;AD189-1))</f>
        <v>2.33345237791555E-007</v>
      </c>
    </row>
    <row r="189" customFormat="false" ht="14.25" hidden="false" customHeight="true" outlineLevel="0" collapsed="false">
      <c r="A189" s="20" t="s">
        <v>640</v>
      </c>
      <c r="B189" s="20" t="s">
        <v>357</v>
      </c>
      <c r="C189" s="20" t="n">
        <v>0</v>
      </c>
      <c r="D189" s="20" t="n">
        <v>200</v>
      </c>
      <c r="E189" s="20" t="n">
        <v>976</v>
      </c>
      <c r="F189" s="20" t="s">
        <v>358</v>
      </c>
      <c r="G189" s="197" t="n">
        <v>0.0005491</v>
      </c>
      <c r="H189" s="197" t="n">
        <v>1.942E-005</v>
      </c>
      <c r="I189" s="197" t="n">
        <v>-8.2194E-006</v>
      </c>
      <c r="J189" s="197" t="n">
        <v>-3.892E-007</v>
      </c>
      <c r="K189" s="197" t="n">
        <v>0.00055732</v>
      </c>
      <c r="L189" s="197" t="n">
        <v>1.981E-005</v>
      </c>
      <c r="M189" s="198" t="n">
        <v>2.04</v>
      </c>
      <c r="N189" s="20" t="n">
        <v>0</v>
      </c>
      <c r="O189" s="20" t="n">
        <v>0</v>
      </c>
      <c r="P189" s="20" t="n">
        <v>0</v>
      </c>
      <c r="Q189" s="20" t="n">
        <v>1</v>
      </c>
      <c r="R189" s="20" t="n">
        <v>5.5732E-006</v>
      </c>
      <c r="S189" s="20" t="n">
        <v>1.981E-007</v>
      </c>
      <c r="T189" s="20" t="n">
        <v>3</v>
      </c>
      <c r="U189" s="20" t="n">
        <v>0</v>
      </c>
      <c r="V189" s="20" t="n">
        <v>0</v>
      </c>
      <c r="W189" s="199" t="s">
        <v>642</v>
      </c>
      <c r="X189" s="20" t="s">
        <v>632</v>
      </c>
      <c r="Y189" s="20" t="s">
        <v>361</v>
      </c>
      <c r="Z189" s="20"/>
      <c r="AA189" s="20"/>
      <c r="AB189" s="20"/>
      <c r="AC189" s="20"/>
      <c r="AD189" s="20" t="n">
        <v>376</v>
      </c>
      <c r="AE189" s="20" t="n">
        <v>188</v>
      </c>
      <c r="AF189" s="20" t="str">
        <f aca="true">INDIRECT("A"&amp;AD189)</f>
        <v>132-0.8</v>
      </c>
      <c r="AG189" s="20" t="n">
        <f aca="true">INDIRECT("D"&amp;AD189)</f>
        <v>200</v>
      </c>
      <c r="AH189" s="20" t="n">
        <f aca="true">INDIRECT("E"&amp;AD189)</f>
        <v>976</v>
      </c>
      <c r="AI189" s="197" t="n">
        <f aca="true">INDIRECT("I"&amp;AD189)</f>
        <v>-8.2194E-006</v>
      </c>
      <c r="AJ189" s="197" t="n">
        <f aca="true">INDIRECT("J"&amp;AD189)</f>
        <v>-3.892E-007</v>
      </c>
      <c r="AK189" s="197" t="n">
        <f aca="true">AVERAGE(INDIRECT("K"&amp;AD189):INDIRECT("K"&amp;AD190-1))</f>
        <v>0.000494565</v>
      </c>
      <c r="AL189" s="197" t="n">
        <f aca="true">AVERAGE(INDIRECT("L"&amp;AD189):INDIRECT("L"&amp;AD190-1))</f>
        <v>2.2236E-005</v>
      </c>
      <c r="AM189" s="197" t="n">
        <f aca="false">(ABS(AK189)/AK189*SQRT((AK189)^2+(AL189)^2))</f>
        <v>0.000495064620954679</v>
      </c>
      <c r="AN189" s="20"/>
      <c r="AO189" s="197" t="n">
        <f aca="true">STDEV(INDIRECT("K"&amp;AD189):INDIRECT("K"&amp;AD190-1))</f>
        <v>7.07106781182348E-009</v>
      </c>
    </row>
    <row r="190" customFormat="false" ht="14.25" hidden="false" customHeight="true" outlineLevel="0" collapsed="false">
      <c r="A190" s="20" t="s">
        <v>643</v>
      </c>
      <c r="B190" s="20" t="s">
        <v>357</v>
      </c>
      <c r="C190" s="20" t="n">
        <v>0</v>
      </c>
      <c r="D190" s="20" t="n">
        <v>200</v>
      </c>
      <c r="E190" s="20" t="n">
        <v>976</v>
      </c>
      <c r="F190" s="20" t="s">
        <v>358</v>
      </c>
      <c r="G190" s="197" t="n">
        <v>0.0005372</v>
      </c>
      <c r="H190" s="197" t="n">
        <v>1.9489E-005</v>
      </c>
      <c r="I190" s="197" t="n">
        <v>-8.2194E-006</v>
      </c>
      <c r="J190" s="197" t="n">
        <v>-3.892E-007</v>
      </c>
      <c r="K190" s="197" t="n">
        <v>0.00054542</v>
      </c>
      <c r="L190" s="197" t="n">
        <v>1.9878E-005</v>
      </c>
      <c r="M190" s="198" t="n">
        <v>2.09</v>
      </c>
      <c r="N190" s="20" t="n">
        <v>0</v>
      </c>
      <c r="O190" s="20" t="n">
        <v>0</v>
      </c>
      <c r="P190" s="20" t="n">
        <v>0</v>
      </c>
      <c r="Q190" s="20" t="n">
        <v>1</v>
      </c>
      <c r="R190" s="20" t="n">
        <v>5.4542E-006</v>
      </c>
      <c r="S190" s="20" t="n">
        <v>1.988E-007</v>
      </c>
      <c r="T190" s="20" t="n">
        <v>3</v>
      </c>
      <c r="U190" s="20" t="n">
        <v>0</v>
      </c>
      <c r="V190" s="20" t="n">
        <v>0</v>
      </c>
      <c r="W190" s="199" t="s">
        <v>644</v>
      </c>
      <c r="X190" s="20" t="s">
        <v>632</v>
      </c>
      <c r="Y190" s="20" t="s">
        <v>361</v>
      </c>
      <c r="Z190" s="20"/>
      <c r="AA190" s="20"/>
      <c r="AB190" s="20"/>
      <c r="AC190" s="20"/>
      <c r="AD190" s="20" t="n">
        <v>378</v>
      </c>
      <c r="AE190" s="20" t="n">
        <v>189</v>
      </c>
      <c r="AF190" s="20" t="str">
        <f aca="true">INDIRECT("A"&amp;AD190)</f>
        <v>132-0.6</v>
      </c>
      <c r="AG190" s="20" t="n">
        <f aca="true">INDIRECT("D"&amp;AD190)</f>
        <v>200</v>
      </c>
      <c r="AH190" s="20" t="n">
        <f aca="true">INDIRECT("E"&amp;AD190)</f>
        <v>976</v>
      </c>
      <c r="AI190" s="197" t="n">
        <f aca="true">INDIRECT("I"&amp;AD190)</f>
        <v>-8.2194E-006</v>
      </c>
      <c r="AJ190" s="197" t="n">
        <f aca="true">INDIRECT("J"&amp;AD190)</f>
        <v>-3.892E-007</v>
      </c>
      <c r="AK190" s="197" t="n">
        <f aca="true">AVERAGE(INDIRECT("K"&amp;AD190):INDIRECT("K"&amp;AD191-1))</f>
        <v>0.000390415</v>
      </c>
      <c r="AL190" s="197" t="n">
        <f aca="true">AVERAGE(INDIRECT("L"&amp;AD190):INDIRECT("L"&amp;AD191-1))</f>
        <v>1.5436E-005</v>
      </c>
      <c r="AM190" s="197" t="n">
        <f aca="false">(ABS(AK190)/AK190*SQRT((AK190)^2+(AL190)^2))</f>
        <v>0.000390720030611434</v>
      </c>
      <c r="AN190" s="20"/>
      <c r="AO190" s="197" t="n">
        <f aca="true">STDEV(INDIRECT("K"&amp;AD190):INDIRECT("K"&amp;AD191-1))</f>
        <v>2.12132034355854E-008</v>
      </c>
    </row>
    <row r="191" customFormat="false" ht="14.25" hidden="false" customHeight="true" outlineLevel="0" collapsed="false">
      <c r="A191" s="20" t="s">
        <v>643</v>
      </c>
      <c r="B191" s="20" t="s">
        <v>357</v>
      </c>
      <c r="C191" s="20" t="n">
        <v>0</v>
      </c>
      <c r="D191" s="20" t="n">
        <v>200</v>
      </c>
      <c r="E191" s="20" t="n">
        <v>976</v>
      </c>
      <c r="F191" s="20" t="s">
        <v>358</v>
      </c>
      <c r="G191" s="197" t="n">
        <v>0.00053697</v>
      </c>
      <c r="H191" s="197" t="n">
        <v>1.8892E-005</v>
      </c>
      <c r="I191" s="197" t="n">
        <v>-8.2194E-006</v>
      </c>
      <c r="J191" s="197" t="n">
        <v>-3.892E-007</v>
      </c>
      <c r="K191" s="197" t="n">
        <v>0.00054519</v>
      </c>
      <c r="L191" s="197" t="n">
        <v>1.9281E-005</v>
      </c>
      <c r="M191" s="198" t="n">
        <v>2.03</v>
      </c>
      <c r="N191" s="20" t="n">
        <v>0</v>
      </c>
      <c r="O191" s="20" t="n">
        <v>0</v>
      </c>
      <c r="P191" s="20" t="n">
        <v>0</v>
      </c>
      <c r="Q191" s="20" t="n">
        <v>1</v>
      </c>
      <c r="R191" s="20" t="n">
        <v>5.4519E-006</v>
      </c>
      <c r="S191" s="20" t="n">
        <v>1.928E-007</v>
      </c>
      <c r="T191" s="20" t="n">
        <v>3</v>
      </c>
      <c r="U191" s="20" t="n">
        <v>0</v>
      </c>
      <c r="V191" s="20" t="n">
        <v>0</v>
      </c>
      <c r="W191" s="199" t="s">
        <v>645</v>
      </c>
      <c r="X191" s="20" t="s">
        <v>632</v>
      </c>
      <c r="Y191" s="20" t="s">
        <v>361</v>
      </c>
      <c r="Z191" s="20"/>
      <c r="AA191" s="20"/>
      <c r="AB191" s="20"/>
      <c r="AC191" s="20"/>
      <c r="AD191" s="20" t="n">
        <v>380</v>
      </c>
      <c r="AE191" s="20" t="n">
        <v>190</v>
      </c>
      <c r="AF191" s="20" t="str">
        <f aca="true">INDIRECT("A"&amp;AD191)</f>
        <v>132-0.4</v>
      </c>
      <c r="AG191" s="20" t="n">
        <f aca="true">INDIRECT("D"&amp;AD191)</f>
        <v>200</v>
      </c>
      <c r="AH191" s="20" t="n">
        <f aca="true">INDIRECT("E"&amp;AD191)</f>
        <v>976</v>
      </c>
      <c r="AI191" s="197" t="n">
        <f aca="true">INDIRECT("I"&amp;AD191)</f>
        <v>-8.2194E-006</v>
      </c>
      <c r="AJ191" s="197" t="n">
        <f aca="true">INDIRECT("J"&amp;AD191)</f>
        <v>-3.892E-007</v>
      </c>
      <c r="AK191" s="197" t="n">
        <f aca="true">AVERAGE(INDIRECT("K"&amp;AD191):INDIRECT("K"&amp;AD192-1))</f>
        <v>0.00032147</v>
      </c>
      <c r="AL191" s="197" t="n">
        <f aca="true">AVERAGE(INDIRECT("L"&amp;AD191):INDIRECT("L"&amp;AD192-1))</f>
        <v>1.19355E-005</v>
      </c>
      <c r="AM191" s="197" t="n">
        <f aca="false">(ABS(AK191)/AK191*SQRT((AK191)^2+(AL191)^2))</f>
        <v>0.000321691493608784</v>
      </c>
      <c r="AN191" s="20"/>
      <c r="AO191" s="197" t="n">
        <f aca="true">STDEV(INDIRECT("K"&amp;AD191):INDIRECT("K"&amp;AD192-1))</f>
        <v>1.83847763108522E-007</v>
      </c>
    </row>
    <row r="192" customFormat="false" ht="14.25" hidden="false" customHeight="true" outlineLevel="0" collapsed="false">
      <c r="A192" s="20" t="s">
        <v>646</v>
      </c>
      <c r="B192" s="20" t="s">
        <v>357</v>
      </c>
      <c r="C192" s="20" t="n">
        <v>0</v>
      </c>
      <c r="D192" s="20" t="n">
        <v>200</v>
      </c>
      <c r="E192" s="20" t="n">
        <v>976</v>
      </c>
      <c r="F192" s="20" t="s">
        <v>358</v>
      </c>
      <c r="G192" s="197" t="n">
        <v>0.00088191</v>
      </c>
      <c r="H192" s="197" t="n">
        <v>3.0189E-005</v>
      </c>
      <c r="I192" s="197" t="n">
        <v>-8.2194E-006</v>
      </c>
      <c r="J192" s="197" t="n">
        <v>-3.892E-007</v>
      </c>
      <c r="K192" s="197" t="n">
        <v>0.00089013</v>
      </c>
      <c r="L192" s="197" t="n">
        <v>3.0579E-005</v>
      </c>
      <c r="M192" s="198" t="n">
        <v>1.97</v>
      </c>
      <c r="N192" s="20" t="n">
        <v>0</v>
      </c>
      <c r="O192" s="20" t="n">
        <v>0</v>
      </c>
      <c r="P192" s="20" t="n">
        <v>0</v>
      </c>
      <c r="Q192" s="20" t="n">
        <v>1</v>
      </c>
      <c r="R192" s="20" t="n">
        <v>8.9013E-006</v>
      </c>
      <c r="S192" s="20" t="n">
        <v>3.058E-007</v>
      </c>
      <c r="T192" s="20" t="n">
        <v>3</v>
      </c>
      <c r="U192" s="20" t="n">
        <v>0</v>
      </c>
      <c r="V192" s="20" t="n">
        <v>0</v>
      </c>
      <c r="W192" s="199" t="s">
        <v>647</v>
      </c>
      <c r="X192" s="20" t="s">
        <v>632</v>
      </c>
      <c r="Y192" s="20" t="s">
        <v>361</v>
      </c>
      <c r="Z192" s="20"/>
      <c r="AA192" s="20"/>
      <c r="AB192" s="20"/>
      <c r="AC192" s="20"/>
      <c r="AD192" s="20" t="n">
        <v>382</v>
      </c>
      <c r="AE192" s="20" t="n">
        <v>191</v>
      </c>
      <c r="AF192" s="20" t="str">
        <f aca="true">INDIRECT("A"&amp;AD192)</f>
        <v>132-0.2</v>
      </c>
      <c r="AG192" s="20" t="n">
        <f aca="true">INDIRECT("D"&amp;AD192)</f>
        <v>200</v>
      </c>
      <c r="AH192" s="20" t="n">
        <f aca="true">INDIRECT("E"&amp;AD192)</f>
        <v>976</v>
      </c>
      <c r="AI192" s="197" t="n">
        <f aca="true">INDIRECT("I"&amp;AD192)</f>
        <v>-8.2194E-006</v>
      </c>
      <c r="AJ192" s="197" t="n">
        <f aca="true">INDIRECT("J"&amp;AD192)</f>
        <v>-3.892E-007</v>
      </c>
      <c r="AK192" s="197" t="n">
        <f aca="true">AVERAGE(INDIRECT("K"&amp;AD192):INDIRECT("K"&amp;AD193-1))</f>
        <v>0.000270465</v>
      </c>
      <c r="AL192" s="197" t="n">
        <f aca="true">AVERAGE(INDIRECT("L"&amp;AD192):INDIRECT("L"&amp;AD193-1))</f>
        <v>9.8823E-006</v>
      </c>
      <c r="AM192" s="197" t="n">
        <f aca="false">(ABS(AK192)/AK192*SQRT((AK192)^2+(AL192)^2))</f>
        <v>0.00027064548043204</v>
      </c>
      <c r="AN192" s="20"/>
      <c r="AO192" s="197" t="n">
        <f aca="true">STDEV(INDIRECT("K"&amp;AD192):INDIRECT("K"&amp;AD193-1))</f>
        <v>7.07106781186181E-009</v>
      </c>
    </row>
    <row r="193" customFormat="false" ht="14.25" hidden="false" customHeight="true" outlineLevel="0" collapsed="false">
      <c r="A193" s="20" t="s">
        <v>646</v>
      </c>
      <c r="B193" s="20" t="s">
        <v>357</v>
      </c>
      <c r="C193" s="20" t="n">
        <v>0</v>
      </c>
      <c r="D193" s="20" t="n">
        <v>200</v>
      </c>
      <c r="E193" s="20" t="n">
        <v>976</v>
      </c>
      <c r="F193" s="20" t="s">
        <v>358</v>
      </c>
      <c r="G193" s="197" t="n">
        <v>0.00088196</v>
      </c>
      <c r="H193" s="197" t="n">
        <v>3.0078E-005</v>
      </c>
      <c r="I193" s="197" t="n">
        <v>-8.2194E-006</v>
      </c>
      <c r="J193" s="197" t="n">
        <v>-3.892E-007</v>
      </c>
      <c r="K193" s="197" t="n">
        <v>0.00089018</v>
      </c>
      <c r="L193" s="197" t="n">
        <v>3.0467E-005</v>
      </c>
      <c r="M193" s="198" t="n">
        <v>1.96</v>
      </c>
      <c r="N193" s="20" t="n">
        <v>0</v>
      </c>
      <c r="O193" s="20" t="n">
        <v>0</v>
      </c>
      <c r="P193" s="20" t="n">
        <v>0</v>
      </c>
      <c r="Q193" s="20" t="n">
        <v>1</v>
      </c>
      <c r="R193" s="20" t="n">
        <v>8.9018E-006</v>
      </c>
      <c r="S193" s="20" t="n">
        <v>3.047E-007</v>
      </c>
      <c r="T193" s="20" t="n">
        <v>3</v>
      </c>
      <c r="U193" s="20" t="n">
        <v>0</v>
      </c>
      <c r="V193" s="20" t="n">
        <v>0</v>
      </c>
      <c r="W193" s="199" t="s">
        <v>648</v>
      </c>
      <c r="X193" s="20" t="s">
        <v>632</v>
      </c>
      <c r="Y193" s="20" t="s">
        <v>361</v>
      </c>
      <c r="Z193" s="20"/>
      <c r="AA193" s="20"/>
      <c r="AB193" s="20"/>
      <c r="AC193" s="20"/>
      <c r="AD193" s="20" t="n">
        <v>384</v>
      </c>
      <c r="AE193" s="20" t="n">
        <v>192</v>
      </c>
      <c r="AF193" s="20" t="str">
        <f aca="true">INDIRECT("A"&amp;AD193)</f>
        <v>132-&lt;0.2</v>
      </c>
      <c r="AG193" s="20" t="n">
        <f aca="true">INDIRECT("D"&amp;AD193)</f>
        <v>200</v>
      </c>
      <c r="AH193" s="20" t="n">
        <f aca="true">INDIRECT("E"&amp;AD193)</f>
        <v>976</v>
      </c>
      <c r="AI193" s="197" t="n">
        <f aca="true">INDIRECT("I"&amp;AD193)</f>
        <v>-8.2194E-006</v>
      </c>
      <c r="AJ193" s="197" t="n">
        <f aca="true">INDIRECT("J"&amp;AD193)</f>
        <v>-3.892E-007</v>
      </c>
      <c r="AK193" s="197" t="n">
        <f aca="true">AVERAGE(INDIRECT("K"&amp;AD193):INDIRECT("K"&amp;AD194-1))</f>
        <v>0.000727615</v>
      </c>
      <c r="AL193" s="197" t="n">
        <f aca="true">AVERAGE(INDIRECT("L"&amp;AD193):INDIRECT("L"&amp;AD194-1))</f>
        <v>2.4189E-005</v>
      </c>
      <c r="AM193" s="197" t="n">
        <f aca="false">(ABS(AK193)/AK193*SQRT((AK193)^2+(AL193)^2))</f>
        <v>0.000728016961303787</v>
      </c>
      <c r="AN193" s="20"/>
      <c r="AO193" s="197" t="n">
        <f aca="true">STDEV(INDIRECT("K"&amp;AD193):INDIRECT("K"&amp;AD194-1))</f>
        <v>7.77817459305183E-008</v>
      </c>
    </row>
    <row r="194" customFormat="false" ht="14.25" hidden="false" customHeight="true" outlineLevel="0" collapsed="false">
      <c r="A194" s="20" t="s">
        <v>649</v>
      </c>
      <c r="B194" s="20" t="s">
        <v>357</v>
      </c>
      <c r="C194" s="20" t="n">
        <v>0</v>
      </c>
      <c r="D194" s="20" t="n">
        <v>200</v>
      </c>
      <c r="E194" s="20" t="n">
        <v>976</v>
      </c>
      <c r="F194" s="20" t="s">
        <v>358</v>
      </c>
      <c r="G194" s="197" t="n">
        <v>0.0014806</v>
      </c>
      <c r="H194" s="197" t="n">
        <v>4.66E-005</v>
      </c>
      <c r="I194" s="197" t="n">
        <v>-8.2194E-006</v>
      </c>
      <c r="J194" s="197" t="n">
        <v>-3.892E-007</v>
      </c>
      <c r="K194" s="197" t="n">
        <v>0.0014888</v>
      </c>
      <c r="L194" s="197" t="n">
        <v>4.7E-005</v>
      </c>
      <c r="M194" s="198" t="n">
        <v>1.81</v>
      </c>
      <c r="N194" s="20" t="n">
        <v>0</v>
      </c>
      <c r="O194" s="20" t="n">
        <v>0</v>
      </c>
      <c r="P194" s="20" t="n">
        <v>0</v>
      </c>
      <c r="Q194" s="20" t="n">
        <v>1</v>
      </c>
      <c r="R194" s="20" t="n">
        <v>1.4888E-005</v>
      </c>
      <c r="S194" s="20" t="n">
        <v>4.701E-007</v>
      </c>
      <c r="T194" s="20" t="n">
        <v>3</v>
      </c>
      <c r="U194" s="20" t="n">
        <v>0</v>
      </c>
      <c r="V194" s="20" t="n">
        <v>0</v>
      </c>
      <c r="W194" s="199" t="s">
        <v>650</v>
      </c>
      <c r="X194" s="20" t="s">
        <v>632</v>
      </c>
      <c r="Y194" s="20" t="s">
        <v>361</v>
      </c>
      <c r="Z194" s="20"/>
      <c r="AA194" s="20"/>
      <c r="AB194" s="20"/>
      <c r="AC194" s="20"/>
      <c r="AD194" s="20" t="n">
        <v>386</v>
      </c>
      <c r="AE194" s="20" t="n">
        <v>193</v>
      </c>
      <c r="AF194" s="20" t="str">
        <f aca="true">INDIRECT("A"&amp;AD194)</f>
        <v>133-ALL</v>
      </c>
      <c r="AG194" s="20" t="n">
        <f aca="true">INDIRECT("D"&amp;AD194)</f>
        <v>200</v>
      </c>
      <c r="AH194" s="20" t="n">
        <f aca="true">INDIRECT("E"&amp;AD194)</f>
        <v>976</v>
      </c>
      <c r="AI194" s="197" t="n">
        <f aca="true">INDIRECT("I"&amp;AD194)</f>
        <v>-8.2194E-006</v>
      </c>
      <c r="AJ194" s="197" t="n">
        <f aca="true">INDIRECT("J"&amp;AD194)</f>
        <v>-3.892E-007</v>
      </c>
      <c r="AK194" s="197" t="n">
        <f aca="true">AVERAGE(INDIRECT("K"&amp;AD194):INDIRECT("K"&amp;AD195-1))</f>
        <v>0.0004267</v>
      </c>
      <c r="AL194" s="197" t="n">
        <f aca="true">AVERAGE(INDIRECT("L"&amp;AD194):INDIRECT("L"&amp;AD195-1))</f>
        <v>1.43145E-005</v>
      </c>
      <c r="AM194" s="197" t="n">
        <f aca="false">(ABS(AK194)/AK194*SQRT((AK194)^2+(AL194)^2))</f>
        <v>0.000426940036668207</v>
      </c>
      <c r="AN194" s="20"/>
      <c r="AO194" s="197" t="n">
        <f aca="true">STDEV(INDIRECT("K"&amp;AD194):INDIRECT("K"&amp;AD195-1))</f>
        <v>5.65685424949329E-008</v>
      </c>
    </row>
    <row r="195" customFormat="false" ht="14.25" hidden="false" customHeight="true" outlineLevel="0" collapsed="false">
      <c r="A195" s="20" t="s">
        <v>649</v>
      </c>
      <c r="B195" s="20" t="s">
        <v>357</v>
      </c>
      <c r="C195" s="20" t="n">
        <v>0</v>
      </c>
      <c r="D195" s="20" t="n">
        <v>200</v>
      </c>
      <c r="E195" s="20" t="n">
        <v>976</v>
      </c>
      <c r="F195" s="20" t="s">
        <v>358</v>
      </c>
      <c r="G195" s="197" t="n">
        <v>0.0014806</v>
      </c>
      <c r="H195" s="197" t="n">
        <v>4.66E-005</v>
      </c>
      <c r="I195" s="197" t="n">
        <v>-8.2194E-006</v>
      </c>
      <c r="J195" s="197" t="n">
        <v>-3.892E-007</v>
      </c>
      <c r="K195" s="197" t="n">
        <v>0.0014888</v>
      </c>
      <c r="L195" s="197" t="n">
        <v>4.7E-005</v>
      </c>
      <c r="M195" s="198" t="n">
        <v>1.81</v>
      </c>
      <c r="N195" s="20" t="n">
        <v>0</v>
      </c>
      <c r="O195" s="20" t="n">
        <v>0</v>
      </c>
      <c r="P195" s="20" t="n">
        <v>0</v>
      </c>
      <c r="Q195" s="20" t="n">
        <v>1</v>
      </c>
      <c r="R195" s="20" t="n">
        <v>1.4888E-005</v>
      </c>
      <c r="S195" s="20" t="n">
        <v>4.699E-007</v>
      </c>
      <c r="T195" s="20" t="n">
        <v>3</v>
      </c>
      <c r="U195" s="20" t="n">
        <v>0</v>
      </c>
      <c r="V195" s="20" t="n">
        <v>0</v>
      </c>
      <c r="W195" s="199" t="s">
        <v>651</v>
      </c>
      <c r="X195" s="20" t="s">
        <v>632</v>
      </c>
      <c r="Y195" s="20" t="s">
        <v>361</v>
      </c>
      <c r="Z195" s="20"/>
      <c r="AA195" s="20"/>
      <c r="AB195" s="20"/>
      <c r="AC195" s="20"/>
      <c r="AD195" s="20" t="n">
        <v>388</v>
      </c>
      <c r="AE195" s="20" t="n">
        <v>194</v>
      </c>
      <c r="AF195" s="20" t="str">
        <f aca="true">INDIRECT("A"&amp;AD195)</f>
        <v>133-0.8</v>
      </c>
      <c r="AG195" s="20" t="n">
        <f aca="true">INDIRECT("D"&amp;AD195)</f>
        <v>200</v>
      </c>
      <c r="AH195" s="20" t="n">
        <f aca="true">INDIRECT("E"&amp;AD195)</f>
        <v>976</v>
      </c>
      <c r="AI195" s="197" t="n">
        <f aca="true">INDIRECT("I"&amp;AD195)</f>
        <v>-8.2194E-006</v>
      </c>
      <c r="AJ195" s="197" t="n">
        <f aca="true">INDIRECT("J"&amp;AD195)</f>
        <v>-3.892E-007</v>
      </c>
      <c r="AK195" s="197" t="n">
        <f aca="true">AVERAGE(INDIRECT("K"&amp;AD195):INDIRECT("K"&amp;AD196-1))</f>
        <v>0.00135025</v>
      </c>
      <c r="AL195" s="197" t="n">
        <f aca="true">AVERAGE(INDIRECT("L"&amp;AD195):INDIRECT("L"&amp;AD196-1))</f>
        <v>3.6E-005</v>
      </c>
      <c r="AM195" s="197" t="n">
        <f aca="false">(ABS(AK195)/AK195*SQRT((AK195)^2+(AL195)^2))</f>
        <v>0.00135072982587192</v>
      </c>
      <c r="AN195" s="20"/>
      <c r="AO195" s="197" t="n">
        <f aca="true">STDEV(INDIRECT("K"&amp;AD195):INDIRECT("K"&amp;AD196-1))</f>
        <v>7.07106781186948E-008</v>
      </c>
    </row>
    <row r="196" customFormat="false" ht="14.25" hidden="false" customHeight="true" outlineLevel="0" collapsed="false">
      <c r="A196" s="20" t="s">
        <v>652</v>
      </c>
      <c r="B196" s="20" t="s">
        <v>357</v>
      </c>
      <c r="C196" s="20" t="n">
        <v>0</v>
      </c>
      <c r="D196" s="20" t="n">
        <v>200</v>
      </c>
      <c r="E196" s="20" t="n">
        <v>976</v>
      </c>
      <c r="F196" s="20" t="s">
        <v>358</v>
      </c>
      <c r="G196" s="197" t="n">
        <v>0.0013807</v>
      </c>
      <c r="H196" s="197" t="n">
        <v>4.69E-005</v>
      </c>
      <c r="I196" s="197" t="n">
        <v>-8.2194E-006</v>
      </c>
      <c r="J196" s="197" t="n">
        <v>-3.892E-007</v>
      </c>
      <c r="K196" s="197" t="n">
        <v>0.001389</v>
      </c>
      <c r="L196" s="197" t="n">
        <v>4.73E-005</v>
      </c>
      <c r="M196" s="198" t="n">
        <v>1.95</v>
      </c>
      <c r="N196" s="20" t="n">
        <v>0</v>
      </c>
      <c r="O196" s="20" t="n">
        <v>0</v>
      </c>
      <c r="P196" s="20" t="n">
        <v>0</v>
      </c>
      <c r="Q196" s="20" t="n">
        <v>1</v>
      </c>
      <c r="R196" s="20" t="n">
        <v>1.389E-005</v>
      </c>
      <c r="S196" s="20" t="n">
        <v>4.725E-007</v>
      </c>
      <c r="T196" s="20" t="n">
        <v>3</v>
      </c>
      <c r="U196" s="20" t="n">
        <v>0</v>
      </c>
      <c r="V196" s="20" t="n">
        <v>0</v>
      </c>
      <c r="W196" s="199" t="s">
        <v>653</v>
      </c>
      <c r="X196" s="20" t="s">
        <v>632</v>
      </c>
      <c r="Y196" s="20" t="s">
        <v>361</v>
      </c>
      <c r="Z196" s="20"/>
      <c r="AA196" s="20"/>
      <c r="AB196" s="20"/>
      <c r="AC196" s="20"/>
      <c r="AD196" s="20" t="n">
        <v>390</v>
      </c>
      <c r="AE196" s="20" t="n">
        <v>195</v>
      </c>
      <c r="AF196" s="20" t="str">
        <f aca="true">INDIRECT("A"&amp;AD196)</f>
        <v>133-0.6</v>
      </c>
      <c r="AG196" s="20" t="n">
        <f aca="true">INDIRECT("D"&amp;AD196)</f>
        <v>200</v>
      </c>
      <c r="AH196" s="20" t="n">
        <f aca="true">INDIRECT("E"&amp;AD196)</f>
        <v>976</v>
      </c>
      <c r="AI196" s="197" t="n">
        <f aca="true">INDIRECT("I"&amp;AD196)</f>
        <v>-8.2194E-006</v>
      </c>
      <c r="AJ196" s="197" t="n">
        <f aca="true">INDIRECT("J"&amp;AD196)</f>
        <v>-3.892E-007</v>
      </c>
      <c r="AK196" s="197" t="n">
        <f aca="true">AVERAGE(INDIRECT("K"&amp;AD196):INDIRECT("K"&amp;AD197-1))</f>
        <v>0.0005376</v>
      </c>
      <c r="AL196" s="197" t="n">
        <f aca="true">AVERAGE(INDIRECT("L"&amp;AD196):INDIRECT("L"&amp;AD197-1))</f>
        <v>1.7736E-005</v>
      </c>
      <c r="AM196" s="197" t="n">
        <f aca="false">(ABS(AK196)/AK196*SQRT((AK196)^2+(AL196)^2))</f>
        <v>0.000537892485257045</v>
      </c>
      <c r="AN196" s="20"/>
      <c r="AO196" s="197" t="n">
        <f aca="true">STDEV(INDIRECT("K"&amp;AD196):INDIRECT("K"&amp;AD197-1))</f>
        <v>8.48528137424184E-008</v>
      </c>
    </row>
    <row r="197" customFormat="false" ht="14.25" hidden="false" customHeight="true" outlineLevel="0" collapsed="false">
      <c r="A197" s="20" t="s">
        <v>652</v>
      </c>
      <c r="B197" s="20" t="s">
        <v>357</v>
      </c>
      <c r="C197" s="20" t="n">
        <v>0</v>
      </c>
      <c r="D197" s="20" t="n">
        <v>200</v>
      </c>
      <c r="E197" s="20" t="n">
        <v>976</v>
      </c>
      <c r="F197" s="20" t="s">
        <v>358</v>
      </c>
      <c r="G197" s="197" t="n">
        <v>0.0013805</v>
      </c>
      <c r="H197" s="197" t="n">
        <v>4.66E-005</v>
      </c>
      <c r="I197" s="197" t="n">
        <v>-8.2194E-006</v>
      </c>
      <c r="J197" s="197" t="n">
        <v>-3.892E-007</v>
      </c>
      <c r="K197" s="197" t="n">
        <v>0.0013887</v>
      </c>
      <c r="L197" s="197" t="n">
        <v>4.7E-005</v>
      </c>
      <c r="M197" s="198" t="n">
        <v>1.94</v>
      </c>
      <c r="N197" s="20" t="n">
        <v>0</v>
      </c>
      <c r="O197" s="20" t="n">
        <v>0</v>
      </c>
      <c r="P197" s="20" t="n">
        <v>0</v>
      </c>
      <c r="Q197" s="20" t="n">
        <v>1</v>
      </c>
      <c r="R197" s="20" t="n">
        <v>1.3887E-005</v>
      </c>
      <c r="S197" s="20" t="n">
        <v>4.702E-007</v>
      </c>
      <c r="T197" s="20" t="n">
        <v>3</v>
      </c>
      <c r="U197" s="20" t="n">
        <v>0</v>
      </c>
      <c r="V197" s="20" t="n">
        <v>0</v>
      </c>
      <c r="W197" s="199" t="s">
        <v>654</v>
      </c>
      <c r="X197" s="20" t="s">
        <v>632</v>
      </c>
      <c r="Y197" s="20" t="s">
        <v>361</v>
      </c>
      <c r="Z197" s="20"/>
      <c r="AA197" s="20"/>
      <c r="AB197" s="20"/>
      <c r="AC197" s="20"/>
      <c r="AD197" s="20" t="n">
        <v>392</v>
      </c>
      <c r="AE197" s="20" t="n">
        <v>196</v>
      </c>
      <c r="AF197" s="20" t="str">
        <f aca="true">INDIRECT("A"&amp;AD197)</f>
        <v>133-0.4</v>
      </c>
      <c r="AG197" s="20" t="n">
        <f aca="true">INDIRECT("D"&amp;AD197)</f>
        <v>200</v>
      </c>
      <c r="AH197" s="20" t="n">
        <f aca="true">INDIRECT("E"&amp;AD197)</f>
        <v>976</v>
      </c>
      <c r="AI197" s="197" t="n">
        <f aca="true">INDIRECT("I"&amp;AD197)</f>
        <v>-8.2194E-006</v>
      </c>
      <c r="AJ197" s="197" t="n">
        <f aca="true">INDIRECT("J"&amp;AD197)</f>
        <v>-3.892E-007</v>
      </c>
      <c r="AK197" s="197" t="n">
        <f aca="true">AVERAGE(INDIRECT("K"&amp;AD197):INDIRECT("K"&amp;AD198-1))</f>
        <v>0.00037302</v>
      </c>
      <c r="AL197" s="197" t="n">
        <f aca="true">AVERAGE(INDIRECT("L"&amp;AD197):INDIRECT("L"&amp;AD198-1))</f>
        <v>1.28265E-005</v>
      </c>
      <c r="AM197" s="197" t="n">
        <f aca="false">(ABS(AK197)/AK197*SQRT((AK197)^2+(AL197)^2))</f>
        <v>0.000373240458019023</v>
      </c>
      <c r="AN197" s="20"/>
      <c r="AO197" s="197" t="n">
        <f aca="true">STDEV(INDIRECT("K"&amp;AD197):INDIRECT("K"&amp;AD198-1))</f>
        <v>2.82842712474473E-008</v>
      </c>
    </row>
    <row r="198" customFormat="false" ht="14.25" hidden="false" customHeight="true" outlineLevel="0" collapsed="false">
      <c r="A198" s="20" t="s">
        <v>655</v>
      </c>
      <c r="B198" s="20" t="s">
        <v>357</v>
      </c>
      <c r="C198" s="20" t="n">
        <v>0</v>
      </c>
      <c r="D198" s="20" t="n">
        <v>200</v>
      </c>
      <c r="E198" s="20" t="n">
        <v>976</v>
      </c>
      <c r="F198" s="20" t="s">
        <v>358</v>
      </c>
      <c r="G198" s="197" t="n">
        <v>0.0011384</v>
      </c>
      <c r="H198" s="197" t="n">
        <v>3.77E-005</v>
      </c>
      <c r="I198" s="197" t="n">
        <v>-8.2194E-006</v>
      </c>
      <c r="J198" s="197" t="n">
        <v>-3.892E-007</v>
      </c>
      <c r="K198" s="197" t="n">
        <v>0.0011466</v>
      </c>
      <c r="L198" s="197" t="n">
        <v>3.81E-005</v>
      </c>
      <c r="M198" s="198" t="n">
        <v>1.9</v>
      </c>
      <c r="N198" s="20" t="n">
        <v>0</v>
      </c>
      <c r="O198" s="20" t="n">
        <v>0</v>
      </c>
      <c r="P198" s="20" t="n">
        <v>0</v>
      </c>
      <c r="Q198" s="20" t="n">
        <v>1</v>
      </c>
      <c r="R198" s="20" t="n">
        <v>1.1466E-005</v>
      </c>
      <c r="S198" s="20" t="n">
        <v>3.809E-007</v>
      </c>
      <c r="T198" s="20" t="n">
        <v>3</v>
      </c>
      <c r="U198" s="20" t="n">
        <v>0</v>
      </c>
      <c r="V198" s="20" t="n">
        <v>0</v>
      </c>
      <c r="W198" s="199" t="s">
        <v>656</v>
      </c>
      <c r="X198" s="20" t="s">
        <v>632</v>
      </c>
      <c r="Y198" s="20" t="s">
        <v>361</v>
      </c>
      <c r="Z198" s="20"/>
      <c r="AA198" s="20"/>
      <c r="AB198" s="20"/>
      <c r="AC198" s="20"/>
      <c r="AD198" s="20" t="n">
        <v>394</v>
      </c>
      <c r="AE198" s="20" t="n">
        <v>197</v>
      </c>
      <c r="AF198" s="20" t="str">
        <f aca="true">INDIRECT("A"&amp;AD198)</f>
        <v>133-0.2</v>
      </c>
      <c r="AG198" s="20" t="n">
        <f aca="true">INDIRECT("D"&amp;AD198)</f>
        <v>200</v>
      </c>
      <c r="AH198" s="20" t="n">
        <f aca="true">INDIRECT("E"&amp;AD198)</f>
        <v>976</v>
      </c>
      <c r="AI198" s="197" t="n">
        <f aca="true">INDIRECT("I"&amp;AD198)</f>
        <v>-8.2194E-006</v>
      </c>
      <c r="AJ198" s="197" t="n">
        <f aca="true">INDIRECT("J"&amp;AD198)</f>
        <v>-3.892E-007</v>
      </c>
      <c r="AK198" s="197" t="n">
        <f aca="true">AVERAGE(INDIRECT("K"&amp;AD198):INDIRECT("K"&amp;AD199-1))</f>
        <v>0.00035709</v>
      </c>
      <c r="AL198" s="197" t="n">
        <f aca="true">AVERAGE(INDIRECT("L"&amp;AD198):INDIRECT("L"&amp;AD199-1))</f>
        <v>1.19735E-005</v>
      </c>
      <c r="AM198" s="197" t="n">
        <f aca="false">(ABS(AK198)/AK198*SQRT((AK198)^2+(AL198)^2))</f>
        <v>0.000357290683900728</v>
      </c>
      <c r="AN198" s="20"/>
      <c r="AO198" s="197" t="n">
        <f aca="true">STDEV(INDIRECT("K"&amp;AD198):INDIRECT("K"&amp;AD199-1))</f>
        <v>1.41421356237236E-008</v>
      </c>
    </row>
    <row r="199" customFormat="false" ht="14.25" hidden="false" customHeight="true" outlineLevel="0" collapsed="false">
      <c r="A199" s="20" t="s">
        <v>655</v>
      </c>
      <c r="B199" s="20" t="s">
        <v>357</v>
      </c>
      <c r="C199" s="20" t="n">
        <v>0</v>
      </c>
      <c r="D199" s="20" t="n">
        <v>200</v>
      </c>
      <c r="E199" s="20" t="n">
        <v>976</v>
      </c>
      <c r="F199" s="20" t="s">
        <v>358</v>
      </c>
      <c r="G199" s="197" t="n">
        <v>0.001138</v>
      </c>
      <c r="H199" s="197" t="n">
        <v>3.75E-005</v>
      </c>
      <c r="I199" s="197" t="n">
        <v>-8.2194E-006</v>
      </c>
      <c r="J199" s="197" t="n">
        <v>-3.892E-007</v>
      </c>
      <c r="K199" s="197" t="n">
        <v>0.0011462</v>
      </c>
      <c r="L199" s="197" t="n">
        <v>3.79E-005</v>
      </c>
      <c r="M199" s="198" t="n">
        <v>1.89</v>
      </c>
      <c r="N199" s="20" t="n">
        <v>0</v>
      </c>
      <c r="O199" s="20" t="n">
        <v>0</v>
      </c>
      <c r="P199" s="20" t="n">
        <v>0</v>
      </c>
      <c r="Q199" s="20" t="n">
        <v>1</v>
      </c>
      <c r="R199" s="20" t="n">
        <v>1.1462E-005</v>
      </c>
      <c r="S199" s="20" t="n">
        <v>3.788E-007</v>
      </c>
      <c r="T199" s="20" t="n">
        <v>3</v>
      </c>
      <c r="U199" s="20" t="n">
        <v>0</v>
      </c>
      <c r="V199" s="20" t="n">
        <v>0</v>
      </c>
      <c r="W199" s="199" t="s">
        <v>657</v>
      </c>
      <c r="X199" s="20" t="s">
        <v>632</v>
      </c>
      <c r="Y199" s="20" t="s">
        <v>361</v>
      </c>
      <c r="Z199" s="20"/>
      <c r="AA199" s="20"/>
      <c r="AB199" s="20"/>
      <c r="AC199" s="20"/>
      <c r="AD199" s="20" t="n">
        <v>396</v>
      </c>
      <c r="AE199" s="20" t="n">
        <v>198</v>
      </c>
      <c r="AF199" s="20" t="str">
        <f aca="true">INDIRECT("A"&amp;AD199)</f>
        <v>133-&lt;0.2</v>
      </c>
      <c r="AG199" s="20" t="n">
        <f aca="true">INDIRECT("D"&amp;AD199)</f>
        <v>200</v>
      </c>
      <c r="AH199" s="20" t="n">
        <f aca="true">INDIRECT("E"&amp;AD199)</f>
        <v>976</v>
      </c>
      <c r="AI199" s="197" t="n">
        <f aca="true">INDIRECT("I"&amp;AD199)</f>
        <v>-8.2194E-006</v>
      </c>
      <c r="AJ199" s="197" t="n">
        <f aca="true">INDIRECT("J"&amp;AD199)</f>
        <v>-3.892E-007</v>
      </c>
      <c r="AK199" s="197" t="n">
        <f aca="true">AVERAGE(INDIRECT("K"&amp;AD199):INDIRECT("K"&amp;AD200-1))</f>
        <v>0.000852145</v>
      </c>
      <c r="AL199" s="197" t="n">
        <f aca="true">AVERAGE(INDIRECT("L"&amp;AD199):INDIRECT("L"&amp;AD200-1))</f>
        <v>2.704E-005</v>
      </c>
      <c r="AM199" s="197" t="n">
        <f aca="false">(ABS(AK199)/AK199*SQRT((AK199)^2+(AL199)^2))</f>
        <v>0.000852573904494502</v>
      </c>
      <c r="AN199" s="20"/>
      <c r="AO199" s="197" t="n">
        <f aca="true">STDEV(INDIRECT("K"&amp;AD199):INDIRECT("K"&amp;AD200-1))</f>
        <v>1.34350288425413E-007</v>
      </c>
    </row>
    <row r="200" customFormat="false" ht="14.25" hidden="false" customHeight="true" outlineLevel="0" collapsed="false">
      <c r="A200" s="20" t="s">
        <v>658</v>
      </c>
      <c r="B200" s="20" t="s">
        <v>357</v>
      </c>
      <c r="C200" s="20" t="n">
        <v>0</v>
      </c>
      <c r="D200" s="20" t="n">
        <v>200</v>
      </c>
      <c r="E200" s="20" t="n">
        <v>976</v>
      </c>
      <c r="F200" s="20" t="s">
        <v>358</v>
      </c>
      <c r="G200" s="197" t="n">
        <v>0.00076269</v>
      </c>
      <c r="H200" s="197" t="n">
        <v>2.5179E-005</v>
      </c>
      <c r="I200" s="197" t="n">
        <v>-8.2194E-006</v>
      </c>
      <c r="J200" s="197" t="n">
        <v>-3.892E-007</v>
      </c>
      <c r="K200" s="197" t="n">
        <v>0.00077091</v>
      </c>
      <c r="L200" s="197" t="n">
        <v>2.5568E-005</v>
      </c>
      <c r="M200" s="198" t="n">
        <v>1.9</v>
      </c>
      <c r="N200" s="20" t="n">
        <v>0</v>
      </c>
      <c r="O200" s="20" t="n">
        <v>0</v>
      </c>
      <c r="P200" s="20" t="n">
        <v>0</v>
      </c>
      <c r="Q200" s="20" t="n">
        <v>1</v>
      </c>
      <c r="R200" s="20" t="n">
        <v>7.7091E-006</v>
      </c>
      <c r="S200" s="20" t="n">
        <v>2.557E-007</v>
      </c>
      <c r="T200" s="20" t="n">
        <v>3</v>
      </c>
      <c r="U200" s="20" t="n">
        <v>0</v>
      </c>
      <c r="V200" s="20" t="n">
        <v>0</v>
      </c>
      <c r="W200" s="199" t="s">
        <v>659</v>
      </c>
      <c r="X200" s="20" t="s">
        <v>632</v>
      </c>
      <c r="Y200" s="20" t="s">
        <v>361</v>
      </c>
      <c r="Z200" s="20"/>
      <c r="AA200" s="20"/>
      <c r="AB200" s="20"/>
      <c r="AC200" s="20"/>
      <c r="AD200" s="20" t="n">
        <v>398</v>
      </c>
      <c r="AE200" s="20" t="n">
        <v>199</v>
      </c>
      <c r="AF200" s="20" t="str">
        <f aca="true">INDIRECT("A"&amp;AD200)</f>
        <v>134-ALL</v>
      </c>
      <c r="AG200" s="20" t="n">
        <f aca="true">INDIRECT("D"&amp;AD200)</f>
        <v>200</v>
      </c>
      <c r="AH200" s="20" t="n">
        <f aca="true">INDIRECT("E"&amp;AD200)</f>
        <v>976</v>
      </c>
      <c r="AI200" s="197" t="n">
        <f aca="true">INDIRECT("I"&amp;AD200)</f>
        <v>-8.2194E-006</v>
      </c>
      <c r="AJ200" s="197" t="n">
        <f aca="true">INDIRECT("J"&amp;AD200)</f>
        <v>-3.892E-007</v>
      </c>
      <c r="AK200" s="197" t="n">
        <f aca="true">AVERAGE(INDIRECT("K"&amp;AD200):INDIRECT("K"&amp;AD201-1))</f>
        <v>0.00039163</v>
      </c>
      <c r="AL200" s="197" t="n">
        <f aca="true">AVERAGE(INDIRECT("L"&amp;AD200):INDIRECT("L"&amp;AD201-1))</f>
        <v>1.3992E-005</v>
      </c>
      <c r="AM200" s="197" t="n">
        <f aca="false">(ABS(AK200)/AK200*SQRT((AK200)^2+(AL200)^2))</f>
        <v>0.000391879870577707</v>
      </c>
      <c r="AN200" s="20"/>
      <c r="AO200" s="197" t="n">
        <f aca="true">STDEV(INDIRECT("K"&amp;AD200):INDIRECT("K"&amp;AD201-1))</f>
        <v>1.41421356237236E-008</v>
      </c>
    </row>
    <row r="201" customFormat="false" ht="14.25" hidden="false" customHeight="true" outlineLevel="0" collapsed="false">
      <c r="A201" s="20" t="s">
        <v>658</v>
      </c>
      <c r="B201" s="20" t="s">
        <v>357</v>
      </c>
      <c r="C201" s="20" t="n">
        <v>0</v>
      </c>
      <c r="D201" s="20" t="n">
        <v>200</v>
      </c>
      <c r="E201" s="20" t="n">
        <v>976</v>
      </c>
      <c r="F201" s="20" t="s">
        <v>358</v>
      </c>
      <c r="G201" s="197" t="n">
        <v>0.00076291</v>
      </c>
      <c r="H201" s="197" t="n">
        <v>2.4974E-005</v>
      </c>
      <c r="I201" s="197" t="n">
        <v>-8.2194E-006</v>
      </c>
      <c r="J201" s="197" t="n">
        <v>-3.892E-007</v>
      </c>
      <c r="K201" s="197" t="n">
        <v>0.00077113</v>
      </c>
      <c r="L201" s="197" t="n">
        <v>2.5363E-005</v>
      </c>
      <c r="M201" s="198" t="n">
        <v>1.88</v>
      </c>
      <c r="N201" s="20" t="n">
        <v>0</v>
      </c>
      <c r="O201" s="20" t="n">
        <v>0</v>
      </c>
      <c r="P201" s="20" t="n">
        <v>0</v>
      </c>
      <c r="Q201" s="20" t="n">
        <v>1</v>
      </c>
      <c r="R201" s="20" t="n">
        <v>7.7113E-006</v>
      </c>
      <c r="S201" s="20" t="n">
        <v>2.536E-007</v>
      </c>
      <c r="T201" s="20" t="n">
        <v>3</v>
      </c>
      <c r="U201" s="20" t="n">
        <v>0</v>
      </c>
      <c r="V201" s="20" t="n">
        <v>0</v>
      </c>
      <c r="W201" s="199" t="s">
        <v>660</v>
      </c>
      <c r="X201" s="20" t="s">
        <v>632</v>
      </c>
      <c r="Y201" s="20" t="s">
        <v>361</v>
      </c>
      <c r="Z201" s="20"/>
      <c r="AA201" s="20"/>
      <c r="AB201" s="20"/>
      <c r="AC201" s="20"/>
      <c r="AD201" s="20" t="n">
        <v>400</v>
      </c>
      <c r="AE201" s="20" t="n">
        <v>200</v>
      </c>
      <c r="AF201" s="20" t="str">
        <f aca="true">INDIRECT("A"&amp;AD201)</f>
        <v>134-0.8</v>
      </c>
      <c r="AG201" s="20" t="n">
        <f aca="true">INDIRECT("D"&amp;AD201)</f>
        <v>200</v>
      </c>
      <c r="AH201" s="20" t="n">
        <f aca="true">INDIRECT("E"&amp;AD201)</f>
        <v>976</v>
      </c>
      <c r="AI201" s="197" t="n">
        <f aca="true">INDIRECT("I"&amp;AD201)</f>
        <v>-8.2194E-006</v>
      </c>
      <c r="AJ201" s="197" t="n">
        <f aca="true">INDIRECT("J"&amp;AD201)</f>
        <v>-3.892E-007</v>
      </c>
      <c r="AK201" s="197" t="n">
        <f aca="true">AVERAGE(INDIRECT("K"&amp;AD201):INDIRECT("K"&amp;AD202-1))</f>
        <v>0.000949195</v>
      </c>
      <c r="AL201" s="197" t="n">
        <f aca="true">AVERAGE(INDIRECT("L"&amp;AD201):INDIRECT("L"&amp;AD202-1))</f>
        <v>3.5324E-005</v>
      </c>
      <c r="AM201" s="197" t="n">
        <f aca="false">(ABS(AK201)/AK201*SQRT((AK201)^2+(AL201)^2))</f>
        <v>0.000949852058481214</v>
      </c>
      <c r="AN201" s="20"/>
      <c r="AO201" s="197" t="n">
        <f aca="true">STDEV(INDIRECT("K"&amp;AD201):INDIRECT("K"&amp;AD202-1))</f>
        <v>1.48492424049213E-007</v>
      </c>
    </row>
    <row r="202" customFormat="false" ht="14.25" hidden="false" customHeight="true" outlineLevel="0" collapsed="false">
      <c r="A202" s="20" t="s">
        <v>661</v>
      </c>
      <c r="B202" s="20" t="s">
        <v>357</v>
      </c>
      <c r="C202" s="20" t="n">
        <v>0</v>
      </c>
      <c r="D202" s="20" t="n">
        <v>200</v>
      </c>
      <c r="E202" s="20" t="n">
        <v>976</v>
      </c>
      <c r="F202" s="20" t="s">
        <v>358</v>
      </c>
      <c r="G202" s="197" t="n">
        <v>0.0012293</v>
      </c>
      <c r="H202" s="197" t="n">
        <v>3.83E-005</v>
      </c>
      <c r="I202" s="197" t="n">
        <v>-8.2194E-006</v>
      </c>
      <c r="J202" s="197" t="n">
        <v>-3.892E-007</v>
      </c>
      <c r="K202" s="197" t="n">
        <v>0.0012376</v>
      </c>
      <c r="L202" s="197" t="n">
        <v>3.87E-005</v>
      </c>
      <c r="M202" s="198" t="n">
        <v>1.79</v>
      </c>
      <c r="N202" s="20" t="n">
        <v>0</v>
      </c>
      <c r="O202" s="20" t="n">
        <v>0</v>
      </c>
      <c r="P202" s="20" t="n">
        <v>0</v>
      </c>
      <c r="Q202" s="20" t="n">
        <v>1</v>
      </c>
      <c r="R202" s="20" t="n">
        <v>1.2376E-005</v>
      </c>
      <c r="S202" s="20" t="n">
        <v>3.871E-007</v>
      </c>
      <c r="T202" s="20" t="n">
        <v>3</v>
      </c>
      <c r="U202" s="20" t="n">
        <v>0</v>
      </c>
      <c r="V202" s="20" t="n">
        <v>0</v>
      </c>
      <c r="W202" s="199" t="s">
        <v>662</v>
      </c>
      <c r="X202" s="20" t="s">
        <v>632</v>
      </c>
      <c r="Y202" s="20" t="s">
        <v>361</v>
      </c>
      <c r="Z202" s="20"/>
      <c r="AA202" s="20"/>
      <c r="AB202" s="20"/>
      <c r="AC202" s="20"/>
      <c r="AD202" s="20" t="n">
        <v>402</v>
      </c>
      <c r="AE202" s="20" t="n">
        <v>201</v>
      </c>
      <c r="AF202" s="20" t="str">
        <f aca="true">INDIRECT("A"&amp;AD202)</f>
        <v>134-0.6</v>
      </c>
      <c r="AG202" s="20" t="n">
        <f aca="true">INDIRECT("D"&amp;AD202)</f>
        <v>200</v>
      </c>
      <c r="AH202" s="20" t="n">
        <f aca="true">INDIRECT("E"&amp;AD202)</f>
        <v>976</v>
      </c>
      <c r="AI202" s="197" t="n">
        <f aca="true">INDIRECT("I"&amp;AD202)</f>
        <v>-8.2194E-006</v>
      </c>
      <c r="AJ202" s="197" t="n">
        <f aca="true">INDIRECT("J"&amp;AD202)</f>
        <v>-3.892E-007</v>
      </c>
      <c r="AK202" s="197" t="n">
        <f aca="true">AVERAGE(INDIRECT("K"&amp;AD202):INDIRECT("K"&amp;AD203-1))</f>
        <v>0.000505815</v>
      </c>
      <c r="AL202" s="197" t="n">
        <f aca="true">AVERAGE(INDIRECT("L"&amp;AD202):INDIRECT("L"&amp;AD203-1))</f>
        <v>1.88115E-005</v>
      </c>
      <c r="AM202" s="197" t="n">
        <f aca="false">(ABS(AK202)/AK202*SQRT((AK202)^2+(AL202)^2))</f>
        <v>0.000506164683435391</v>
      </c>
      <c r="AN202" s="20"/>
      <c r="AO202" s="197" t="n">
        <f aca="true">STDEV(INDIRECT("K"&amp;AD202):INDIRECT("K"&amp;AD203-1))</f>
        <v>1.06066017178042E-007</v>
      </c>
    </row>
    <row r="203" customFormat="false" ht="14.25" hidden="false" customHeight="true" outlineLevel="0" collapsed="false">
      <c r="A203" s="20" t="s">
        <v>661</v>
      </c>
      <c r="B203" s="20" t="s">
        <v>357</v>
      </c>
      <c r="C203" s="20" t="n">
        <v>0</v>
      </c>
      <c r="D203" s="20" t="n">
        <v>200</v>
      </c>
      <c r="E203" s="20" t="n">
        <v>976</v>
      </c>
      <c r="F203" s="20" t="s">
        <v>358</v>
      </c>
      <c r="G203" s="197" t="n">
        <v>0.0012294</v>
      </c>
      <c r="H203" s="197" t="n">
        <v>3.84E-005</v>
      </c>
      <c r="I203" s="197" t="n">
        <v>-8.2194E-006</v>
      </c>
      <c r="J203" s="197" t="n">
        <v>-3.892E-007</v>
      </c>
      <c r="K203" s="197" t="n">
        <v>0.0012376</v>
      </c>
      <c r="L203" s="197" t="n">
        <v>3.87E-005</v>
      </c>
      <c r="M203" s="198" t="n">
        <v>1.79</v>
      </c>
      <c r="N203" s="20" t="n">
        <v>0</v>
      </c>
      <c r="O203" s="20" t="n">
        <v>0</v>
      </c>
      <c r="P203" s="20" t="n">
        <v>0</v>
      </c>
      <c r="Q203" s="20" t="n">
        <v>1</v>
      </c>
      <c r="R203" s="20" t="n">
        <v>1.2376E-005</v>
      </c>
      <c r="S203" s="20" t="n">
        <v>3.875E-007</v>
      </c>
      <c r="T203" s="20" t="n">
        <v>3</v>
      </c>
      <c r="U203" s="20" t="n">
        <v>0</v>
      </c>
      <c r="V203" s="20" t="n">
        <v>0</v>
      </c>
      <c r="W203" s="199" t="s">
        <v>663</v>
      </c>
      <c r="X203" s="20" t="s">
        <v>632</v>
      </c>
      <c r="Y203" s="20" t="s">
        <v>361</v>
      </c>
      <c r="Z203" s="20"/>
      <c r="AA203" s="20"/>
      <c r="AB203" s="20"/>
      <c r="AC203" s="20"/>
      <c r="AD203" s="20" t="n">
        <v>404</v>
      </c>
      <c r="AE203" s="20" t="n">
        <v>202</v>
      </c>
      <c r="AF203" s="20" t="str">
        <f aca="true">INDIRECT("A"&amp;AD203)</f>
        <v>134-0.4</v>
      </c>
      <c r="AG203" s="20" t="n">
        <f aca="true">INDIRECT("D"&amp;AD203)</f>
        <v>200</v>
      </c>
      <c r="AH203" s="20" t="n">
        <f aca="true">INDIRECT("E"&amp;AD203)</f>
        <v>976</v>
      </c>
      <c r="AI203" s="197" t="n">
        <f aca="true">INDIRECT("I"&amp;AD203)</f>
        <v>-8.2194E-006</v>
      </c>
      <c r="AJ203" s="197" t="n">
        <f aca="true">INDIRECT("J"&amp;AD203)</f>
        <v>-3.892E-007</v>
      </c>
      <c r="AK203" s="197" t="n">
        <f aca="true">AVERAGE(INDIRECT("K"&amp;AD203):INDIRECT("K"&amp;AD204-1))</f>
        <v>0.00036133</v>
      </c>
      <c r="AL203" s="197" t="n">
        <f aca="true">AVERAGE(INDIRECT("L"&amp;AD203):INDIRECT("L"&amp;AD204-1))</f>
        <v>1.2239E-005</v>
      </c>
      <c r="AM203" s="197" t="n">
        <f aca="false">(ABS(AK203)/AK203*SQRT((AK203)^2+(AL203)^2))</f>
        <v>0.000361537220796144</v>
      </c>
      <c r="AN203" s="20"/>
      <c r="AO203" s="197" t="n">
        <f aca="true">STDEV(INDIRECT("K"&amp;AD203):INDIRECT("K"&amp;AD204-1))</f>
        <v>1.27279220613589E-007</v>
      </c>
    </row>
    <row r="204" customFormat="false" ht="14.25" hidden="false" customHeight="true" outlineLevel="0" collapsed="false">
      <c r="A204" s="20" t="s">
        <v>664</v>
      </c>
      <c r="B204" s="20" t="s">
        <v>357</v>
      </c>
      <c r="C204" s="20" t="n">
        <v>0</v>
      </c>
      <c r="D204" s="20" t="n">
        <v>200</v>
      </c>
      <c r="E204" s="20" t="n">
        <v>976</v>
      </c>
      <c r="F204" s="20" t="s">
        <v>358</v>
      </c>
      <c r="G204" s="197" t="n">
        <v>0.0023827</v>
      </c>
      <c r="H204" s="197" t="n">
        <v>7.05E-005</v>
      </c>
      <c r="I204" s="197" t="n">
        <v>-8.2194E-006</v>
      </c>
      <c r="J204" s="197" t="n">
        <v>-3.892E-007</v>
      </c>
      <c r="K204" s="197" t="n">
        <v>0.0023909</v>
      </c>
      <c r="L204" s="197" t="n">
        <v>7.09E-005</v>
      </c>
      <c r="M204" s="198" t="n">
        <v>1.7</v>
      </c>
      <c r="N204" s="20" t="n">
        <v>0</v>
      </c>
      <c r="O204" s="20" t="n">
        <v>0</v>
      </c>
      <c r="P204" s="20" t="n">
        <v>0</v>
      </c>
      <c r="Q204" s="20" t="n">
        <v>1</v>
      </c>
      <c r="R204" s="20" t="n">
        <v>2.3909E-005</v>
      </c>
      <c r="S204" s="20" t="n">
        <v>7.087E-007</v>
      </c>
      <c r="T204" s="20" t="n">
        <v>3</v>
      </c>
      <c r="U204" s="20" t="n">
        <v>0</v>
      </c>
      <c r="V204" s="20" t="n">
        <v>0</v>
      </c>
      <c r="W204" s="199" t="s">
        <v>665</v>
      </c>
      <c r="X204" s="20" t="s">
        <v>632</v>
      </c>
      <c r="Y204" s="20" t="s">
        <v>361</v>
      </c>
      <c r="Z204" s="20"/>
      <c r="AA204" s="20"/>
      <c r="AB204" s="20"/>
      <c r="AC204" s="20"/>
      <c r="AD204" s="20" t="n">
        <v>406</v>
      </c>
      <c r="AE204" s="20" t="n">
        <v>203</v>
      </c>
      <c r="AF204" s="20" t="str">
        <f aca="true">INDIRECT("A"&amp;AD204)</f>
        <v>134-0.2</v>
      </c>
      <c r="AG204" s="20" t="n">
        <f aca="true">INDIRECT("D"&amp;AD204)</f>
        <v>200</v>
      </c>
      <c r="AH204" s="20" t="n">
        <f aca="true">INDIRECT("E"&amp;AD204)</f>
        <v>976</v>
      </c>
      <c r="AI204" s="197" t="n">
        <f aca="true">INDIRECT("I"&amp;AD204)</f>
        <v>-8.2194E-006</v>
      </c>
      <c r="AJ204" s="197" t="n">
        <f aca="true">INDIRECT("J"&amp;AD204)</f>
        <v>-3.892E-007</v>
      </c>
      <c r="AK204" s="197" t="n">
        <f aca="true">AVERAGE(INDIRECT("K"&amp;AD204):INDIRECT("K"&amp;AD205-1))</f>
        <v>0.00036547</v>
      </c>
      <c r="AL204" s="197" t="n">
        <f aca="true">AVERAGE(INDIRECT("L"&amp;AD204):INDIRECT("L"&amp;AD205-1))</f>
        <v>1.2346E-005</v>
      </c>
      <c r="AM204" s="197" t="n">
        <f aca="false">(ABS(AK204)/AK204*SQRT((AK204)^2+(AL204)^2))</f>
        <v>0.00036567847163321</v>
      </c>
      <c r="AN204" s="20"/>
      <c r="AO204" s="197" t="n">
        <f aca="true">STDEV(INDIRECT("K"&amp;AD204):INDIRECT("K"&amp;AD205-1))</f>
        <v>1.55563491861037E-007</v>
      </c>
    </row>
    <row r="205" customFormat="false" ht="14.25" hidden="false" customHeight="true" outlineLevel="0" collapsed="false">
      <c r="A205" s="20" t="s">
        <v>664</v>
      </c>
      <c r="B205" s="20" t="s">
        <v>357</v>
      </c>
      <c r="C205" s="20" t="n">
        <v>0</v>
      </c>
      <c r="D205" s="20" t="n">
        <v>200</v>
      </c>
      <c r="E205" s="20" t="n">
        <v>976</v>
      </c>
      <c r="F205" s="20" t="s">
        <v>358</v>
      </c>
      <c r="G205" s="197" t="n">
        <v>0.0023826</v>
      </c>
      <c r="H205" s="197" t="n">
        <v>7.06E-005</v>
      </c>
      <c r="I205" s="197" t="n">
        <v>-8.2194E-006</v>
      </c>
      <c r="J205" s="197" t="n">
        <v>-3.892E-007</v>
      </c>
      <c r="K205" s="197" t="n">
        <v>0.0023908</v>
      </c>
      <c r="L205" s="197" t="n">
        <v>7.1E-005</v>
      </c>
      <c r="M205" s="198" t="n">
        <v>1.7</v>
      </c>
      <c r="N205" s="20" t="n">
        <v>0</v>
      </c>
      <c r="O205" s="20" t="n">
        <v>0</v>
      </c>
      <c r="P205" s="20" t="n">
        <v>0</v>
      </c>
      <c r="Q205" s="20" t="n">
        <v>1</v>
      </c>
      <c r="R205" s="20" t="n">
        <v>2.3908E-005</v>
      </c>
      <c r="S205" s="20" t="n">
        <v>7.1E-007</v>
      </c>
      <c r="T205" s="20" t="n">
        <v>3</v>
      </c>
      <c r="U205" s="20" t="n">
        <v>0</v>
      </c>
      <c r="V205" s="20" t="n">
        <v>0</v>
      </c>
      <c r="W205" s="199" t="s">
        <v>666</v>
      </c>
      <c r="X205" s="20" t="s">
        <v>632</v>
      </c>
      <c r="Y205" s="20" t="s">
        <v>361</v>
      </c>
      <c r="Z205" s="20"/>
      <c r="AA205" s="20"/>
      <c r="AB205" s="20"/>
      <c r="AC205" s="20"/>
      <c r="AD205" s="20" t="n">
        <v>408</v>
      </c>
      <c r="AE205" s="20" t="n">
        <v>204</v>
      </c>
      <c r="AF205" s="20" t="str">
        <f aca="true">INDIRECT("A"&amp;AD205)</f>
        <v>134-&lt;0.2</v>
      </c>
      <c r="AG205" s="20" t="n">
        <f aca="true">INDIRECT("D"&amp;AD205)</f>
        <v>200</v>
      </c>
      <c r="AH205" s="20" t="n">
        <f aca="true">INDIRECT("E"&amp;AD205)</f>
        <v>976</v>
      </c>
      <c r="AI205" s="197" t="n">
        <f aca="true">INDIRECT("I"&amp;AD205)</f>
        <v>-8.2194E-006</v>
      </c>
      <c r="AJ205" s="197" t="n">
        <f aca="true">INDIRECT("J"&amp;AD205)</f>
        <v>-3.892E-007</v>
      </c>
      <c r="AK205" s="197" t="n">
        <f aca="true">AVERAGE(INDIRECT("K"&amp;AD205):INDIRECT("K"&amp;AD206-1))</f>
        <v>0.00087034</v>
      </c>
      <c r="AL205" s="197" t="n">
        <f aca="true">AVERAGE(INDIRECT("L"&amp;AD205):INDIRECT("L"&amp;AD206-1))</f>
        <v>2.73695E-005</v>
      </c>
      <c r="AM205" s="197" t="n">
        <f aca="false">(ABS(AK205)/AK205*SQRT((AK205)^2+(AL205)^2))</f>
        <v>0.000870770236704408</v>
      </c>
      <c r="AN205" s="20"/>
      <c r="AO205" s="197" t="n">
        <f aca="true">STDEV(INDIRECT("K"&amp;AD205):INDIRECT("K"&amp;AD206-1))</f>
        <v>1.27279220613589E-007</v>
      </c>
    </row>
    <row r="206" customFormat="false" ht="14.25" hidden="false" customHeight="true" outlineLevel="0" collapsed="false">
      <c r="A206" s="20" t="s">
        <v>667</v>
      </c>
      <c r="B206" s="20" t="s">
        <v>357</v>
      </c>
      <c r="C206" s="20" t="n">
        <v>0</v>
      </c>
      <c r="D206" s="20" t="n">
        <v>200</v>
      </c>
      <c r="E206" s="20" t="n">
        <v>976</v>
      </c>
      <c r="F206" s="20" t="s">
        <v>358</v>
      </c>
      <c r="G206" s="197" t="n">
        <v>0.00034726</v>
      </c>
      <c r="H206" s="197" t="n">
        <v>1.6446E-005</v>
      </c>
      <c r="I206" s="197" t="n">
        <v>-8.2194E-006</v>
      </c>
      <c r="J206" s="197" t="n">
        <v>-3.892E-007</v>
      </c>
      <c r="K206" s="197" t="n">
        <v>0.00035548</v>
      </c>
      <c r="L206" s="197" t="n">
        <v>1.6835E-005</v>
      </c>
      <c r="M206" s="198" t="n">
        <v>2.71</v>
      </c>
      <c r="N206" s="20" t="n">
        <v>0</v>
      </c>
      <c r="O206" s="20" t="n">
        <v>0</v>
      </c>
      <c r="P206" s="20" t="n">
        <v>0</v>
      </c>
      <c r="Q206" s="20" t="n">
        <v>1</v>
      </c>
      <c r="R206" s="20" t="n">
        <v>3.5548E-006</v>
      </c>
      <c r="S206" s="20" t="n">
        <v>1.684E-007</v>
      </c>
      <c r="T206" s="20" t="n">
        <v>3</v>
      </c>
      <c r="U206" s="20" t="n">
        <v>0</v>
      </c>
      <c r="V206" s="20" t="n">
        <v>0</v>
      </c>
      <c r="W206" s="199" t="s">
        <v>668</v>
      </c>
      <c r="X206" s="20" t="s">
        <v>632</v>
      </c>
      <c r="Y206" s="20" t="s">
        <v>361</v>
      </c>
      <c r="Z206" s="20"/>
      <c r="AA206" s="20"/>
      <c r="AB206" s="20"/>
      <c r="AC206" s="20"/>
      <c r="AD206" s="20" t="n">
        <v>410</v>
      </c>
      <c r="AE206" s="20" t="n">
        <v>205</v>
      </c>
      <c r="AF206" s="20" t="str">
        <f aca="true">INDIRECT("A"&amp;AD206)</f>
        <v>135-ALL</v>
      </c>
      <c r="AG206" s="20" t="n">
        <f aca="true">INDIRECT("D"&amp;AD206)</f>
        <v>200</v>
      </c>
      <c r="AH206" s="20" t="n">
        <f aca="true">INDIRECT("E"&amp;AD206)</f>
        <v>976</v>
      </c>
      <c r="AI206" s="197" t="n">
        <f aca="true">INDIRECT("I"&amp;AD206)</f>
        <v>-8.2194E-006</v>
      </c>
      <c r="AJ206" s="197" t="n">
        <f aca="true">INDIRECT("J"&amp;AD206)</f>
        <v>-3.892E-007</v>
      </c>
      <c r="AK206" s="197" t="n">
        <f aca="true">AVERAGE(INDIRECT("K"&amp;AD206):INDIRECT("K"&amp;AD207-1))</f>
        <v>0.00047195</v>
      </c>
      <c r="AL206" s="197" t="n">
        <f aca="true">AVERAGE(INDIRECT("L"&amp;AD206):INDIRECT("L"&amp;AD207-1))</f>
        <v>1.50505E-005</v>
      </c>
      <c r="AM206" s="197" t="n">
        <f aca="false">(ABS(AK206)/AK206*SQRT((AK206)^2+(AL206)^2))</f>
        <v>0.000472189919471234</v>
      </c>
      <c r="AN206" s="20"/>
      <c r="AO206" s="197" t="n">
        <f aca="true">STDEV(INDIRECT("K"&amp;AD206):INDIRECT("K"&amp;AD207-1))</f>
        <v>1.41421356237236E-008</v>
      </c>
    </row>
    <row r="207" customFormat="false" ht="14.25" hidden="false" customHeight="true" outlineLevel="0" collapsed="false">
      <c r="A207" s="20" t="s">
        <v>667</v>
      </c>
      <c r="B207" s="20" t="s">
        <v>357</v>
      </c>
      <c r="C207" s="20" t="n">
        <v>0</v>
      </c>
      <c r="D207" s="20" t="n">
        <v>200</v>
      </c>
      <c r="E207" s="20" t="n">
        <v>976</v>
      </c>
      <c r="F207" s="20" t="s">
        <v>358</v>
      </c>
      <c r="G207" s="197" t="n">
        <v>0.00034746</v>
      </c>
      <c r="H207" s="197" t="n">
        <v>1.6507E-005</v>
      </c>
      <c r="I207" s="197" t="n">
        <v>-8.2194E-006</v>
      </c>
      <c r="J207" s="197" t="n">
        <v>-3.892E-007</v>
      </c>
      <c r="K207" s="197" t="n">
        <v>0.00035568</v>
      </c>
      <c r="L207" s="197" t="n">
        <v>1.6897E-005</v>
      </c>
      <c r="M207" s="198" t="n">
        <v>2.72</v>
      </c>
      <c r="N207" s="20" t="n">
        <v>0</v>
      </c>
      <c r="O207" s="20" t="n">
        <v>0</v>
      </c>
      <c r="P207" s="20" t="n">
        <v>0</v>
      </c>
      <c r="Q207" s="20" t="n">
        <v>1</v>
      </c>
      <c r="R207" s="20" t="n">
        <v>3.5568E-006</v>
      </c>
      <c r="S207" s="20" t="n">
        <v>1.69E-007</v>
      </c>
      <c r="T207" s="20" t="n">
        <v>3</v>
      </c>
      <c r="U207" s="20" t="n">
        <v>0</v>
      </c>
      <c r="V207" s="20" t="n">
        <v>0</v>
      </c>
      <c r="W207" s="199" t="s">
        <v>669</v>
      </c>
      <c r="X207" s="20" t="s">
        <v>632</v>
      </c>
      <c r="Y207" s="20" t="s">
        <v>361</v>
      </c>
      <c r="Z207" s="20"/>
      <c r="AA207" s="20"/>
      <c r="AB207" s="20"/>
      <c r="AC207" s="20"/>
      <c r="AD207" s="20" t="n">
        <v>412</v>
      </c>
      <c r="AE207" s="20" t="n">
        <v>206</v>
      </c>
      <c r="AF207" s="20" t="str">
        <f aca="true">INDIRECT("A"&amp;AD207)</f>
        <v>135-0.8</v>
      </c>
      <c r="AG207" s="20" t="n">
        <f aca="true">INDIRECT("D"&amp;AD207)</f>
        <v>200</v>
      </c>
      <c r="AH207" s="20" t="n">
        <f aca="true">INDIRECT("E"&amp;AD207)</f>
        <v>976</v>
      </c>
      <c r="AI207" s="197" t="n">
        <f aca="true">INDIRECT("I"&amp;AD207)</f>
        <v>-8.2194E-006</v>
      </c>
      <c r="AJ207" s="197" t="n">
        <f aca="true">INDIRECT("J"&amp;AD207)</f>
        <v>-3.892E-007</v>
      </c>
      <c r="AK207" s="197" t="n">
        <f aca="true">AVERAGE(INDIRECT("K"&amp;AD207):INDIRECT("K"&amp;AD208-1))</f>
        <v>0.00054727</v>
      </c>
      <c r="AL207" s="197" t="n">
        <f aca="true">AVERAGE(INDIRECT("L"&amp;AD207):INDIRECT("L"&amp;AD208-1))</f>
        <v>1.94555E-005</v>
      </c>
      <c r="AM207" s="197" t="n">
        <f aca="false">(ABS(AK207)/AK207*SQRT((AK207)^2+(AL207)^2))</f>
        <v>0.000547615713233514</v>
      </c>
      <c r="AN207" s="20"/>
      <c r="AO207" s="197" t="n">
        <f aca="true">STDEV(INDIRECT("K"&amp;AD207):INDIRECT("K"&amp;AD208-1))</f>
        <v>5.65685424948945E-008</v>
      </c>
    </row>
    <row r="208" customFormat="false" ht="14.25" hidden="false" customHeight="true" outlineLevel="0" collapsed="false">
      <c r="A208" s="20" t="s">
        <v>670</v>
      </c>
      <c r="B208" s="20" t="s">
        <v>357</v>
      </c>
      <c r="C208" s="20" t="n">
        <v>0</v>
      </c>
      <c r="D208" s="20" t="n">
        <v>200</v>
      </c>
      <c r="E208" s="20" t="n">
        <v>976</v>
      </c>
      <c r="F208" s="20" t="s">
        <v>358</v>
      </c>
      <c r="G208" s="197" t="n">
        <v>0.0014005</v>
      </c>
      <c r="H208" s="197" t="n">
        <v>7.36E-005</v>
      </c>
      <c r="I208" s="197" t="n">
        <v>-8.2194E-006</v>
      </c>
      <c r="J208" s="197" t="n">
        <v>-3.892E-007</v>
      </c>
      <c r="K208" s="197" t="n">
        <v>0.0014087</v>
      </c>
      <c r="L208" s="197" t="n">
        <v>7.4E-005</v>
      </c>
      <c r="M208" s="198" t="n">
        <v>3.01</v>
      </c>
      <c r="N208" s="20" t="n">
        <v>0</v>
      </c>
      <c r="O208" s="20" t="n">
        <v>0</v>
      </c>
      <c r="P208" s="20" t="n">
        <v>0</v>
      </c>
      <c r="Q208" s="20" t="n">
        <v>1</v>
      </c>
      <c r="R208" s="20" t="n">
        <v>1.4087E-005</v>
      </c>
      <c r="S208" s="20" t="n">
        <v>7.398E-007</v>
      </c>
      <c r="T208" s="20" t="n">
        <v>3</v>
      </c>
      <c r="U208" s="20" t="n">
        <v>0</v>
      </c>
      <c r="V208" s="20" t="n">
        <v>0</v>
      </c>
      <c r="W208" s="199" t="s">
        <v>671</v>
      </c>
      <c r="X208" s="20" t="s">
        <v>632</v>
      </c>
      <c r="Y208" s="20" t="s">
        <v>361</v>
      </c>
      <c r="Z208" s="20"/>
      <c r="AA208" s="20"/>
      <c r="AB208" s="20"/>
      <c r="AC208" s="20"/>
      <c r="AD208" s="20" t="n">
        <v>414</v>
      </c>
      <c r="AE208" s="20" t="n">
        <v>207</v>
      </c>
      <c r="AF208" s="20" t="str">
        <f aca="true">INDIRECT("A"&amp;AD208)</f>
        <v>135-0.6</v>
      </c>
      <c r="AG208" s="20" t="n">
        <f aca="true">INDIRECT("D"&amp;AD208)</f>
        <v>200</v>
      </c>
      <c r="AH208" s="20" t="n">
        <f aca="true">INDIRECT("E"&amp;AD208)</f>
        <v>976</v>
      </c>
      <c r="AI208" s="197" t="n">
        <f aca="true">INDIRECT("I"&amp;AD208)</f>
        <v>-8.2194E-006</v>
      </c>
      <c r="AJ208" s="197" t="n">
        <f aca="true">INDIRECT("J"&amp;AD208)</f>
        <v>-3.892E-007</v>
      </c>
      <c r="AK208" s="197" t="n">
        <f aca="true">AVERAGE(INDIRECT("K"&amp;AD208):INDIRECT("K"&amp;AD209-1))</f>
        <v>0.00045107</v>
      </c>
      <c r="AL208" s="197" t="n">
        <f aca="true">AVERAGE(INDIRECT("L"&amp;AD208):INDIRECT("L"&amp;AD209-1))</f>
        <v>1.5492E-005</v>
      </c>
      <c r="AM208" s="197" t="n">
        <f aca="false">(ABS(AK208)/AK208*SQRT((AK208)^2+(AL208)^2))</f>
        <v>0.00045133595797809</v>
      </c>
      <c r="AN208" s="20"/>
      <c r="AO208" s="197" t="n">
        <f aca="true">STDEV(INDIRECT("K"&amp;AD208):INDIRECT("K"&amp;AD209-1))</f>
        <v>1.69705627484799E-007</v>
      </c>
    </row>
    <row r="209" customFormat="false" ht="14.25" hidden="false" customHeight="true" outlineLevel="0" collapsed="false">
      <c r="A209" s="20" t="s">
        <v>670</v>
      </c>
      <c r="B209" s="20" t="s">
        <v>357</v>
      </c>
      <c r="C209" s="20" t="n">
        <v>0</v>
      </c>
      <c r="D209" s="20" t="n">
        <v>200</v>
      </c>
      <c r="E209" s="20" t="n">
        <v>976</v>
      </c>
      <c r="F209" s="20" t="s">
        <v>358</v>
      </c>
      <c r="G209" s="197" t="n">
        <v>0.0014002</v>
      </c>
      <c r="H209" s="197" t="n">
        <v>7.34E-005</v>
      </c>
      <c r="I209" s="197" t="n">
        <v>-8.2194E-006</v>
      </c>
      <c r="J209" s="197" t="n">
        <v>-3.892E-007</v>
      </c>
      <c r="K209" s="197" t="n">
        <v>0.0014084</v>
      </c>
      <c r="L209" s="197" t="n">
        <v>7.38E-005</v>
      </c>
      <c r="M209" s="198" t="n">
        <v>3</v>
      </c>
      <c r="N209" s="20" t="n">
        <v>0</v>
      </c>
      <c r="O209" s="20" t="n">
        <v>0</v>
      </c>
      <c r="P209" s="20" t="n">
        <v>0</v>
      </c>
      <c r="Q209" s="20" t="n">
        <v>1</v>
      </c>
      <c r="R209" s="20" t="n">
        <v>1.4084E-005</v>
      </c>
      <c r="S209" s="20" t="n">
        <v>7.379E-007</v>
      </c>
      <c r="T209" s="20" t="n">
        <v>3</v>
      </c>
      <c r="U209" s="20" t="n">
        <v>0</v>
      </c>
      <c r="V209" s="20" t="n">
        <v>0</v>
      </c>
      <c r="W209" s="199" t="s">
        <v>672</v>
      </c>
      <c r="X209" s="20" t="s">
        <v>632</v>
      </c>
      <c r="Y209" s="20" t="s">
        <v>361</v>
      </c>
      <c r="Z209" s="20"/>
      <c r="AA209" s="20"/>
      <c r="AB209" s="20"/>
      <c r="AC209" s="20"/>
      <c r="AD209" s="20" t="n">
        <v>416</v>
      </c>
      <c r="AE209" s="20" t="n">
        <v>208</v>
      </c>
      <c r="AF209" s="20" t="str">
        <f aca="true">INDIRECT("A"&amp;AD209)</f>
        <v>135-0.4</v>
      </c>
      <c r="AG209" s="20" t="n">
        <f aca="true">INDIRECT("D"&amp;AD209)</f>
        <v>200</v>
      </c>
      <c r="AH209" s="20" t="n">
        <f aca="true">INDIRECT("E"&amp;AD209)</f>
        <v>976</v>
      </c>
      <c r="AI209" s="197" t="n">
        <f aca="true">INDIRECT("I"&amp;AD209)</f>
        <v>-8.2194E-006</v>
      </c>
      <c r="AJ209" s="197" t="n">
        <f aca="true">INDIRECT("J"&amp;AD209)</f>
        <v>-3.892E-007</v>
      </c>
      <c r="AK209" s="197" t="n">
        <f aca="true">AVERAGE(INDIRECT("K"&amp;AD209):INDIRECT("K"&amp;AD210-1))</f>
        <v>0.00036708</v>
      </c>
      <c r="AL209" s="197" t="n">
        <f aca="true">AVERAGE(INDIRECT("L"&amp;AD209):INDIRECT("L"&amp;AD210-1))</f>
        <v>1.03915E-005</v>
      </c>
      <c r="AM209" s="197" t="n">
        <f aca="false">(ABS(AK209)/AK209*SQRT((AK209)^2+(AL209)^2))</f>
        <v>0.000367227054657265</v>
      </c>
      <c r="AN209" s="20"/>
      <c r="AO209" s="197" t="n">
        <f aca="true">STDEV(INDIRECT("K"&amp;AD209):INDIRECT("K"&amp;AD210-1))</f>
        <v>8.48528137423801E-008</v>
      </c>
    </row>
    <row r="210" customFormat="false" ht="14.25" hidden="false" customHeight="true" outlineLevel="0" collapsed="false">
      <c r="A210" s="20" t="s">
        <v>673</v>
      </c>
      <c r="B210" s="20" t="s">
        <v>357</v>
      </c>
      <c r="C210" s="20" t="n">
        <v>0</v>
      </c>
      <c r="D210" s="20" t="n">
        <v>200</v>
      </c>
      <c r="E210" s="20" t="n">
        <v>976</v>
      </c>
      <c r="F210" s="20" t="s">
        <v>358</v>
      </c>
      <c r="G210" s="197" t="n">
        <v>0.00074503</v>
      </c>
      <c r="H210" s="197" t="n">
        <v>3.5482E-005</v>
      </c>
      <c r="I210" s="197" t="n">
        <v>-8.2194E-006</v>
      </c>
      <c r="J210" s="197" t="n">
        <v>-3.892E-007</v>
      </c>
      <c r="K210" s="197" t="n">
        <v>0.00075325</v>
      </c>
      <c r="L210" s="197" t="n">
        <v>3.5872E-005</v>
      </c>
      <c r="M210" s="198" t="n">
        <v>2.73</v>
      </c>
      <c r="N210" s="20" t="n">
        <v>0</v>
      </c>
      <c r="O210" s="20" t="n">
        <v>0</v>
      </c>
      <c r="P210" s="20" t="n">
        <v>0</v>
      </c>
      <c r="Q210" s="20" t="n">
        <v>1</v>
      </c>
      <c r="R210" s="20" t="n">
        <v>7.5325E-006</v>
      </c>
      <c r="S210" s="20" t="n">
        <v>3.587E-007</v>
      </c>
      <c r="T210" s="20" t="n">
        <v>3</v>
      </c>
      <c r="U210" s="20" t="n">
        <v>0</v>
      </c>
      <c r="V210" s="20" t="n">
        <v>0</v>
      </c>
      <c r="W210" s="199" t="s">
        <v>674</v>
      </c>
      <c r="X210" s="20" t="s">
        <v>632</v>
      </c>
      <c r="Y210" s="20" t="s">
        <v>361</v>
      </c>
      <c r="Z210" s="20"/>
      <c r="AA210" s="20"/>
      <c r="AB210" s="20"/>
      <c r="AC210" s="20"/>
      <c r="AD210" s="20" t="n">
        <v>418</v>
      </c>
      <c r="AE210" s="20" t="n">
        <v>209</v>
      </c>
      <c r="AF210" s="20" t="str">
        <f aca="true">INDIRECT("A"&amp;AD210)</f>
        <v>135-0.2</v>
      </c>
      <c r="AG210" s="20" t="n">
        <f aca="true">INDIRECT("D"&amp;AD210)</f>
        <v>200</v>
      </c>
      <c r="AH210" s="20" t="n">
        <f aca="true">INDIRECT("E"&amp;AD210)</f>
        <v>976</v>
      </c>
      <c r="AI210" s="197" t="n">
        <f aca="true">INDIRECT("I"&amp;AD210)</f>
        <v>-8.2194E-006</v>
      </c>
      <c r="AJ210" s="197" t="n">
        <f aca="true">INDIRECT("J"&amp;AD210)</f>
        <v>-3.892E-007</v>
      </c>
      <c r="AK210" s="197" t="n">
        <f aca="true">AVERAGE(INDIRECT("K"&amp;AD210):INDIRECT("K"&amp;AD211-1))</f>
        <v>0.00041139</v>
      </c>
      <c r="AL210" s="197" t="n">
        <f aca="true">AVERAGE(INDIRECT("L"&amp;AD210):INDIRECT("L"&amp;AD211-1))</f>
        <v>1.26285E-005</v>
      </c>
      <c r="AM210" s="197" t="n">
        <f aca="false">(ABS(AK210)/AK210*SQRT((AK210)^2+(AL210)^2))</f>
        <v>0.000411583783830522</v>
      </c>
      <c r="AN210" s="20"/>
      <c r="AO210" s="197" t="n">
        <f aca="true">STDEV(INDIRECT("K"&amp;AD210):INDIRECT("K"&amp;AD211-1))</f>
        <v>1.27279220613551E-007</v>
      </c>
    </row>
    <row r="211" customFormat="false" ht="14.25" hidden="false" customHeight="true" outlineLevel="0" collapsed="false">
      <c r="A211" s="20" t="s">
        <v>673</v>
      </c>
      <c r="B211" s="20" t="s">
        <v>357</v>
      </c>
      <c r="C211" s="20" t="n">
        <v>0</v>
      </c>
      <c r="D211" s="20" t="n">
        <v>200</v>
      </c>
      <c r="E211" s="20" t="n">
        <v>976</v>
      </c>
      <c r="F211" s="20" t="s">
        <v>358</v>
      </c>
      <c r="G211" s="197" t="n">
        <v>0.00074534</v>
      </c>
      <c r="H211" s="197" t="n">
        <v>3.5426E-005</v>
      </c>
      <c r="I211" s="197" t="n">
        <v>-8.2194E-006</v>
      </c>
      <c r="J211" s="197" t="n">
        <v>-3.892E-007</v>
      </c>
      <c r="K211" s="197" t="n">
        <v>0.00075356</v>
      </c>
      <c r="L211" s="197" t="n">
        <v>3.5815E-005</v>
      </c>
      <c r="M211" s="198" t="n">
        <v>2.72</v>
      </c>
      <c r="N211" s="20" t="n">
        <v>0</v>
      </c>
      <c r="O211" s="20" t="n">
        <v>0</v>
      </c>
      <c r="P211" s="20" t="n">
        <v>0</v>
      </c>
      <c r="Q211" s="20" t="n">
        <v>1</v>
      </c>
      <c r="R211" s="20" t="n">
        <v>7.5356E-006</v>
      </c>
      <c r="S211" s="20" t="n">
        <v>3.582E-007</v>
      </c>
      <c r="T211" s="20" t="n">
        <v>3</v>
      </c>
      <c r="U211" s="20" t="n">
        <v>0</v>
      </c>
      <c r="V211" s="20" t="n">
        <v>0</v>
      </c>
      <c r="W211" s="199" t="s">
        <v>675</v>
      </c>
      <c r="X211" s="20" t="s">
        <v>632</v>
      </c>
      <c r="Y211" s="20" t="s">
        <v>361</v>
      </c>
      <c r="Z211" s="20"/>
      <c r="AA211" s="20"/>
      <c r="AB211" s="20"/>
      <c r="AC211" s="20"/>
      <c r="AD211" s="20" t="n">
        <v>420</v>
      </c>
      <c r="AE211" s="20" t="n">
        <v>210</v>
      </c>
      <c r="AF211" s="20" t="str">
        <f aca="true">INDIRECT("A"&amp;AD211)</f>
        <v>135-&lt;0.2</v>
      </c>
      <c r="AG211" s="20" t="n">
        <f aca="true">INDIRECT("D"&amp;AD211)</f>
        <v>200</v>
      </c>
      <c r="AH211" s="20" t="n">
        <f aca="true">INDIRECT("E"&amp;AD211)</f>
        <v>976</v>
      </c>
      <c r="AI211" s="197" t="n">
        <f aca="true">INDIRECT("I"&amp;AD211)</f>
        <v>-8.2194E-006</v>
      </c>
      <c r="AJ211" s="197" t="n">
        <f aca="true">INDIRECT("J"&amp;AD211)</f>
        <v>-3.892E-007</v>
      </c>
      <c r="AK211" s="197" t="n">
        <f aca="true">AVERAGE(INDIRECT("K"&amp;AD211):INDIRECT("K"&amp;AD212-1))</f>
        <v>0.00134855</v>
      </c>
      <c r="AL211" s="197" t="n">
        <f aca="true">AVERAGE(INDIRECT("L"&amp;AD211):INDIRECT("L"&amp;AD212-1))</f>
        <v>3.78E-005</v>
      </c>
      <c r="AM211" s="197" t="n">
        <f aca="false">(ABS(AK211)/AK211*SQRT((AK211)^2+(AL211)^2))</f>
        <v>0.00134907966499388</v>
      </c>
      <c r="AN211" s="20"/>
      <c r="AO211" s="197" t="n">
        <f aca="true">STDEV(INDIRECT("K"&amp;AD211):INDIRECT("K"&amp;AD212-1))</f>
        <v>2.12132034355931E-007</v>
      </c>
    </row>
    <row r="212" customFormat="false" ht="14.25" hidden="false" customHeight="true" outlineLevel="0" collapsed="false">
      <c r="A212" s="20" t="s">
        <v>676</v>
      </c>
      <c r="B212" s="20" t="s">
        <v>357</v>
      </c>
      <c r="C212" s="20" t="n">
        <v>0</v>
      </c>
      <c r="D212" s="20" t="n">
        <v>200</v>
      </c>
      <c r="E212" s="20" t="n">
        <v>976</v>
      </c>
      <c r="F212" s="20" t="s">
        <v>358</v>
      </c>
      <c r="G212" s="197" t="n">
        <v>0.00035813</v>
      </c>
      <c r="H212" s="197" t="n">
        <v>1.5744E-005</v>
      </c>
      <c r="I212" s="197" t="n">
        <v>-8.2194E-006</v>
      </c>
      <c r="J212" s="197" t="n">
        <v>-3.892E-007</v>
      </c>
      <c r="K212" s="197" t="n">
        <v>0.00036635</v>
      </c>
      <c r="L212" s="197" t="n">
        <v>1.6133E-005</v>
      </c>
      <c r="M212" s="198" t="n">
        <v>2.52</v>
      </c>
      <c r="N212" s="20" t="n">
        <v>0</v>
      </c>
      <c r="O212" s="20" t="n">
        <v>0</v>
      </c>
      <c r="P212" s="20" t="n">
        <v>0</v>
      </c>
      <c r="Q212" s="20" t="n">
        <v>1</v>
      </c>
      <c r="R212" s="20" t="n">
        <v>3.6635E-006</v>
      </c>
      <c r="S212" s="20" t="n">
        <v>1.613E-007</v>
      </c>
      <c r="T212" s="20" t="n">
        <v>3</v>
      </c>
      <c r="U212" s="20" t="n">
        <v>0</v>
      </c>
      <c r="V212" s="20" t="n">
        <v>0</v>
      </c>
      <c r="W212" s="199" t="s">
        <v>677</v>
      </c>
      <c r="X212" s="20" t="s">
        <v>632</v>
      </c>
      <c r="Y212" s="20" t="s">
        <v>361</v>
      </c>
      <c r="Z212" s="20"/>
      <c r="AA212" s="20"/>
      <c r="AB212" s="20"/>
      <c r="AC212" s="20"/>
      <c r="AD212" s="20" t="n">
        <v>422</v>
      </c>
      <c r="AE212" s="20" t="n">
        <v>211</v>
      </c>
      <c r="AF212" s="20" t="str">
        <f aca="true">INDIRECT("A"&amp;AD212)</f>
        <v>136-ALL</v>
      </c>
      <c r="AG212" s="20" t="n">
        <f aca="true">INDIRECT("D"&amp;AD212)</f>
        <v>200</v>
      </c>
      <c r="AH212" s="20" t="n">
        <f aca="true">INDIRECT("E"&amp;AD212)</f>
        <v>976</v>
      </c>
      <c r="AI212" s="197" t="n">
        <f aca="true">INDIRECT("I"&amp;AD212)</f>
        <v>-8.2194E-006</v>
      </c>
      <c r="AJ212" s="197" t="n">
        <f aca="true">INDIRECT("J"&amp;AD212)</f>
        <v>-3.892E-007</v>
      </c>
      <c r="AK212" s="197" t="n">
        <f aca="true">AVERAGE(INDIRECT("K"&amp;AD212):INDIRECT("K"&amp;AD213-1))</f>
        <v>0.00139485</v>
      </c>
      <c r="AL212" s="197" t="n">
        <f aca="true">AVERAGE(INDIRECT("L"&amp;AD212):INDIRECT("L"&amp;AD213-1))</f>
        <v>4.075E-005</v>
      </c>
      <c r="AM212" s="197" t="n">
        <f aca="false">(ABS(AK212)/AK212*SQRT((AK212)^2+(AL212)^2))</f>
        <v>0.00139544512074105</v>
      </c>
      <c r="AN212" s="20"/>
      <c r="AO212" s="197" t="n">
        <f aca="true">STDEV(INDIRECT("K"&amp;AD212):INDIRECT("K"&amp;AD213-1))</f>
        <v>7.07106781185415E-008</v>
      </c>
    </row>
    <row r="213" customFormat="false" ht="14.25" hidden="false" customHeight="true" outlineLevel="0" collapsed="false">
      <c r="A213" s="20" t="s">
        <v>676</v>
      </c>
      <c r="B213" s="20" t="s">
        <v>357</v>
      </c>
      <c r="C213" s="20" t="n">
        <v>0</v>
      </c>
      <c r="D213" s="20" t="n">
        <v>200</v>
      </c>
      <c r="E213" s="20" t="n">
        <v>976</v>
      </c>
      <c r="F213" s="20" t="s">
        <v>358</v>
      </c>
      <c r="G213" s="197" t="n">
        <v>0.00035777</v>
      </c>
      <c r="H213" s="197" t="n">
        <v>1.5256E-005</v>
      </c>
      <c r="I213" s="197" t="n">
        <v>-8.2194E-006</v>
      </c>
      <c r="J213" s="197" t="n">
        <v>-3.892E-007</v>
      </c>
      <c r="K213" s="197" t="n">
        <v>0.00036599</v>
      </c>
      <c r="L213" s="197" t="n">
        <v>1.5646E-005</v>
      </c>
      <c r="M213" s="198" t="n">
        <v>2.45</v>
      </c>
      <c r="N213" s="20" t="n">
        <v>0</v>
      </c>
      <c r="O213" s="20" t="n">
        <v>0</v>
      </c>
      <c r="P213" s="20" t="n">
        <v>0</v>
      </c>
      <c r="Q213" s="20" t="n">
        <v>1</v>
      </c>
      <c r="R213" s="20" t="n">
        <v>3.6599E-006</v>
      </c>
      <c r="S213" s="20" t="n">
        <v>1.565E-007</v>
      </c>
      <c r="T213" s="20" t="n">
        <v>3</v>
      </c>
      <c r="U213" s="20" t="n">
        <v>0</v>
      </c>
      <c r="V213" s="20" t="n">
        <v>0</v>
      </c>
      <c r="W213" s="199" t="s">
        <v>678</v>
      </c>
      <c r="X213" s="20" t="s">
        <v>632</v>
      </c>
      <c r="Y213" s="20" t="s">
        <v>361</v>
      </c>
      <c r="Z213" s="20"/>
      <c r="AA213" s="20"/>
      <c r="AB213" s="20"/>
      <c r="AC213" s="20"/>
      <c r="AD213" s="20" t="n">
        <v>424</v>
      </c>
      <c r="AE213" s="20" t="n">
        <v>212</v>
      </c>
      <c r="AF213" s="20" t="str">
        <f aca="true">INDIRECT("A"&amp;AD213)</f>
        <v>136-0.8</v>
      </c>
      <c r="AG213" s="20" t="n">
        <f aca="true">INDIRECT("D"&amp;AD213)</f>
        <v>200</v>
      </c>
      <c r="AH213" s="20" t="n">
        <f aca="true">INDIRECT("E"&amp;AD213)</f>
        <v>976</v>
      </c>
      <c r="AI213" s="197" t="n">
        <f aca="true">INDIRECT("I"&amp;AD213)</f>
        <v>-8.2194E-006</v>
      </c>
      <c r="AJ213" s="197" t="n">
        <f aca="true">INDIRECT("J"&amp;AD213)</f>
        <v>-3.892E-007</v>
      </c>
      <c r="AK213" s="197" t="n">
        <f aca="true">AVERAGE(INDIRECT("K"&amp;AD213):INDIRECT("K"&amp;AD214-1))</f>
        <v>0.003046</v>
      </c>
      <c r="AL213" s="197" t="n">
        <f aca="true">AVERAGE(INDIRECT("L"&amp;AD213):INDIRECT("L"&amp;AD214-1))</f>
        <v>9.11E-005</v>
      </c>
      <c r="AM213" s="197" t="n">
        <f aca="false">(ABS(AK213)/AK213*SQRT((AK213)^2+(AL213)^2))</f>
        <v>0.00304736200836067</v>
      </c>
      <c r="AN213" s="20"/>
      <c r="AO213" s="197" t="n">
        <f aca="true">STDEV(INDIRECT("K"&amp;AD213):INDIRECT("K"&amp;AD214-1))</f>
        <v>7.07106781186641E-007</v>
      </c>
    </row>
    <row r="214" customFormat="false" ht="14.25" hidden="false" customHeight="true" outlineLevel="0" collapsed="false">
      <c r="A214" s="20" t="s">
        <v>679</v>
      </c>
      <c r="B214" s="20" t="s">
        <v>357</v>
      </c>
      <c r="C214" s="20" t="n">
        <v>0</v>
      </c>
      <c r="D214" s="20" t="n">
        <v>200</v>
      </c>
      <c r="E214" s="20" t="n">
        <v>976</v>
      </c>
      <c r="F214" s="20" t="s">
        <v>358</v>
      </c>
      <c r="G214" s="197" t="n">
        <v>0.00031877</v>
      </c>
      <c r="H214" s="197" t="n">
        <v>1.3256E-005</v>
      </c>
      <c r="I214" s="197" t="n">
        <v>-8.2194E-006</v>
      </c>
      <c r="J214" s="197" t="n">
        <v>-3.892E-007</v>
      </c>
      <c r="K214" s="197" t="n">
        <v>0.00032699</v>
      </c>
      <c r="L214" s="197" t="n">
        <v>1.3645E-005</v>
      </c>
      <c r="M214" s="198" t="n">
        <v>2.39</v>
      </c>
      <c r="N214" s="20" t="n">
        <v>0</v>
      </c>
      <c r="O214" s="20" t="n">
        <v>0</v>
      </c>
      <c r="P214" s="20" t="n">
        <v>0</v>
      </c>
      <c r="Q214" s="20" t="n">
        <v>1</v>
      </c>
      <c r="R214" s="20" t="n">
        <v>3.2699E-006</v>
      </c>
      <c r="S214" s="20" t="n">
        <v>1.365E-007</v>
      </c>
      <c r="T214" s="20" t="n">
        <v>3</v>
      </c>
      <c r="U214" s="20" t="n">
        <v>0</v>
      </c>
      <c r="V214" s="20" t="n">
        <v>0</v>
      </c>
      <c r="W214" s="199" t="s">
        <v>680</v>
      </c>
      <c r="X214" s="20" t="s">
        <v>632</v>
      </c>
      <c r="Y214" s="20" t="s">
        <v>361</v>
      </c>
      <c r="Z214" s="20"/>
      <c r="AA214" s="20"/>
      <c r="AB214" s="20"/>
      <c r="AC214" s="20"/>
      <c r="AD214" s="20" t="n">
        <v>426</v>
      </c>
      <c r="AE214" s="20" t="n">
        <v>213</v>
      </c>
      <c r="AF214" s="20" t="str">
        <f aca="true">INDIRECT("A"&amp;AD214)</f>
        <v>136-0.6</v>
      </c>
      <c r="AG214" s="20" t="n">
        <f aca="true">INDIRECT("D"&amp;AD214)</f>
        <v>200</v>
      </c>
      <c r="AH214" s="20" t="n">
        <f aca="true">INDIRECT("E"&amp;AD214)</f>
        <v>976</v>
      </c>
      <c r="AI214" s="197" t="n">
        <f aca="true">INDIRECT("I"&amp;AD214)</f>
        <v>-8.2194E-006</v>
      </c>
      <c r="AJ214" s="197" t="n">
        <f aca="true">INDIRECT("J"&amp;AD214)</f>
        <v>-3.892E-007</v>
      </c>
      <c r="AK214" s="197" t="n">
        <f aca="true">AVERAGE(INDIRECT("K"&amp;AD214):INDIRECT("K"&amp;AD215-1))</f>
        <v>0.00191825</v>
      </c>
      <c r="AL214" s="197" t="n">
        <f aca="true">AVERAGE(INDIRECT("L"&amp;AD214):INDIRECT("L"&amp;AD215-1))</f>
        <v>5.28E-005</v>
      </c>
      <c r="AM214" s="197" t="n">
        <f aca="false">(ABS(AK214)/AK214*SQRT((AK214)^2+(AL214)^2))</f>
        <v>0.00191897652473916</v>
      </c>
      <c r="AN214" s="20"/>
      <c r="AO214" s="197" t="n">
        <f aca="true">STDEV(INDIRECT("K"&amp;AD214):INDIRECT("K"&amp;AD215-1))</f>
        <v>7.07106781186948E-008</v>
      </c>
    </row>
    <row r="215" customFormat="false" ht="14.25" hidden="false" customHeight="true" outlineLevel="0" collapsed="false">
      <c r="A215" s="20" t="s">
        <v>679</v>
      </c>
      <c r="B215" s="20" t="s">
        <v>357</v>
      </c>
      <c r="C215" s="20" t="n">
        <v>0</v>
      </c>
      <c r="D215" s="20" t="n">
        <v>200</v>
      </c>
      <c r="E215" s="20" t="n">
        <v>976</v>
      </c>
      <c r="F215" s="20" t="s">
        <v>358</v>
      </c>
      <c r="G215" s="197" t="n">
        <v>0.00031889</v>
      </c>
      <c r="H215" s="197" t="n">
        <v>1.3197E-005</v>
      </c>
      <c r="I215" s="197" t="n">
        <v>-8.2194E-006</v>
      </c>
      <c r="J215" s="197" t="n">
        <v>-3.892E-007</v>
      </c>
      <c r="K215" s="197" t="n">
        <v>0.00032711</v>
      </c>
      <c r="L215" s="197" t="n">
        <v>1.3586E-005</v>
      </c>
      <c r="M215" s="198" t="n">
        <v>2.38</v>
      </c>
      <c r="N215" s="20" t="n">
        <v>0</v>
      </c>
      <c r="O215" s="20" t="n">
        <v>0</v>
      </c>
      <c r="P215" s="20" t="n">
        <v>0</v>
      </c>
      <c r="Q215" s="20" t="n">
        <v>1</v>
      </c>
      <c r="R215" s="20" t="n">
        <v>3.2711E-006</v>
      </c>
      <c r="S215" s="20" t="n">
        <v>1.359E-007</v>
      </c>
      <c r="T215" s="20" t="n">
        <v>3</v>
      </c>
      <c r="U215" s="20" t="n">
        <v>0</v>
      </c>
      <c r="V215" s="20" t="n">
        <v>0</v>
      </c>
      <c r="W215" s="199" t="s">
        <v>681</v>
      </c>
      <c r="X215" s="20" t="s">
        <v>632</v>
      </c>
      <c r="Y215" s="20" t="s">
        <v>361</v>
      </c>
      <c r="Z215" s="20"/>
      <c r="AA215" s="20"/>
      <c r="AB215" s="20"/>
      <c r="AC215" s="20"/>
      <c r="AD215" s="20" t="n">
        <v>428</v>
      </c>
      <c r="AE215" s="20" t="n">
        <v>214</v>
      </c>
      <c r="AF215" s="20" t="str">
        <f aca="true">INDIRECT("A"&amp;AD215)</f>
        <v>136-0.4</v>
      </c>
      <c r="AG215" s="20" t="n">
        <f aca="true">INDIRECT("D"&amp;AD215)</f>
        <v>200</v>
      </c>
      <c r="AH215" s="20" t="n">
        <f aca="true">INDIRECT("E"&amp;AD215)</f>
        <v>976</v>
      </c>
      <c r="AI215" s="197" t="n">
        <f aca="true">INDIRECT("I"&amp;AD215)</f>
        <v>-8.2194E-006</v>
      </c>
      <c r="AJ215" s="197" t="n">
        <f aca="true">INDIRECT("J"&amp;AD215)</f>
        <v>-3.892E-007</v>
      </c>
      <c r="AK215" s="197" t="n">
        <f aca="true">AVERAGE(INDIRECT("K"&amp;AD215):INDIRECT("K"&amp;AD216-1))</f>
        <v>0.000970115</v>
      </c>
      <c r="AL215" s="197" t="n">
        <f aca="true">AVERAGE(INDIRECT("L"&amp;AD215):INDIRECT("L"&amp;AD216-1))</f>
        <v>3.06045E-005</v>
      </c>
      <c r="AM215" s="197" t="n">
        <f aca="false">(ABS(AK215)/AK215*SQRT((AK215)^2+(AL215)^2))</f>
        <v>0.000970597624479501</v>
      </c>
      <c r="AN215" s="20"/>
      <c r="AO215" s="197" t="n">
        <f aca="true">STDEV(INDIRECT("K"&amp;AD215):INDIRECT("K"&amp;AD216-1))</f>
        <v>2.75771644662802E-007</v>
      </c>
    </row>
    <row r="216" customFormat="false" ht="14.25" hidden="false" customHeight="true" outlineLevel="0" collapsed="false">
      <c r="A216" s="20" t="s">
        <v>682</v>
      </c>
      <c r="B216" s="20" t="s">
        <v>357</v>
      </c>
      <c r="C216" s="20" t="n">
        <v>0</v>
      </c>
      <c r="D216" s="20" t="n">
        <v>200</v>
      </c>
      <c r="E216" s="20" t="n">
        <v>976</v>
      </c>
      <c r="F216" s="20" t="s">
        <v>358</v>
      </c>
      <c r="G216" s="197" t="n">
        <v>0.0005062</v>
      </c>
      <c r="H216" s="197" t="n">
        <v>2.1225E-005</v>
      </c>
      <c r="I216" s="197" t="n">
        <v>-8.2194E-006</v>
      </c>
      <c r="J216" s="197" t="n">
        <v>-3.892E-007</v>
      </c>
      <c r="K216" s="197" t="n">
        <v>0.00051442</v>
      </c>
      <c r="L216" s="197" t="n">
        <v>2.1614E-005</v>
      </c>
      <c r="M216" s="198" t="n">
        <v>2.41</v>
      </c>
      <c r="N216" s="20" t="n">
        <v>0</v>
      </c>
      <c r="O216" s="20" t="n">
        <v>0</v>
      </c>
      <c r="P216" s="20" t="n">
        <v>0</v>
      </c>
      <c r="Q216" s="20" t="n">
        <v>1</v>
      </c>
      <c r="R216" s="20" t="n">
        <v>5.1442E-006</v>
      </c>
      <c r="S216" s="20" t="n">
        <v>2.161E-007</v>
      </c>
      <c r="T216" s="20" t="n">
        <v>3</v>
      </c>
      <c r="U216" s="20" t="n">
        <v>0</v>
      </c>
      <c r="V216" s="20" t="n">
        <v>0</v>
      </c>
      <c r="W216" s="199" t="s">
        <v>683</v>
      </c>
      <c r="X216" s="20" t="s">
        <v>632</v>
      </c>
      <c r="Y216" s="20" t="s">
        <v>361</v>
      </c>
      <c r="Z216" s="20"/>
      <c r="AA216" s="20"/>
      <c r="AB216" s="20"/>
      <c r="AC216" s="20"/>
      <c r="AD216" s="20" t="n">
        <v>430</v>
      </c>
      <c r="AE216" s="20" t="n">
        <v>215</v>
      </c>
      <c r="AF216" s="20" t="str">
        <f aca="true">INDIRECT("A"&amp;AD216)</f>
        <v>136-0.2</v>
      </c>
      <c r="AG216" s="20" t="n">
        <f aca="true">INDIRECT("D"&amp;AD216)</f>
        <v>200</v>
      </c>
      <c r="AH216" s="20" t="n">
        <f aca="true">INDIRECT("E"&amp;AD216)</f>
        <v>976</v>
      </c>
      <c r="AI216" s="197" t="n">
        <f aca="true">INDIRECT("I"&amp;AD216)</f>
        <v>-8.2194E-006</v>
      </c>
      <c r="AJ216" s="197" t="n">
        <f aca="true">INDIRECT("J"&amp;AD216)</f>
        <v>-3.892E-007</v>
      </c>
      <c r="AK216" s="197" t="n">
        <f aca="true">AVERAGE(INDIRECT("K"&amp;AD216):INDIRECT("K"&amp;AD217-1))</f>
        <v>0.0011182</v>
      </c>
      <c r="AL216" s="197" t="n">
        <f aca="true">AVERAGE(INDIRECT("L"&amp;AD216):INDIRECT("L"&amp;AD217-1))</f>
        <v>3.575E-005</v>
      </c>
      <c r="AM216" s="197" t="n">
        <f aca="false">(ABS(AK216)/AK216*SQRT((AK216)^2+(AL216)^2))</f>
        <v>0.00111877133610939</v>
      </c>
      <c r="AN216" s="20"/>
      <c r="AO216" s="197" t="n">
        <f aca="true">STDEV(INDIRECT("K"&amp;AD216):INDIRECT("K"&amp;AD217-1))</f>
        <v>1.4142135623739E-007</v>
      </c>
    </row>
    <row r="217" customFormat="false" ht="14.25" hidden="false" customHeight="true" outlineLevel="0" collapsed="false">
      <c r="A217" s="20" t="s">
        <v>682</v>
      </c>
      <c r="B217" s="20" t="s">
        <v>357</v>
      </c>
      <c r="C217" s="20" t="n">
        <v>0</v>
      </c>
      <c r="D217" s="20" t="n">
        <v>200</v>
      </c>
      <c r="E217" s="20" t="n">
        <v>976</v>
      </c>
      <c r="F217" s="20" t="s">
        <v>358</v>
      </c>
      <c r="G217" s="197" t="n">
        <v>0.0005064</v>
      </c>
      <c r="H217" s="197" t="n">
        <v>2.0693E-005</v>
      </c>
      <c r="I217" s="197" t="n">
        <v>-8.2194E-006</v>
      </c>
      <c r="J217" s="197" t="n">
        <v>-3.892E-007</v>
      </c>
      <c r="K217" s="197" t="n">
        <v>0.00051462</v>
      </c>
      <c r="L217" s="197" t="n">
        <v>2.1082E-005</v>
      </c>
      <c r="M217" s="198" t="n">
        <v>2.35</v>
      </c>
      <c r="N217" s="20" t="n">
        <v>0</v>
      </c>
      <c r="O217" s="20" t="n">
        <v>0</v>
      </c>
      <c r="P217" s="20" t="n">
        <v>0</v>
      </c>
      <c r="Q217" s="20" t="n">
        <v>1</v>
      </c>
      <c r="R217" s="20" t="n">
        <v>5.1462E-006</v>
      </c>
      <c r="S217" s="20" t="n">
        <v>2.108E-007</v>
      </c>
      <c r="T217" s="20" t="n">
        <v>3</v>
      </c>
      <c r="U217" s="20" t="n">
        <v>0</v>
      </c>
      <c r="V217" s="20" t="n">
        <v>0</v>
      </c>
      <c r="W217" s="199" t="s">
        <v>684</v>
      </c>
      <c r="X217" s="20" t="s">
        <v>632</v>
      </c>
      <c r="Y217" s="20" t="s">
        <v>361</v>
      </c>
      <c r="Z217" s="20"/>
      <c r="AA217" s="20"/>
      <c r="AB217" s="20"/>
      <c r="AC217" s="20"/>
      <c r="AD217" s="20" t="n">
        <v>432</v>
      </c>
      <c r="AE217" s="20" t="n">
        <v>216</v>
      </c>
      <c r="AF217" s="20" t="str">
        <f aca="true">INDIRECT("A"&amp;AD217)</f>
        <v>136-&lt;0.2</v>
      </c>
      <c r="AG217" s="20" t="n">
        <f aca="true">INDIRECT("D"&amp;AD217)</f>
        <v>200</v>
      </c>
      <c r="AH217" s="20" t="n">
        <f aca="true">INDIRECT("E"&amp;AD217)</f>
        <v>976</v>
      </c>
      <c r="AI217" s="197" t="n">
        <f aca="true">INDIRECT("I"&amp;AD217)</f>
        <v>-8.2194E-006</v>
      </c>
      <c r="AJ217" s="197" t="n">
        <f aca="true">INDIRECT("J"&amp;AD217)</f>
        <v>-3.892E-007</v>
      </c>
      <c r="AK217" s="197" t="n">
        <f aca="true">AVERAGE(INDIRECT("K"&amp;AD217):INDIRECT("K"&amp;AD218-1))</f>
        <v>0.0019649</v>
      </c>
      <c r="AL217" s="197" t="n">
        <f aca="true">AVERAGE(INDIRECT("L"&amp;AD217):INDIRECT("L"&amp;AD218-1))</f>
        <v>6E-005</v>
      </c>
      <c r="AM217" s="197" t="n">
        <f aca="false">(ABS(AK217)/AK217*SQRT((AK217)^2+(AL217)^2))</f>
        <v>0.00196581586370647</v>
      </c>
      <c r="AN217" s="20"/>
      <c r="AO217" s="197" t="n">
        <f aca="true">STDEV(INDIRECT("K"&amp;AD217):INDIRECT("K"&amp;AD218-1))</f>
        <v>2.82842712474473E-007</v>
      </c>
    </row>
    <row r="218" customFormat="false" ht="14.25" hidden="false" customHeight="true" outlineLevel="0" collapsed="false">
      <c r="A218" s="20" t="s">
        <v>685</v>
      </c>
      <c r="B218" s="20" t="s">
        <v>357</v>
      </c>
      <c r="C218" s="20" t="n">
        <v>0</v>
      </c>
      <c r="D218" s="20" t="n">
        <v>200</v>
      </c>
      <c r="E218" s="20" t="n">
        <v>976</v>
      </c>
      <c r="F218" s="20" t="s">
        <v>358</v>
      </c>
      <c r="G218" s="197" t="n">
        <v>0.0023731</v>
      </c>
      <c r="H218" s="197" t="n">
        <v>8.43E-005</v>
      </c>
      <c r="I218" s="197" t="n">
        <v>-8.2194E-006</v>
      </c>
      <c r="J218" s="197" t="n">
        <v>-3.892E-007</v>
      </c>
      <c r="K218" s="197" t="n">
        <v>0.0023813</v>
      </c>
      <c r="L218" s="197" t="n">
        <v>8.47E-005</v>
      </c>
      <c r="M218" s="198" t="n">
        <v>2.04</v>
      </c>
      <c r="N218" s="20" t="n">
        <v>0</v>
      </c>
      <c r="O218" s="20" t="n">
        <v>0</v>
      </c>
      <c r="P218" s="20" t="n">
        <v>0</v>
      </c>
      <c r="Q218" s="20" t="n">
        <v>1</v>
      </c>
      <c r="R218" s="20" t="n">
        <v>2.3813E-005</v>
      </c>
      <c r="S218" s="20" t="n">
        <v>8.468E-007</v>
      </c>
      <c r="T218" s="20" t="n">
        <v>3</v>
      </c>
      <c r="U218" s="20" t="n">
        <v>0</v>
      </c>
      <c r="V218" s="20" t="n">
        <v>0</v>
      </c>
      <c r="W218" s="199" t="s">
        <v>686</v>
      </c>
      <c r="X218" s="20" t="s">
        <v>632</v>
      </c>
      <c r="Y218" s="20" t="s">
        <v>361</v>
      </c>
      <c r="Z218" s="20"/>
      <c r="AA218" s="20"/>
      <c r="AB218" s="20"/>
      <c r="AC218" s="20"/>
      <c r="AD218" s="20" t="n">
        <v>434</v>
      </c>
      <c r="AE218" s="20" t="n">
        <v>217</v>
      </c>
      <c r="AF218" s="20" t="str">
        <f aca="true">INDIRECT("A"&amp;AD218)</f>
        <v>137-ALL</v>
      </c>
      <c r="AG218" s="20" t="n">
        <f aca="true">INDIRECT("D"&amp;AD218)</f>
        <v>200</v>
      </c>
      <c r="AH218" s="20" t="n">
        <f aca="true">INDIRECT("E"&amp;AD218)</f>
        <v>976</v>
      </c>
      <c r="AI218" s="197" t="n">
        <f aca="true">INDIRECT("I"&amp;AD218)</f>
        <v>-8.2194E-006</v>
      </c>
      <c r="AJ218" s="197" t="n">
        <f aca="true">INDIRECT("J"&amp;AD218)</f>
        <v>-3.892E-007</v>
      </c>
      <c r="AK218" s="197" t="n">
        <f aca="true">AVERAGE(INDIRECT("K"&amp;AD218):INDIRECT("K"&amp;AD219-1))</f>
        <v>0.000852635</v>
      </c>
      <c r="AL218" s="197" t="n">
        <f aca="true">AVERAGE(INDIRECT("L"&amp;AD218):INDIRECT("L"&amp;AD219-1))</f>
        <v>2.4939E-005</v>
      </c>
      <c r="AM218" s="197" t="n">
        <f aca="false">(ABS(AK218)/AK218*SQRT((AK218)^2+(AL218)^2))</f>
        <v>0.000852999646509892</v>
      </c>
      <c r="AN218" s="20"/>
      <c r="AO218" s="197" t="n">
        <f aca="true">STDEV(INDIRECT("K"&amp;AD218):INDIRECT("K"&amp;AD219-1))</f>
        <v>1.48492424049213E-007</v>
      </c>
    </row>
    <row r="219" customFormat="false" ht="14.25" hidden="false" customHeight="true" outlineLevel="0" collapsed="false">
      <c r="A219" s="20" t="s">
        <v>685</v>
      </c>
      <c r="B219" s="20" t="s">
        <v>357</v>
      </c>
      <c r="C219" s="20" t="n">
        <v>0</v>
      </c>
      <c r="D219" s="20" t="n">
        <v>200</v>
      </c>
      <c r="E219" s="20" t="n">
        <v>976</v>
      </c>
      <c r="F219" s="20" t="s">
        <v>358</v>
      </c>
      <c r="G219" s="197" t="n">
        <v>0.0023726</v>
      </c>
      <c r="H219" s="197" t="n">
        <v>8.42E-005</v>
      </c>
      <c r="I219" s="197" t="n">
        <v>-8.2194E-006</v>
      </c>
      <c r="J219" s="197" t="n">
        <v>-3.892E-007</v>
      </c>
      <c r="K219" s="197" t="n">
        <v>0.0023808</v>
      </c>
      <c r="L219" s="197" t="n">
        <v>8.46E-005</v>
      </c>
      <c r="M219" s="198" t="n">
        <v>2.03</v>
      </c>
      <c r="N219" s="20" t="n">
        <v>0</v>
      </c>
      <c r="O219" s="20" t="n">
        <v>0</v>
      </c>
      <c r="P219" s="20" t="n">
        <v>0</v>
      </c>
      <c r="Q219" s="20" t="n">
        <v>1</v>
      </c>
      <c r="R219" s="20" t="n">
        <v>2.3808E-005</v>
      </c>
      <c r="S219" s="20" t="n">
        <v>8.456E-007</v>
      </c>
      <c r="T219" s="20" t="n">
        <v>3</v>
      </c>
      <c r="U219" s="20" t="n">
        <v>0</v>
      </c>
      <c r="V219" s="20" t="n">
        <v>0</v>
      </c>
      <c r="W219" s="199" t="s">
        <v>687</v>
      </c>
      <c r="X219" s="20" t="s">
        <v>632</v>
      </c>
      <c r="Y219" s="20" t="s">
        <v>361</v>
      </c>
      <c r="Z219" s="20"/>
      <c r="AA219" s="20"/>
      <c r="AB219" s="20"/>
      <c r="AC219" s="20"/>
      <c r="AD219" s="20" t="n">
        <v>436</v>
      </c>
      <c r="AE219" s="20" t="n">
        <v>218</v>
      </c>
      <c r="AF219" s="20" t="str">
        <f aca="true">INDIRECT("A"&amp;AD219)</f>
        <v>137-0.8</v>
      </c>
      <c r="AG219" s="20" t="n">
        <f aca="true">INDIRECT("D"&amp;AD219)</f>
        <v>200</v>
      </c>
      <c r="AH219" s="20" t="n">
        <f aca="true">INDIRECT("E"&amp;AD219)</f>
        <v>976</v>
      </c>
      <c r="AI219" s="197" t="n">
        <f aca="true">INDIRECT("I"&amp;AD219)</f>
        <v>-8.2194E-006</v>
      </c>
      <c r="AJ219" s="197" t="n">
        <f aca="true">INDIRECT("J"&amp;AD219)</f>
        <v>-3.892E-007</v>
      </c>
      <c r="AK219" s="197" t="n">
        <f aca="true">AVERAGE(INDIRECT("K"&amp;AD219):INDIRECT("K"&amp;AD220-1))</f>
        <v>0.0012163</v>
      </c>
      <c r="AL219" s="197" t="n">
        <f aca="true">AVERAGE(INDIRECT("L"&amp;AD219):INDIRECT("L"&amp;AD220-1))</f>
        <v>4.26E-005</v>
      </c>
      <c r="AM219" s="197" t="n">
        <f aca="false">(ABS(AK219)/AK219*SQRT((AK219)^2+(AL219)^2))</f>
        <v>0.00121704578796362</v>
      </c>
      <c r="AN219" s="20"/>
      <c r="AO219" s="197" t="n">
        <f aca="true">STDEV(INDIRECT("K"&amp;AD219):INDIRECT("K"&amp;AD220-1))</f>
        <v>2.82842712474626E-007</v>
      </c>
    </row>
    <row r="220" customFormat="false" ht="14.25" hidden="false" customHeight="true" outlineLevel="0" collapsed="false">
      <c r="A220" s="20" t="s">
        <v>688</v>
      </c>
      <c r="B220" s="20" t="s">
        <v>357</v>
      </c>
      <c r="C220" s="20" t="n">
        <v>0</v>
      </c>
      <c r="D220" s="20" t="n">
        <v>200</v>
      </c>
      <c r="E220" s="20" t="n">
        <v>976</v>
      </c>
      <c r="F220" s="20" t="s">
        <v>358</v>
      </c>
      <c r="G220" s="197" t="n">
        <v>0.0015188</v>
      </c>
      <c r="H220" s="197" t="n">
        <v>5.54E-005</v>
      </c>
      <c r="I220" s="197" t="n">
        <v>-8.2194E-006</v>
      </c>
      <c r="J220" s="197" t="n">
        <v>-3.892E-007</v>
      </c>
      <c r="K220" s="197" t="n">
        <v>0.001527</v>
      </c>
      <c r="L220" s="197" t="n">
        <v>5.58E-005</v>
      </c>
      <c r="M220" s="198" t="n">
        <v>2.09</v>
      </c>
      <c r="N220" s="20" t="n">
        <v>0</v>
      </c>
      <c r="O220" s="20" t="n">
        <v>0</v>
      </c>
      <c r="P220" s="20" t="n">
        <v>0</v>
      </c>
      <c r="Q220" s="20" t="n">
        <v>1</v>
      </c>
      <c r="R220" s="20" t="n">
        <v>1.527E-005</v>
      </c>
      <c r="S220" s="20" t="n">
        <v>5.576E-007</v>
      </c>
      <c r="T220" s="20" t="n">
        <v>3</v>
      </c>
      <c r="U220" s="20" t="n">
        <v>0</v>
      </c>
      <c r="V220" s="20" t="n">
        <v>0</v>
      </c>
      <c r="W220" s="199" t="s">
        <v>689</v>
      </c>
      <c r="X220" s="20" t="s">
        <v>632</v>
      </c>
      <c r="Y220" s="20" t="s">
        <v>361</v>
      </c>
      <c r="Z220" s="20"/>
      <c r="AA220" s="20"/>
      <c r="AB220" s="20"/>
      <c r="AC220" s="20"/>
      <c r="AD220" s="20" t="n">
        <v>438</v>
      </c>
      <c r="AE220" s="20" t="n">
        <v>219</v>
      </c>
      <c r="AF220" s="20" t="str">
        <f aca="true">INDIRECT("A"&amp;AD220)</f>
        <v>137-0.6</v>
      </c>
      <c r="AG220" s="20" t="n">
        <f aca="true">INDIRECT("D"&amp;AD220)</f>
        <v>200</v>
      </c>
      <c r="AH220" s="20" t="n">
        <f aca="true">INDIRECT("E"&amp;AD220)</f>
        <v>976</v>
      </c>
      <c r="AI220" s="197" t="n">
        <f aca="true">INDIRECT("I"&amp;AD220)</f>
        <v>-8.2194E-006</v>
      </c>
      <c r="AJ220" s="197" t="n">
        <f aca="true">INDIRECT("J"&amp;AD220)</f>
        <v>-3.892E-007</v>
      </c>
      <c r="AK220" s="197" t="n">
        <f aca="true">AVERAGE(INDIRECT("K"&amp;AD220):INDIRECT("K"&amp;AD221-1))</f>
        <v>0.000657765</v>
      </c>
      <c r="AL220" s="197" t="n">
        <f aca="true">AVERAGE(INDIRECT("L"&amp;AD220):INDIRECT("L"&amp;AD221-1))</f>
        <v>2.1959E-005</v>
      </c>
      <c r="AM220" s="197" t="n">
        <f aca="false">(ABS(AK220)/AK220*SQRT((AK220)^2+(AL220)^2))</f>
        <v>0.000658131440447879</v>
      </c>
      <c r="AN220" s="20"/>
      <c r="AO220" s="197" t="n">
        <f aca="true">STDEV(INDIRECT("K"&amp;AD220):INDIRECT("K"&amp;AD221-1))</f>
        <v>1.90918830920384E-007</v>
      </c>
    </row>
    <row r="221" customFormat="false" ht="14.25" hidden="false" customHeight="true" outlineLevel="0" collapsed="false">
      <c r="A221" s="20" t="s">
        <v>688</v>
      </c>
      <c r="B221" s="20" t="s">
        <v>357</v>
      </c>
      <c r="C221" s="20" t="n">
        <v>0</v>
      </c>
      <c r="D221" s="20" t="n">
        <v>200</v>
      </c>
      <c r="E221" s="20" t="n">
        <v>976</v>
      </c>
      <c r="F221" s="20" t="s">
        <v>358</v>
      </c>
      <c r="G221" s="197" t="n">
        <v>0.0015188</v>
      </c>
      <c r="H221" s="197" t="n">
        <v>5.54E-005</v>
      </c>
      <c r="I221" s="197" t="n">
        <v>-8.2194E-006</v>
      </c>
      <c r="J221" s="197" t="n">
        <v>-3.892E-007</v>
      </c>
      <c r="K221" s="197" t="n">
        <v>0.001527</v>
      </c>
      <c r="L221" s="197" t="n">
        <v>5.58E-005</v>
      </c>
      <c r="M221" s="198" t="n">
        <v>2.09</v>
      </c>
      <c r="N221" s="20" t="n">
        <v>0</v>
      </c>
      <c r="O221" s="20" t="n">
        <v>0</v>
      </c>
      <c r="P221" s="20" t="n">
        <v>0</v>
      </c>
      <c r="Q221" s="20" t="n">
        <v>1</v>
      </c>
      <c r="R221" s="20" t="n">
        <v>1.527E-005</v>
      </c>
      <c r="S221" s="20" t="n">
        <v>5.579E-007</v>
      </c>
      <c r="T221" s="20" t="n">
        <v>3</v>
      </c>
      <c r="U221" s="20" t="n">
        <v>0</v>
      </c>
      <c r="V221" s="20" t="n">
        <v>0</v>
      </c>
      <c r="W221" s="199" t="s">
        <v>690</v>
      </c>
      <c r="X221" s="20" t="s">
        <v>632</v>
      </c>
      <c r="Y221" s="20" t="s">
        <v>361</v>
      </c>
      <c r="Z221" s="20"/>
      <c r="AA221" s="20"/>
      <c r="AB221" s="20"/>
      <c r="AC221" s="20"/>
      <c r="AD221" s="20" t="n">
        <v>440</v>
      </c>
      <c r="AE221" s="20" t="n">
        <v>220</v>
      </c>
      <c r="AF221" s="20" t="str">
        <f aca="true">INDIRECT("A"&amp;AD221)</f>
        <v>137-0.4</v>
      </c>
      <c r="AG221" s="20" t="n">
        <f aca="true">INDIRECT("D"&amp;AD221)</f>
        <v>200</v>
      </c>
      <c r="AH221" s="20" t="n">
        <f aca="true">INDIRECT("E"&amp;AD221)</f>
        <v>976</v>
      </c>
      <c r="AI221" s="197" t="n">
        <f aca="true">INDIRECT("I"&amp;AD221)</f>
        <v>-8.2194E-006</v>
      </c>
      <c r="AJ221" s="197" t="n">
        <f aca="true">INDIRECT("J"&amp;AD221)</f>
        <v>-3.892E-007</v>
      </c>
      <c r="AK221" s="197" t="n">
        <f aca="true">AVERAGE(INDIRECT("K"&amp;AD221):INDIRECT("K"&amp;AD222-1))</f>
        <v>0.000490435</v>
      </c>
      <c r="AL221" s="197" t="n">
        <f aca="true">AVERAGE(INDIRECT("L"&amp;AD221):INDIRECT("L"&amp;AD222-1))</f>
        <v>1.4964E-005</v>
      </c>
      <c r="AM221" s="197" t="n">
        <f aca="false">(ABS(AK221)/AK221*SQRT((AK221)^2+(AL221)^2))</f>
        <v>0.000490663235346811</v>
      </c>
      <c r="AN221" s="20"/>
      <c r="AO221" s="197" t="n">
        <f aca="true">STDEV(INDIRECT("K"&amp;AD221):INDIRECT("K"&amp;AD222-1))</f>
        <v>4.9497474683071E-008</v>
      </c>
    </row>
    <row r="222" customFormat="false" ht="14.25" hidden="false" customHeight="true" outlineLevel="0" collapsed="false">
      <c r="A222" s="20" t="s">
        <v>691</v>
      </c>
      <c r="B222" s="20" t="s">
        <v>357</v>
      </c>
      <c r="C222" s="20" t="n">
        <v>0</v>
      </c>
      <c r="D222" s="20" t="n">
        <v>200</v>
      </c>
      <c r="E222" s="20" t="n">
        <v>976</v>
      </c>
      <c r="F222" s="20" t="s">
        <v>358</v>
      </c>
      <c r="G222" s="197" t="n">
        <v>0.0020242</v>
      </c>
      <c r="H222" s="197" t="n">
        <v>7.32E-005</v>
      </c>
      <c r="I222" s="197" t="n">
        <v>-8.2194E-006</v>
      </c>
      <c r="J222" s="197" t="n">
        <v>-3.892E-007</v>
      </c>
      <c r="K222" s="197" t="n">
        <v>0.0020324</v>
      </c>
      <c r="L222" s="197" t="n">
        <v>7.36E-005</v>
      </c>
      <c r="M222" s="198" t="n">
        <v>2.07</v>
      </c>
      <c r="N222" s="20" t="n">
        <v>0</v>
      </c>
      <c r="O222" s="20" t="n">
        <v>0</v>
      </c>
      <c r="P222" s="20" t="n">
        <v>0</v>
      </c>
      <c r="Q222" s="20" t="n">
        <v>1</v>
      </c>
      <c r="R222" s="20" t="n">
        <v>2.0324E-005</v>
      </c>
      <c r="S222" s="20" t="n">
        <v>7.363E-007</v>
      </c>
      <c r="T222" s="20" t="n">
        <v>3</v>
      </c>
      <c r="U222" s="20" t="n">
        <v>0</v>
      </c>
      <c r="V222" s="20" t="n">
        <v>0</v>
      </c>
      <c r="W222" s="199" t="s">
        <v>692</v>
      </c>
      <c r="X222" s="20" t="s">
        <v>632</v>
      </c>
      <c r="Y222" s="20" t="s">
        <v>361</v>
      </c>
      <c r="Z222" s="20"/>
      <c r="AA222" s="20"/>
      <c r="AB222" s="20"/>
      <c r="AC222" s="20"/>
      <c r="AD222" s="20" t="n">
        <v>442</v>
      </c>
      <c r="AE222" s="20" t="n">
        <v>221</v>
      </c>
      <c r="AF222" s="20" t="str">
        <f aca="true">INDIRECT("A"&amp;AD222)</f>
        <v>137-0.2</v>
      </c>
      <c r="AG222" s="20" t="n">
        <f aca="true">INDIRECT("D"&amp;AD222)</f>
        <v>200</v>
      </c>
      <c r="AH222" s="20" t="n">
        <f aca="true">INDIRECT("E"&amp;AD222)</f>
        <v>976</v>
      </c>
      <c r="AI222" s="197" t="n">
        <f aca="true">INDIRECT("I"&amp;AD222)</f>
        <v>-8.2194E-006</v>
      </c>
      <c r="AJ222" s="197" t="n">
        <f aca="true">INDIRECT("J"&amp;AD222)</f>
        <v>-3.892E-007</v>
      </c>
      <c r="AK222" s="197" t="n">
        <f aca="true">AVERAGE(INDIRECT("K"&amp;AD222):INDIRECT("K"&amp;AD223-1))</f>
        <v>0.000462605</v>
      </c>
      <c r="AL222" s="197" t="n">
        <f aca="true">AVERAGE(INDIRECT("L"&amp;AD222):INDIRECT("L"&amp;AD223-1))</f>
        <v>1.38895E-005</v>
      </c>
      <c r="AM222" s="197" t="n">
        <f aca="false">(ABS(AK222)/AK222*SQRT((AK222)^2+(AL222)^2))</f>
        <v>0.000462813465918236</v>
      </c>
      <c r="AN222" s="20"/>
      <c r="AO222" s="197" t="n">
        <f aca="true">STDEV(INDIRECT("K"&amp;AD222):INDIRECT("K"&amp;AD223-1))</f>
        <v>2.12132034356238E-008</v>
      </c>
    </row>
    <row r="223" customFormat="false" ht="14.25" hidden="false" customHeight="true" outlineLevel="0" collapsed="false">
      <c r="A223" s="20" t="s">
        <v>691</v>
      </c>
      <c r="B223" s="20" t="s">
        <v>357</v>
      </c>
      <c r="C223" s="20" t="n">
        <v>0</v>
      </c>
      <c r="D223" s="20" t="n">
        <v>200</v>
      </c>
      <c r="E223" s="20" t="n">
        <v>976</v>
      </c>
      <c r="F223" s="20" t="s">
        <v>358</v>
      </c>
      <c r="G223" s="197" t="n">
        <v>0.0020236</v>
      </c>
      <c r="H223" s="197" t="n">
        <v>7.34E-005</v>
      </c>
      <c r="I223" s="197" t="n">
        <v>-8.2194E-006</v>
      </c>
      <c r="J223" s="197" t="n">
        <v>-3.892E-007</v>
      </c>
      <c r="K223" s="197" t="n">
        <v>0.0020318</v>
      </c>
      <c r="L223" s="197" t="n">
        <v>7.38E-005</v>
      </c>
      <c r="M223" s="198" t="n">
        <v>2.08</v>
      </c>
      <c r="N223" s="20" t="n">
        <v>0</v>
      </c>
      <c r="O223" s="20" t="n">
        <v>0</v>
      </c>
      <c r="P223" s="20" t="n">
        <v>0</v>
      </c>
      <c r="Q223" s="20" t="n">
        <v>1</v>
      </c>
      <c r="R223" s="20" t="n">
        <v>2.0318E-005</v>
      </c>
      <c r="S223" s="20" t="n">
        <v>7.382E-007</v>
      </c>
      <c r="T223" s="20" t="n">
        <v>3</v>
      </c>
      <c r="U223" s="20" t="n">
        <v>0</v>
      </c>
      <c r="V223" s="20" t="n">
        <v>0</v>
      </c>
      <c r="W223" s="199" t="s">
        <v>693</v>
      </c>
      <c r="X223" s="20" t="s">
        <v>632</v>
      </c>
      <c r="Y223" s="20" t="s">
        <v>361</v>
      </c>
      <c r="Z223" s="20"/>
      <c r="AA223" s="20"/>
      <c r="AB223" s="20"/>
      <c r="AC223" s="20"/>
      <c r="AD223" s="20" t="n">
        <v>444</v>
      </c>
      <c r="AE223" s="20" t="n">
        <v>222</v>
      </c>
      <c r="AF223" s="20" t="str">
        <f aca="true">INDIRECT("A"&amp;AD223)</f>
        <v>137-&lt;0.2</v>
      </c>
      <c r="AG223" s="20" t="n">
        <f aca="true">INDIRECT("D"&amp;AD223)</f>
        <v>200</v>
      </c>
      <c r="AH223" s="20" t="n">
        <f aca="true">INDIRECT("E"&amp;AD223)</f>
        <v>976</v>
      </c>
      <c r="AI223" s="197" t="n">
        <f aca="true">INDIRECT("I"&amp;AD223)</f>
        <v>-8.2194E-006</v>
      </c>
      <c r="AJ223" s="197" t="n">
        <f aca="true">INDIRECT("J"&amp;AD223)</f>
        <v>-3.892E-007</v>
      </c>
      <c r="AK223" s="197" t="n">
        <f aca="true">AVERAGE(INDIRECT("K"&amp;AD223):INDIRECT("K"&amp;AD224-1))</f>
        <v>0.0014794</v>
      </c>
      <c r="AL223" s="197" t="n">
        <f aca="true">AVERAGE(INDIRECT("L"&amp;AD223):INDIRECT("L"&amp;AD224-1))</f>
        <v>4.255E-005</v>
      </c>
      <c r="AM223" s="197" t="n">
        <f aca="false">(ABS(AK223)/AK223*SQRT((AK223)^2+(AL223)^2))</f>
        <v>0.00148001177782476</v>
      </c>
      <c r="AN223" s="20"/>
      <c r="AO223" s="197" t="n">
        <f aca="true">STDEV(INDIRECT("K"&amp;AD223):INDIRECT("K"&amp;AD224-1))</f>
        <v>1.41421356237236E-007</v>
      </c>
    </row>
    <row r="224" customFormat="false" ht="14.25" hidden="false" customHeight="true" outlineLevel="0" collapsed="false">
      <c r="A224" s="20" t="s">
        <v>694</v>
      </c>
      <c r="B224" s="20" t="s">
        <v>357</v>
      </c>
      <c r="C224" s="20" t="n">
        <v>0</v>
      </c>
      <c r="D224" s="20" t="n">
        <v>200</v>
      </c>
      <c r="E224" s="20" t="n">
        <v>976</v>
      </c>
      <c r="F224" s="20" t="s">
        <v>358</v>
      </c>
      <c r="G224" s="197" t="n">
        <v>0.0010921</v>
      </c>
      <c r="H224" s="197" t="n">
        <v>3.99E-005</v>
      </c>
      <c r="I224" s="197" t="n">
        <v>-8.2194E-006</v>
      </c>
      <c r="J224" s="197" t="n">
        <v>-3.892E-007</v>
      </c>
      <c r="K224" s="197" t="n">
        <v>0.0011004</v>
      </c>
      <c r="L224" s="197" t="n">
        <v>4.03E-005</v>
      </c>
      <c r="M224" s="198" t="n">
        <v>2.1</v>
      </c>
      <c r="N224" s="20" t="n">
        <v>0</v>
      </c>
      <c r="O224" s="20" t="n">
        <v>0</v>
      </c>
      <c r="P224" s="20" t="n">
        <v>0</v>
      </c>
      <c r="Q224" s="20" t="n">
        <v>1</v>
      </c>
      <c r="R224" s="20" t="n">
        <v>1.1004E-005</v>
      </c>
      <c r="S224" s="20" t="n">
        <v>4.028E-007</v>
      </c>
      <c r="T224" s="20" t="n">
        <v>3</v>
      </c>
      <c r="U224" s="20" t="n">
        <v>0</v>
      </c>
      <c r="V224" s="20" t="n">
        <v>0</v>
      </c>
      <c r="W224" s="199" t="s">
        <v>695</v>
      </c>
      <c r="X224" s="20" t="s">
        <v>632</v>
      </c>
      <c r="Y224" s="20" t="s">
        <v>361</v>
      </c>
      <c r="Z224" s="20"/>
      <c r="AA224" s="20"/>
      <c r="AB224" s="20"/>
      <c r="AC224" s="20"/>
      <c r="AD224" s="20" t="n">
        <v>446</v>
      </c>
      <c r="AE224" s="20" t="n">
        <v>223</v>
      </c>
      <c r="AF224" s="20" t="str">
        <f aca="true">INDIRECT("A"&amp;AD224)</f>
        <v>138-ALL</v>
      </c>
      <c r="AG224" s="20" t="n">
        <f aca="true">INDIRECT("D"&amp;AD224)</f>
        <v>200</v>
      </c>
      <c r="AH224" s="20" t="n">
        <f aca="true">INDIRECT("E"&amp;AD224)</f>
        <v>976</v>
      </c>
      <c r="AI224" s="197" t="n">
        <f aca="true">INDIRECT("I"&amp;AD224)</f>
        <v>-8.2194E-006</v>
      </c>
      <c r="AJ224" s="197" t="n">
        <f aca="true">INDIRECT("J"&amp;AD224)</f>
        <v>-3.892E-007</v>
      </c>
      <c r="AK224" s="197" t="n">
        <f aca="true">AVERAGE(INDIRECT("K"&amp;AD224):INDIRECT("K"&amp;AD225-1))</f>
        <v>0.000652125</v>
      </c>
      <c r="AL224" s="197" t="n">
        <f aca="true">AVERAGE(INDIRECT("L"&amp;AD224):INDIRECT("L"&amp;AD225-1))</f>
        <v>1.954E-005</v>
      </c>
      <c r="AM224" s="197" t="n">
        <f aca="false">(ABS(AK224)/AK224*SQRT((AK224)^2+(AL224)^2))</f>
        <v>0.000652417678504346</v>
      </c>
      <c r="AN224" s="20"/>
      <c r="AO224" s="197" t="n">
        <f aca="true">STDEV(INDIRECT("K"&amp;AD224):INDIRECT("K"&amp;AD225-1))</f>
        <v>4.9497474683071E-008</v>
      </c>
    </row>
    <row r="225" customFormat="false" ht="14.25" hidden="false" customHeight="true" outlineLevel="0" collapsed="false">
      <c r="A225" s="20" t="s">
        <v>694</v>
      </c>
      <c r="B225" s="20" t="s">
        <v>357</v>
      </c>
      <c r="C225" s="20" t="n">
        <v>0</v>
      </c>
      <c r="D225" s="20" t="n">
        <v>200</v>
      </c>
      <c r="E225" s="20" t="n">
        <v>976</v>
      </c>
      <c r="F225" s="20" t="s">
        <v>358</v>
      </c>
      <c r="G225" s="197" t="n">
        <v>0.0010921</v>
      </c>
      <c r="H225" s="197" t="n">
        <v>4.01E-005</v>
      </c>
      <c r="I225" s="197" t="n">
        <v>-8.2194E-006</v>
      </c>
      <c r="J225" s="197" t="n">
        <v>-3.892E-007</v>
      </c>
      <c r="K225" s="197" t="n">
        <v>0.0011003</v>
      </c>
      <c r="L225" s="197" t="n">
        <v>4.04E-005</v>
      </c>
      <c r="M225" s="198" t="n">
        <v>2.1</v>
      </c>
      <c r="N225" s="20" t="n">
        <v>0</v>
      </c>
      <c r="O225" s="20" t="n">
        <v>0</v>
      </c>
      <c r="P225" s="20" t="n">
        <v>0</v>
      </c>
      <c r="Q225" s="20" t="n">
        <v>1</v>
      </c>
      <c r="R225" s="20" t="n">
        <v>1.1003E-005</v>
      </c>
      <c r="S225" s="20" t="n">
        <v>4.044E-007</v>
      </c>
      <c r="T225" s="20" t="n">
        <v>3</v>
      </c>
      <c r="U225" s="20" t="n">
        <v>0</v>
      </c>
      <c r="V225" s="20" t="n">
        <v>0</v>
      </c>
      <c r="W225" s="199" t="s">
        <v>696</v>
      </c>
      <c r="X225" s="20" t="s">
        <v>632</v>
      </c>
      <c r="Y225" s="20" t="s">
        <v>361</v>
      </c>
      <c r="Z225" s="20"/>
      <c r="AA225" s="20"/>
      <c r="AB225" s="20"/>
      <c r="AC225" s="20"/>
      <c r="AD225" s="20" t="n">
        <v>448</v>
      </c>
      <c r="AE225" s="20" t="n">
        <v>224</v>
      </c>
      <c r="AF225" s="20" t="str">
        <f aca="true">INDIRECT("A"&amp;AD225)</f>
        <v>138-0.8</v>
      </c>
      <c r="AG225" s="20" t="n">
        <f aca="true">INDIRECT("D"&amp;AD225)</f>
        <v>200</v>
      </c>
      <c r="AH225" s="20" t="n">
        <f aca="true">INDIRECT("E"&amp;AD225)</f>
        <v>976</v>
      </c>
      <c r="AI225" s="197" t="n">
        <f aca="true">INDIRECT("I"&amp;AD225)</f>
        <v>-8.2194E-006</v>
      </c>
      <c r="AJ225" s="197" t="n">
        <f aca="true">INDIRECT("J"&amp;AD225)</f>
        <v>-3.892E-007</v>
      </c>
      <c r="AK225" s="197" t="n">
        <f aca="true">AVERAGE(INDIRECT("K"&amp;AD225):INDIRECT("K"&amp;AD226-1))</f>
        <v>0.00151905</v>
      </c>
      <c r="AL225" s="197" t="n">
        <f aca="true">AVERAGE(INDIRECT("L"&amp;AD225):INDIRECT("L"&amp;AD226-1))</f>
        <v>5.135E-005</v>
      </c>
      <c r="AM225" s="197" t="n">
        <f aca="false">(ABS(AK225)/AK225*SQRT((AK225)^2+(AL225)^2))</f>
        <v>0.00151991767046771</v>
      </c>
      <c r="AN225" s="20"/>
      <c r="AO225" s="197" t="n">
        <f aca="true">STDEV(INDIRECT("K"&amp;AD225):INDIRECT("K"&amp;AD226-1))</f>
        <v>2.12132034356084E-007</v>
      </c>
    </row>
    <row r="226" customFormat="false" ht="14.25" hidden="false" customHeight="true" outlineLevel="0" collapsed="false">
      <c r="A226" s="20" t="s">
        <v>697</v>
      </c>
      <c r="B226" s="20" t="s">
        <v>357</v>
      </c>
      <c r="C226" s="20" t="n">
        <v>0</v>
      </c>
      <c r="D226" s="20" t="n">
        <v>200</v>
      </c>
      <c r="E226" s="20" t="n">
        <v>976</v>
      </c>
      <c r="F226" s="20" t="s">
        <v>358</v>
      </c>
      <c r="G226" s="197" t="n">
        <v>0.0010861</v>
      </c>
      <c r="H226" s="197" t="n">
        <v>4.1E-005</v>
      </c>
      <c r="I226" s="197" t="n">
        <v>-8.2194E-006</v>
      </c>
      <c r="J226" s="197" t="n">
        <v>-3.892E-007</v>
      </c>
      <c r="K226" s="197" t="n">
        <v>0.0010943</v>
      </c>
      <c r="L226" s="197" t="n">
        <v>4.14E-005</v>
      </c>
      <c r="M226" s="198" t="n">
        <v>2.16</v>
      </c>
      <c r="N226" s="20" t="n">
        <v>0</v>
      </c>
      <c r="O226" s="20" t="n">
        <v>0</v>
      </c>
      <c r="P226" s="20" t="n">
        <v>0</v>
      </c>
      <c r="Q226" s="20" t="n">
        <v>1</v>
      </c>
      <c r="R226" s="20" t="n">
        <v>1.0943E-005</v>
      </c>
      <c r="S226" s="20" t="n">
        <v>4.136E-007</v>
      </c>
      <c r="T226" s="20" t="n">
        <v>3</v>
      </c>
      <c r="U226" s="20" t="n">
        <v>0</v>
      </c>
      <c r="V226" s="20" t="n">
        <v>0</v>
      </c>
      <c r="W226" s="199" t="s">
        <v>698</v>
      </c>
      <c r="X226" s="20" t="s">
        <v>632</v>
      </c>
      <c r="Y226" s="20" t="s">
        <v>361</v>
      </c>
      <c r="Z226" s="20"/>
      <c r="AA226" s="20"/>
      <c r="AB226" s="20"/>
      <c r="AC226" s="20"/>
      <c r="AD226" s="20" t="n">
        <v>450</v>
      </c>
      <c r="AE226" s="20" t="n">
        <v>225</v>
      </c>
      <c r="AF226" s="20" t="str">
        <f aca="true">INDIRECT("A"&amp;AD226)</f>
        <v>138-0.6</v>
      </c>
      <c r="AG226" s="20" t="n">
        <f aca="true">INDIRECT("D"&amp;AD226)</f>
        <v>200</v>
      </c>
      <c r="AH226" s="20" t="n">
        <f aca="true">INDIRECT("E"&amp;AD226)</f>
        <v>976</v>
      </c>
      <c r="AI226" s="197" t="n">
        <f aca="true">INDIRECT("I"&amp;AD226)</f>
        <v>-8.2194E-006</v>
      </c>
      <c r="AJ226" s="197" t="n">
        <f aca="true">INDIRECT("J"&amp;AD226)</f>
        <v>-3.892E-007</v>
      </c>
      <c r="AK226" s="197" t="n">
        <f aca="true">AVERAGE(INDIRECT("K"&amp;AD226):INDIRECT("K"&amp;AD227-1))</f>
        <v>0.000835685</v>
      </c>
      <c r="AL226" s="197" t="n">
        <f aca="true">AVERAGE(INDIRECT("L"&amp;AD226):INDIRECT("L"&amp;AD227-1))</f>
        <v>2.69815E-005</v>
      </c>
      <c r="AM226" s="197" t="n">
        <f aca="false">(ABS(AK226)/AK226*SQRT((AK226)^2+(AL226)^2))</f>
        <v>0.00083612045816811</v>
      </c>
      <c r="AN226" s="20"/>
      <c r="AO226" s="197" t="n">
        <f aca="true">STDEV(INDIRECT("K"&amp;AD226):INDIRECT("K"&amp;AD227-1))</f>
        <v>1.62634559672937E-007</v>
      </c>
    </row>
    <row r="227" customFormat="false" ht="14.25" hidden="false" customHeight="true" outlineLevel="0" collapsed="false">
      <c r="A227" s="20" t="s">
        <v>697</v>
      </c>
      <c r="B227" s="20" t="s">
        <v>357</v>
      </c>
      <c r="C227" s="20" t="n">
        <v>0</v>
      </c>
      <c r="D227" s="20" t="n">
        <v>200</v>
      </c>
      <c r="E227" s="20" t="n">
        <v>976</v>
      </c>
      <c r="F227" s="20" t="s">
        <v>358</v>
      </c>
      <c r="G227" s="197" t="n">
        <v>0.0010863</v>
      </c>
      <c r="H227" s="197" t="n">
        <v>4.08E-005</v>
      </c>
      <c r="I227" s="197" t="n">
        <v>-8.2194E-006</v>
      </c>
      <c r="J227" s="197" t="n">
        <v>-3.892E-007</v>
      </c>
      <c r="K227" s="197" t="n">
        <v>0.0010945</v>
      </c>
      <c r="L227" s="197" t="n">
        <v>4.12E-005</v>
      </c>
      <c r="M227" s="198" t="n">
        <v>2.16</v>
      </c>
      <c r="N227" s="20" t="n">
        <v>0</v>
      </c>
      <c r="O227" s="20" t="n">
        <v>0</v>
      </c>
      <c r="P227" s="20" t="n">
        <v>0</v>
      </c>
      <c r="Q227" s="20" t="n">
        <v>1</v>
      </c>
      <c r="R227" s="20" t="n">
        <v>1.0945E-005</v>
      </c>
      <c r="S227" s="20" t="n">
        <v>4.124E-007</v>
      </c>
      <c r="T227" s="20" t="n">
        <v>3</v>
      </c>
      <c r="U227" s="20" t="n">
        <v>0</v>
      </c>
      <c r="V227" s="20" t="n">
        <v>0</v>
      </c>
      <c r="W227" s="199" t="s">
        <v>699</v>
      </c>
      <c r="X227" s="20" t="s">
        <v>632</v>
      </c>
      <c r="Y227" s="20" t="s">
        <v>361</v>
      </c>
      <c r="Z227" s="20"/>
      <c r="AA227" s="20"/>
      <c r="AB227" s="20"/>
      <c r="AC227" s="20"/>
      <c r="AD227" s="20" t="n">
        <v>452</v>
      </c>
      <c r="AE227" s="20" t="n">
        <v>226</v>
      </c>
      <c r="AF227" s="20" t="str">
        <f aca="true">INDIRECT("A"&amp;AD227)</f>
        <v>138-0.4</v>
      </c>
      <c r="AG227" s="20" t="n">
        <f aca="true">INDIRECT("D"&amp;AD227)</f>
        <v>200</v>
      </c>
      <c r="AH227" s="20" t="n">
        <f aca="true">INDIRECT("E"&amp;AD227)</f>
        <v>976</v>
      </c>
      <c r="AI227" s="197" t="n">
        <f aca="true">INDIRECT("I"&amp;AD227)</f>
        <v>-8.2194E-006</v>
      </c>
      <c r="AJ227" s="197" t="n">
        <f aca="true">INDIRECT("J"&amp;AD227)</f>
        <v>-3.892E-007</v>
      </c>
      <c r="AK227" s="197" t="n">
        <f aca="true">AVERAGE(INDIRECT("K"&amp;AD227):INDIRECT("K"&amp;AD228-1))</f>
        <v>0.0003309</v>
      </c>
      <c r="AL227" s="197" t="n">
        <f aca="true">AVERAGE(INDIRECT("L"&amp;AD227):INDIRECT("L"&amp;AD228-1))</f>
        <v>1.14695E-005</v>
      </c>
      <c r="AM227" s="197" t="n">
        <f aca="false">(ABS(AK227)/AK227*SQRT((AK227)^2+(AL227)^2))</f>
        <v>0.000331098715536998</v>
      </c>
      <c r="AN227" s="20"/>
      <c r="AO227" s="197" t="n">
        <f aca="true">STDEV(INDIRECT("K"&amp;AD227):INDIRECT("K"&amp;AD228-1))</f>
        <v>2.82842712474856E-008</v>
      </c>
    </row>
    <row r="228" customFormat="false" ht="14.25" hidden="false" customHeight="true" outlineLevel="0" collapsed="false">
      <c r="A228" s="20" t="s">
        <v>700</v>
      </c>
      <c r="B228" s="20" t="s">
        <v>357</v>
      </c>
      <c r="C228" s="20" t="n">
        <v>0</v>
      </c>
      <c r="D228" s="20" t="n">
        <v>200</v>
      </c>
      <c r="E228" s="20" t="n">
        <v>976</v>
      </c>
      <c r="F228" s="20" t="s">
        <v>358</v>
      </c>
      <c r="G228" s="197" t="n">
        <v>0.0029545</v>
      </c>
      <c r="H228" s="197" t="n">
        <v>0.0001063</v>
      </c>
      <c r="I228" s="197" t="n">
        <v>-8.2194E-006</v>
      </c>
      <c r="J228" s="197" t="n">
        <v>-3.892E-007</v>
      </c>
      <c r="K228" s="197" t="n">
        <v>0.0029628</v>
      </c>
      <c r="L228" s="197" t="n">
        <v>0.0001067</v>
      </c>
      <c r="M228" s="198" t="n">
        <v>2.06</v>
      </c>
      <c r="N228" s="20" t="n">
        <v>0</v>
      </c>
      <c r="O228" s="20" t="n">
        <v>0</v>
      </c>
      <c r="P228" s="20" t="n">
        <v>0</v>
      </c>
      <c r="Q228" s="20" t="n">
        <v>1</v>
      </c>
      <c r="R228" s="20" t="n">
        <v>2.9628E-005</v>
      </c>
      <c r="S228" s="20" t="n">
        <v>1.0666E-006</v>
      </c>
      <c r="T228" s="20" t="n">
        <v>4</v>
      </c>
      <c r="U228" s="20" t="n">
        <v>0</v>
      </c>
      <c r="V228" s="20" t="n">
        <v>0</v>
      </c>
      <c r="W228" s="199" t="s">
        <v>701</v>
      </c>
      <c r="X228" s="20" t="s">
        <v>632</v>
      </c>
      <c r="Y228" s="20" t="s">
        <v>361</v>
      </c>
      <c r="Z228" s="20"/>
      <c r="AA228" s="20"/>
      <c r="AB228" s="20"/>
      <c r="AC228" s="20"/>
      <c r="AD228" s="20" t="n">
        <v>454</v>
      </c>
      <c r="AE228" s="20" t="n">
        <v>227</v>
      </c>
      <c r="AF228" s="20" t="str">
        <f aca="true">INDIRECT("A"&amp;AD228)</f>
        <v>138-0.2</v>
      </c>
      <c r="AG228" s="20" t="n">
        <f aca="true">INDIRECT("D"&amp;AD228)</f>
        <v>200</v>
      </c>
      <c r="AH228" s="20" t="n">
        <f aca="true">INDIRECT("E"&amp;AD228)</f>
        <v>976</v>
      </c>
      <c r="AI228" s="197" t="n">
        <f aca="true">INDIRECT("I"&amp;AD228)</f>
        <v>-8.2194E-006</v>
      </c>
      <c r="AJ228" s="197" t="n">
        <f aca="true">INDIRECT("J"&amp;AD228)</f>
        <v>-3.892E-007</v>
      </c>
      <c r="AK228" s="197" t="n">
        <f aca="true">AVERAGE(INDIRECT("K"&amp;AD228):INDIRECT("K"&amp;AD229-1))</f>
        <v>0.000445285</v>
      </c>
      <c r="AL228" s="197" t="n">
        <f aca="true">AVERAGE(INDIRECT("L"&amp;AD228):INDIRECT("L"&amp;AD229-1))</f>
        <v>1.37605E-005</v>
      </c>
      <c r="AM228" s="197" t="n">
        <f aca="false">(ABS(AK228)/AK228*SQRT((AK228)^2+(AL228)^2))</f>
        <v>0.000445497567429105</v>
      </c>
      <c r="AN228" s="20"/>
      <c r="AO228" s="197" t="n">
        <f aca="true">STDEV(INDIRECT("K"&amp;AD228):INDIRECT("K"&amp;AD229-1))</f>
        <v>7.77817459305183E-008</v>
      </c>
    </row>
    <row r="229" customFormat="false" ht="14.25" hidden="false" customHeight="true" outlineLevel="0" collapsed="false">
      <c r="A229" s="20" t="s">
        <v>700</v>
      </c>
      <c r="B229" s="20" t="s">
        <v>357</v>
      </c>
      <c r="C229" s="20" t="n">
        <v>0</v>
      </c>
      <c r="D229" s="20" t="n">
        <v>200</v>
      </c>
      <c r="E229" s="20" t="n">
        <v>976</v>
      </c>
      <c r="F229" s="20" t="s">
        <v>358</v>
      </c>
      <c r="G229" s="197" t="n">
        <v>0.0029548</v>
      </c>
      <c r="H229" s="197" t="n">
        <v>0.000105</v>
      </c>
      <c r="I229" s="197" t="n">
        <v>-8.2194E-006</v>
      </c>
      <c r="J229" s="197" t="n">
        <v>-3.892E-007</v>
      </c>
      <c r="K229" s="197" t="n">
        <v>0.002963</v>
      </c>
      <c r="L229" s="197" t="n">
        <v>0.0001054</v>
      </c>
      <c r="M229" s="198" t="n">
        <v>2.04</v>
      </c>
      <c r="N229" s="20" t="n">
        <v>0</v>
      </c>
      <c r="O229" s="20" t="n">
        <v>0</v>
      </c>
      <c r="P229" s="20" t="n">
        <v>0</v>
      </c>
      <c r="Q229" s="20" t="n">
        <v>1</v>
      </c>
      <c r="R229" s="20" t="n">
        <v>2.963E-005</v>
      </c>
      <c r="S229" s="20" t="n">
        <v>1.054E-006</v>
      </c>
      <c r="T229" s="20" t="n">
        <v>4</v>
      </c>
      <c r="U229" s="20" t="n">
        <v>0</v>
      </c>
      <c r="V229" s="20" t="n">
        <v>0</v>
      </c>
      <c r="W229" s="199" t="s">
        <v>702</v>
      </c>
      <c r="X229" s="20" t="s">
        <v>632</v>
      </c>
      <c r="Y229" s="20" t="s">
        <v>361</v>
      </c>
      <c r="Z229" s="20"/>
      <c r="AA229" s="20"/>
      <c r="AB229" s="20"/>
      <c r="AC229" s="20"/>
      <c r="AD229" s="20" t="n">
        <v>456</v>
      </c>
      <c r="AE229" s="20" t="n">
        <v>228</v>
      </c>
      <c r="AF229" s="20" t="str">
        <f aca="true">INDIRECT("A"&amp;AD229)</f>
        <v>138-&lt;0.2</v>
      </c>
      <c r="AG229" s="20" t="n">
        <f aca="true">INDIRECT("D"&amp;AD229)</f>
        <v>200</v>
      </c>
      <c r="AH229" s="20" t="n">
        <f aca="true">INDIRECT("E"&amp;AD229)</f>
        <v>976</v>
      </c>
      <c r="AI229" s="197" t="n">
        <f aca="true">INDIRECT("I"&amp;AD229)</f>
        <v>-8.2194E-006</v>
      </c>
      <c r="AJ229" s="197" t="n">
        <f aca="true">INDIRECT("J"&amp;AD229)</f>
        <v>-3.892E-007</v>
      </c>
      <c r="AK229" s="197" t="n">
        <f aca="true">AVERAGE(INDIRECT("K"&amp;AD229):INDIRECT("K"&amp;AD230-1))</f>
        <v>0.00103425</v>
      </c>
      <c r="AL229" s="197" t="n">
        <f aca="true">AVERAGE(INDIRECT("L"&amp;AD229):INDIRECT("L"&amp;AD230-1))</f>
        <v>2.895E-005</v>
      </c>
      <c r="AM229" s="197" t="n">
        <f aca="false">(ABS(AK229)/AK229*SQRT((AK229)^2+(AL229)^2))</f>
        <v>0.00103465509470548</v>
      </c>
      <c r="AN229" s="20"/>
      <c r="AO229" s="197" t="n">
        <f aca="true">STDEV(INDIRECT("K"&amp;AD229):INDIRECT("K"&amp;AD230-1))</f>
        <v>2.12132034355931E-007</v>
      </c>
    </row>
    <row r="230" customFormat="false" ht="14.25" hidden="false" customHeight="true" outlineLevel="0" collapsed="false">
      <c r="A230" s="20" t="s">
        <v>703</v>
      </c>
      <c r="B230" s="20" t="s">
        <v>357</v>
      </c>
      <c r="C230" s="20" t="n">
        <v>0</v>
      </c>
      <c r="D230" s="20" t="n">
        <v>200</v>
      </c>
      <c r="E230" s="20" t="n">
        <v>976</v>
      </c>
      <c r="F230" s="20" t="s">
        <v>358</v>
      </c>
      <c r="G230" s="197" t="n">
        <v>0.00056574</v>
      </c>
      <c r="H230" s="197" t="n">
        <v>1.9465E-005</v>
      </c>
      <c r="I230" s="197" t="n">
        <v>-8.2194E-006</v>
      </c>
      <c r="J230" s="197" t="n">
        <v>-3.892E-007</v>
      </c>
      <c r="K230" s="197" t="n">
        <v>0.00057396</v>
      </c>
      <c r="L230" s="197" t="n">
        <v>1.9854E-005</v>
      </c>
      <c r="M230" s="198" t="n">
        <v>1.98</v>
      </c>
      <c r="N230" s="20" t="n">
        <v>0</v>
      </c>
      <c r="O230" s="20" t="n">
        <v>0</v>
      </c>
      <c r="P230" s="20" t="n">
        <v>0</v>
      </c>
      <c r="Q230" s="20" t="n">
        <v>1</v>
      </c>
      <c r="R230" s="20" t="n">
        <v>5.7396E-006</v>
      </c>
      <c r="S230" s="20" t="n">
        <v>1.985E-007</v>
      </c>
      <c r="T230" s="20" t="n">
        <v>3</v>
      </c>
      <c r="U230" s="20" t="n">
        <v>0</v>
      </c>
      <c r="V230" s="20" t="n">
        <v>0</v>
      </c>
      <c r="W230" s="199" t="s">
        <v>704</v>
      </c>
      <c r="X230" s="20" t="s">
        <v>632</v>
      </c>
      <c r="Y230" s="20" t="s">
        <v>361</v>
      </c>
      <c r="Z230" s="20"/>
      <c r="AA230" s="20"/>
      <c r="AB230" s="20"/>
      <c r="AC230" s="20"/>
      <c r="AD230" s="20" t="n">
        <v>458</v>
      </c>
      <c r="AE230" s="20" t="n">
        <v>229</v>
      </c>
      <c r="AF230" s="20" t="str">
        <f aca="true">INDIRECT("A"&amp;AD230)</f>
        <v>139-ALL</v>
      </c>
      <c r="AG230" s="20" t="n">
        <f aca="true">INDIRECT("D"&amp;AD230)</f>
        <v>200</v>
      </c>
      <c r="AH230" s="20" t="n">
        <f aca="true">INDIRECT("E"&amp;AD230)</f>
        <v>976</v>
      </c>
      <c r="AI230" s="197" t="n">
        <f aca="true">INDIRECT("I"&amp;AD230)</f>
        <v>-8.2194E-006</v>
      </c>
      <c r="AJ230" s="197" t="n">
        <f aca="true">INDIRECT("J"&amp;AD230)</f>
        <v>-3.892E-007</v>
      </c>
      <c r="AK230" s="197" t="n">
        <f aca="true">AVERAGE(INDIRECT("K"&amp;AD230):INDIRECT("K"&amp;AD231-1))</f>
        <v>0.000663575</v>
      </c>
      <c r="AL230" s="197" t="n">
        <f aca="true">AVERAGE(INDIRECT("L"&amp;AD230):INDIRECT("L"&amp;AD231-1))</f>
        <v>1.74885E-005</v>
      </c>
      <c r="AM230" s="197" t="n">
        <f aca="false">(ABS(AK230)/AK230*SQRT((AK230)^2+(AL230)^2))</f>
        <v>0.000663805414453099</v>
      </c>
      <c r="AN230" s="20"/>
      <c r="AO230" s="197" t="n">
        <f aca="true">STDEV(INDIRECT("K"&amp;AD230):INDIRECT("K"&amp;AD231-1))</f>
        <v>4.9497474683071E-008</v>
      </c>
    </row>
    <row r="231" customFormat="false" ht="14.25" hidden="false" customHeight="true" outlineLevel="0" collapsed="false">
      <c r="A231" s="20" t="s">
        <v>703</v>
      </c>
      <c r="B231" s="20" t="s">
        <v>357</v>
      </c>
      <c r="C231" s="20" t="n">
        <v>0</v>
      </c>
      <c r="D231" s="20" t="n">
        <v>200</v>
      </c>
      <c r="E231" s="20" t="n">
        <v>976</v>
      </c>
      <c r="F231" s="20" t="s">
        <v>358</v>
      </c>
      <c r="G231" s="197" t="n">
        <v>0.00056558</v>
      </c>
      <c r="H231" s="197" t="n">
        <v>1.9531E-005</v>
      </c>
      <c r="I231" s="197" t="n">
        <v>-8.2194E-006</v>
      </c>
      <c r="J231" s="197" t="n">
        <v>-3.892E-007</v>
      </c>
      <c r="K231" s="197" t="n">
        <v>0.0005738</v>
      </c>
      <c r="L231" s="197" t="n">
        <v>1.992E-005</v>
      </c>
      <c r="M231" s="198" t="n">
        <v>1.99</v>
      </c>
      <c r="N231" s="20" t="n">
        <v>0</v>
      </c>
      <c r="O231" s="20" t="n">
        <v>0</v>
      </c>
      <c r="P231" s="20" t="n">
        <v>0</v>
      </c>
      <c r="Q231" s="20" t="n">
        <v>1</v>
      </c>
      <c r="R231" s="20" t="n">
        <v>5.738E-006</v>
      </c>
      <c r="S231" s="20" t="n">
        <v>1.992E-007</v>
      </c>
      <c r="T231" s="20" t="n">
        <v>3</v>
      </c>
      <c r="U231" s="20" t="n">
        <v>0</v>
      </c>
      <c r="V231" s="20" t="n">
        <v>0</v>
      </c>
      <c r="W231" s="199" t="s">
        <v>705</v>
      </c>
      <c r="X231" s="20" t="s">
        <v>632</v>
      </c>
      <c r="Y231" s="20" t="s">
        <v>361</v>
      </c>
      <c r="Z231" s="20"/>
      <c r="AA231" s="20"/>
      <c r="AB231" s="20"/>
      <c r="AC231" s="20"/>
      <c r="AD231" s="20" t="n">
        <v>460</v>
      </c>
      <c r="AE231" s="20" t="n">
        <v>230</v>
      </c>
      <c r="AF231" s="20" t="str">
        <f aca="true">INDIRECT("A"&amp;AD231)</f>
        <v>139-0.8</v>
      </c>
      <c r="AG231" s="20" t="n">
        <f aca="true">INDIRECT("D"&amp;AD231)</f>
        <v>200</v>
      </c>
      <c r="AH231" s="20" t="n">
        <f aca="true">INDIRECT("E"&amp;AD231)</f>
        <v>976</v>
      </c>
      <c r="AI231" s="197" t="n">
        <f aca="true">INDIRECT("I"&amp;AD231)</f>
        <v>-8.2194E-006</v>
      </c>
      <c r="AJ231" s="197" t="n">
        <f aca="true">INDIRECT("J"&amp;AD231)</f>
        <v>-3.892E-007</v>
      </c>
      <c r="AK231" s="197" t="n">
        <f aca="true">AVERAGE(INDIRECT("K"&amp;AD231):INDIRECT("K"&amp;AD232-1))</f>
        <v>0.0032435</v>
      </c>
      <c r="AL231" s="197" t="n">
        <f aca="true">AVERAGE(INDIRECT("L"&amp;AD231):INDIRECT("L"&amp;AD232-1))</f>
        <v>7.815E-005</v>
      </c>
      <c r="AM231" s="197" t="n">
        <f aca="false">(ABS(AK231)/AK231*SQRT((AK231)^2+(AL231)^2))</f>
        <v>0.00324444134983205</v>
      </c>
      <c r="AN231" s="20"/>
      <c r="AO231" s="197" t="n">
        <f aca="true">STDEV(INDIRECT("K"&amp;AD231):INDIRECT("K"&amp;AD232-1))</f>
        <v>7.07106781186641E-007</v>
      </c>
    </row>
    <row r="232" customFormat="false" ht="14.25" hidden="false" customHeight="true" outlineLevel="0" collapsed="false">
      <c r="A232" s="20" t="s">
        <v>706</v>
      </c>
      <c r="B232" s="20" t="s">
        <v>357</v>
      </c>
      <c r="C232" s="20" t="n">
        <v>0</v>
      </c>
      <c r="D232" s="20" t="n">
        <v>200</v>
      </c>
      <c r="E232" s="20" t="n">
        <v>976</v>
      </c>
      <c r="F232" s="20" t="s">
        <v>358</v>
      </c>
      <c r="G232" s="197" t="n">
        <v>0.0009707</v>
      </c>
      <c r="H232" s="197" t="n">
        <v>3.4231E-005</v>
      </c>
      <c r="I232" s="197" t="n">
        <v>-8.2194E-006</v>
      </c>
      <c r="J232" s="197" t="n">
        <v>-3.892E-007</v>
      </c>
      <c r="K232" s="197" t="n">
        <v>0.00097892</v>
      </c>
      <c r="L232" s="197" t="n">
        <v>3.462E-005</v>
      </c>
      <c r="M232" s="198" t="n">
        <v>2.03</v>
      </c>
      <c r="N232" s="20" t="n">
        <v>0</v>
      </c>
      <c r="O232" s="20" t="n">
        <v>0</v>
      </c>
      <c r="P232" s="20" t="n">
        <v>0</v>
      </c>
      <c r="Q232" s="20" t="n">
        <v>1</v>
      </c>
      <c r="R232" s="20" t="n">
        <v>9.7892E-006</v>
      </c>
      <c r="S232" s="20" t="n">
        <v>3.462E-007</v>
      </c>
      <c r="T232" s="20" t="n">
        <v>3</v>
      </c>
      <c r="U232" s="20" t="n">
        <v>0</v>
      </c>
      <c r="V232" s="20" t="n">
        <v>0</v>
      </c>
      <c r="W232" s="199" t="s">
        <v>707</v>
      </c>
      <c r="X232" s="20" t="s">
        <v>632</v>
      </c>
      <c r="Y232" s="20" t="s">
        <v>361</v>
      </c>
      <c r="Z232" s="20"/>
      <c r="AA232" s="20"/>
      <c r="AB232" s="20"/>
      <c r="AC232" s="20"/>
      <c r="AD232" s="20" t="n">
        <v>462</v>
      </c>
      <c r="AE232" s="20" t="n">
        <v>231</v>
      </c>
      <c r="AF232" s="20" t="str">
        <f aca="true">INDIRECT("A"&amp;AD232)</f>
        <v>139-0.6</v>
      </c>
      <c r="AG232" s="20" t="n">
        <f aca="true">INDIRECT("D"&amp;AD232)</f>
        <v>200</v>
      </c>
      <c r="AH232" s="20" t="n">
        <f aca="true">INDIRECT("E"&amp;AD232)</f>
        <v>976</v>
      </c>
      <c r="AI232" s="197" t="n">
        <f aca="true">INDIRECT("I"&amp;AD232)</f>
        <v>-8.2194E-006</v>
      </c>
      <c r="AJ232" s="197" t="n">
        <f aca="true">INDIRECT("J"&amp;AD232)</f>
        <v>-3.892E-007</v>
      </c>
      <c r="AK232" s="197" t="n">
        <f aca="true">AVERAGE(INDIRECT("K"&amp;AD232):INDIRECT("K"&amp;AD233-1))</f>
        <v>0.00137365</v>
      </c>
      <c r="AL232" s="197" t="n">
        <f aca="true">AVERAGE(INDIRECT("L"&amp;AD232):INDIRECT("L"&amp;AD233-1))</f>
        <v>3.48E-005</v>
      </c>
      <c r="AM232" s="197" t="n">
        <f aca="false">(ABS(AK232)/AK232*SQRT((AK232)^2+(AL232)^2))</f>
        <v>0.00137409074027154</v>
      </c>
      <c r="AN232" s="20"/>
      <c r="AO232" s="197" t="n">
        <f aca="true">STDEV(INDIRECT("K"&amp;AD232):INDIRECT("K"&amp;AD233-1))</f>
        <v>2.12132034356084E-007</v>
      </c>
    </row>
    <row r="233" customFormat="false" ht="14.25" hidden="false" customHeight="true" outlineLevel="0" collapsed="false">
      <c r="A233" s="20" t="s">
        <v>706</v>
      </c>
      <c r="B233" s="20" t="s">
        <v>357</v>
      </c>
      <c r="C233" s="20" t="n">
        <v>0</v>
      </c>
      <c r="D233" s="20" t="n">
        <v>200</v>
      </c>
      <c r="E233" s="20" t="n">
        <v>976</v>
      </c>
      <c r="F233" s="20" t="s">
        <v>358</v>
      </c>
      <c r="G233" s="197" t="n">
        <v>0.00097057</v>
      </c>
      <c r="H233" s="197" t="n">
        <v>3.4361E-005</v>
      </c>
      <c r="I233" s="197" t="n">
        <v>-8.2194E-006</v>
      </c>
      <c r="J233" s="197" t="n">
        <v>-3.892E-007</v>
      </c>
      <c r="K233" s="197" t="n">
        <v>0.00097879</v>
      </c>
      <c r="L233" s="197" t="n">
        <v>3.475E-005</v>
      </c>
      <c r="M233" s="198" t="n">
        <v>2.03</v>
      </c>
      <c r="N233" s="20" t="n">
        <v>0</v>
      </c>
      <c r="O233" s="20" t="n">
        <v>0</v>
      </c>
      <c r="P233" s="20" t="n">
        <v>0</v>
      </c>
      <c r="Q233" s="20" t="n">
        <v>1</v>
      </c>
      <c r="R233" s="20" t="n">
        <v>9.7879E-006</v>
      </c>
      <c r="S233" s="20" t="n">
        <v>3.475E-007</v>
      </c>
      <c r="T233" s="20" t="n">
        <v>3</v>
      </c>
      <c r="U233" s="20" t="n">
        <v>0</v>
      </c>
      <c r="V233" s="20" t="n">
        <v>0</v>
      </c>
      <c r="W233" s="199" t="s">
        <v>708</v>
      </c>
      <c r="X233" s="20" t="s">
        <v>632</v>
      </c>
      <c r="Y233" s="20" t="s">
        <v>361</v>
      </c>
      <c r="Z233" s="20"/>
      <c r="AA233" s="20"/>
      <c r="AB233" s="20"/>
      <c r="AC233" s="20"/>
      <c r="AD233" s="20" t="n">
        <v>464</v>
      </c>
      <c r="AE233" s="20" t="n">
        <v>232</v>
      </c>
      <c r="AF233" s="20" t="str">
        <f aca="true">INDIRECT("A"&amp;AD233)</f>
        <v>139-0.4</v>
      </c>
      <c r="AG233" s="20" t="n">
        <f aca="true">INDIRECT("D"&amp;AD233)</f>
        <v>200</v>
      </c>
      <c r="AH233" s="20" t="n">
        <f aca="true">INDIRECT("E"&amp;AD233)</f>
        <v>976</v>
      </c>
      <c r="AI233" s="197" t="n">
        <f aca="true">INDIRECT("I"&amp;AD233)</f>
        <v>-8.2194E-006</v>
      </c>
      <c r="AJ233" s="197" t="n">
        <f aca="true">INDIRECT("J"&amp;AD233)</f>
        <v>-3.892E-007</v>
      </c>
      <c r="AK233" s="197" t="n">
        <f aca="true">AVERAGE(INDIRECT("K"&amp;AD233):INDIRECT("K"&amp;AD234-1))</f>
        <v>0.0006741</v>
      </c>
      <c r="AL233" s="197" t="n">
        <f aca="true">AVERAGE(INDIRECT("L"&amp;AD233):INDIRECT("L"&amp;AD234-1))</f>
        <v>1.68545E-005</v>
      </c>
      <c r="AM233" s="197" t="n">
        <f aca="false">(ABS(AK233)/AK233*SQRT((AK233)^2+(AL233)^2))</f>
        <v>0.000674310673332589</v>
      </c>
      <c r="AN233" s="20"/>
      <c r="AO233" s="197" t="n">
        <f aca="true">STDEV(INDIRECT("K"&amp;AD233):INDIRECT("K"&amp;AD234-1))</f>
        <v>9.89949493660654E-008</v>
      </c>
    </row>
    <row r="234" customFormat="false" ht="14.25" hidden="false" customHeight="true" outlineLevel="0" collapsed="false">
      <c r="A234" s="20" t="s">
        <v>709</v>
      </c>
      <c r="B234" s="20" t="s">
        <v>357</v>
      </c>
      <c r="C234" s="20" t="n">
        <v>0</v>
      </c>
      <c r="D234" s="20" t="n">
        <v>200</v>
      </c>
      <c r="E234" s="20" t="n">
        <v>976</v>
      </c>
      <c r="F234" s="20" t="s">
        <v>358</v>
      </c>
      <c r="G234" s="197" t="n">
        <v>0.00078424</v>
      </c>
      <c r="H234" s="197" t="n">
        <v>2.7888E-005</v>
      </c>
      <c r="I234" s="197" t="n">
        <v>-8.2194E-006</v>
      </c>
      <c r="J234" s="197" t="n">
        <v>-3.892E-007</v>
      </c>
      <c r="K234" s="197" t="n">
        <v>0.00079246</v>
      </c>
      <c r="L234" s="197" t="n">
        <v>2.8277E-005</v>
      </c>
      <c r="M234" s="198" t="n">
        <v>2.04</v>
      </c>
      <c r="N234" s="20" t="n">
        <v>0</v>
      </c>
      <c r="O234" s="20" t="n">
        <v>0</v>
      </c>
      <c r="P234" s="20" t="n">
        <v>0</v>
      </c>
      <c r="Q234" s="20" t="n">
        <v>1</v>
      </c>
      <c r="R234" s="20" t="n">
        <v>7.9246E-006</v>
      </c>
      <c r="S234" s="20" t="n">
        <v>2.828E-007</v>
      </c>
      <c r="T234" s="20" t="n">
        <v>3</v>
      </c>
      <c r="U234" s="20" t="n">
        <v>0</v>
      </c>
      <c r="V234" s="20" t="n">
        <v>0</v>
      </c>
      <c r="W234" s="199" t="s">
        <v>710</v>
      </c>
      <c r="X234" s="20" t="s">
        <v>632</v>
      </c>
      <c r="Y234" s="20" t="s">
        <v>361</v>
      </c>
      <c r="Z234" s="20"/>
      <c r="AA234" s="20"/>
      <c r="AB234" s="20"/>
      <c r="AC234" s="20"/>
      <c r="AD234" s="20" t="n">
        <v>466</v>
      </c>
      <c r="AE234" s="20" t="n">
        <v>233</v>
      </c>
      <c r="AF234" s="20" t="str">
        <f aca="true">INDIRECT("A"&amp;AD234)</f>
        <v>139-0.2</v>
      </c>
      <c r="AG234" s="20" t="n">
        <f aca="true">INDIRECT("D"&amp;AD234)</f>
        <v>200</v>
      </c>
      <c r="AH234" s="20" t="n">
        <f aca="true">INDIRECT("E"&amp;AD234)</f>
        <v>976</v>
      </c>
      <c r="AI234" s="197" t="n">
        <f aca="true">INDIRECT("I"&amp;AD234)</f>
        <v>-8.2194E-006</v>
      </c>
      <c r="AJ234" s="197" t="n">
        <f aca="true">INDIRECT("J"&amp;AD234)</f>
        <v>-3.892E-007</v>
      </c>
      <c r="AK234" s="197" t="n">
        <f aca="true">AVERAGE(INDIRECT("K"&amp;AD234):INDIRECT("K"&amp;AD235-1))</f>
        <v>0.00052679</v>
      </c>
      <c r="AL234" s="197" t="n">
        <f aca="true">AVERAGE(INDIRECT("L"&amp;AD234):INDIRECT("L"&amp;AD235-1))</f>
        <v>1.40295E-005</v>
      </c>
      <c r="AM234" s="197" t="n">
        <f aca="false">(ABS(AK234)/AK234*SQRT((AK234)^2+(AL234)^2))</f>
        <v>0.000526976784090391</v>
      </c>
      <c r="AN234" s="20"/>
      <c r="AO234" s="197" t="n">
        <f aca="true">STDEV(INDIRECT("K"&amp;AD234):INDIRECT("K"&amp;AD235-1))</f>
        <v>1.13137084989866E-007</v>
      </c>
    </row>
    <row r="235" customFormat="false" ht="14.25" hidden="false" customHeight="true" outlineLevel="0" collapsed="false">
      <c r="A235" s="20" t="s">
        <v>709</v>
      </c>
      <c r="B235" s="20" t="s">
        <v>357</v>
      </c>
      <c r="C235" s="20" t="n">
        <v>0</v>
      </c>
      <c r="D235" s="20" t="n">
        <v>200</v>
      </c>
      <c r="E235" s="20" t="n">
        <v>976</v>
      </c>
      <c r="F235" s="20" t="s">
        <v>358</v>
      </c>
      <c r="G235" s="197" t="n">
        <v>0.00078414</v>
      </c>
      <c r="H235" s="197" t="n">
        <v>2.7783E-005</v>
      </c>
      <c r="I235" s="197" t="n">
        <v>-8.2194E-006</v>
      </c>
      <c r="J235" s="197" t="n">
        <v>-3.892E-007</v>
      </c>
      <c r="K235" s="197" t="n">
        <v>0.00079236</v>
      </c>
      <c r="L235" s="197" t="n">
        <v>2.8172E-005</v>
      </c>
      <c r="M235" s="198" t="n">
        <v>2.04</v>
      </c>
      <c r="N235" s="20" t="n">
        <v>0</v>
      </c>
      <c r="O235" s="20" t="n">
        <v>0</v>
      </c>
      <c r="P235" s="20" t="n">
        <v>0</v>
      </c>
      <c r="Q235" s="20" t="n">
        <v>1</v>
      </c>
      <c r="R235" s="20" t="n">
        <v>7.9236E-006</v>
      </c>
      <c r="S235" s="20" t="n">
        <v>2.817E-007</v>
      </c>
      <c r="T235" s="20" t="n">
        <v>3</v>
      </c>
      <c r="U235" s="20" t="n">
        <v>0</v>
      </c>
      <c r="V235" s="20" t="n">
        <v>0</v>
      </c>
      <c r="W235" s="199" t="s">
        <v>711</v>
      </c>
      <c r="X235" s="20" t="s">
        <v>632</v>
      </c>
      <c r="Y235" s="20" t="s">
        <v>361</v>
      </c>
      <c r="Z235" s="20"/>
      <c r="AA235" s="20"/>
      <c r="AB235" s="20"/>
      <c r="AC235" s="20"/>
      <c r="AD235" s="20" t="n">
        <v>468</v>
      </c>
      <c r="AE235" s="20" t="n">
        <v>234</v>
      </c>
      <c r="AF235" s="20" t="str">
        <f aca="true">INDIRECT("A"&amp;AD235)</f>
        <v>139-&lt;0.2</v>
      </c>
      <c r="AG235" s="20" t="n">
        <f aca="true">INDIRECT("D"&amp;AD235)</f>
        <v>200</v>
      </c>
      <c r="AH235" s="20" t="n">
        <f aca="true">INDIRECT("E"&amp;AD235)</f>
        <v>976</v>
      </c>
      <c r="AI235" s="197" t="n">
        <f aca="true">INDIRECT("I"&amp;AD235)</f>
        <v>-8.2194E-006</v>
      </c>
      <c r="AJ235" s="197" t="n">
        <f aca="true">INDIRECT("J"&amp;AD235)</f>
        <v>-3.892E-007</v>
      </c>
      <c r="AK235" s="197" t="n">
        <f aca="true">AVERAGE(INDIRECT("K"&amp;AD235):INDIRECT("K"&amp;AD236-1))</f>
        <v>0.00138295</v>
      </c>
      <c r="AL235" s="197" t="n">
        <f aca="true">AVERAGE(INDIRECT("L"&amp;AD235):INDIRECT("L"&amp;AD236-1))</f>
        <v>3.45E-005</v>
      </c>
      <c r="AM235" s="197" t="n">
        <f aca="false">(ABS(AK235)/AK235*SQRT((AK235)^2+(AL235)^2))</f>
        <v>0.00138338026315977</v>
      </c>
      <c r="AN235" s="20"/>
      <c r="AO235" s="197" t="n">
        <f aca="true">STDEV(INDIRECT("K"&amp;AD235):INDIRECT("K"&amp;AD236-1))</f>
        <v>7.07106781185415E-008</v>
      </c>
    </row>
    <row r="236" customFormat="false" ht="14.25" hidden="false" customHeight="true" outlineLevel="0" collapsed="false">
      <c r="A236" s="20" t="s">
        <v>712</v>
      </c>
      <c r="B236" s="20" t="s">
        <v>357</v>
      </c>
      <c r="C236" s="20" t="n">
        <v>0</v>
      </c>
      <c r="D236" s="20" t="n">
        <v>200</v>
      </c>
      <c r="E236" s="20" t="n">
        <v>976</v>
      </c>
      <c r="F236" s="20" t="s">
        <v>358</v>
      </c>
      <c r="G236" s="197" t="n">
        <v>0.00032485</v>
      </c>
      <c r="H236" s="197" t="n">
        <v>1.1938E-005</v>
      </c>
      <c r="I236" s="197" t="n">
        <v>-8.2194E-006</v>
      </c>
      <c r="J236" s="197" t="n">
        <v>-3.892E-007</v>
      </c>
      <c r="K236" s="197" t="n">
        <v>0.00033307</v>
      </c>
      <c r="L236" s="197" t="n">
        <v>1.2327E-005</v>
      </c>
      <c r="M236" s="198" t="n">
        <v>2.12</v>
      </c>
      <c r="N236" s="20" t="n">
        <v>0</v>
      </c>
      <c r="O236" s="20" t="n">
        <v>0</v>
      </c>
      <c r="P236" s="20" t="n">
        <v>0</v>
      </c>
      <c r="Q236" s="20" t="n">
        <v>1</v>
      </c>
      <c r="R236" s="20" t="n">
        <v>3.3307E-006</v>
      </c>
      <c r="S236" s="20" t="n">
        <v>1.233E-007</v>
      </c>
      <c r="T236" s="20" t="n">
        <v>3</v>
      </c>
      <c r="U236" s="20" t="n">
        <v>0</v>
      </c>
      <c r="V236" s="20" t="n">
        <v>0</v>
      </c>
      <c r="W236" s="199" t="s">
        <v>713</v>
      </c>
      <c r="X236" s="20" t="s">
        <v>632</v>
      </c>
      <c r="Y236" s="20" t="s">
        <v>361</v>
      </c>
      <c r="Z236" s="20"/>
      <c r="AA236" s="20"/>
      <c r="AB236" s="20"/>
      <c r="AC236" s="20"/>
      <c r="AD236" s="20" t="n">
        <v>470</v>
      </c>
      <c r="AE236" s="20" t="n">
        <v>235</v>
      </c>
      <c r="AF236" s="20" t="str">
        <f aca="true">INDIRECT("A"&amp;AD236)</f>
        <v>140-ALL</v>
      </c>
      <c r="AG236" s="20" t="n">
        <f aca="true">INDIRECT("D"&amp;AD236)</f>
        <v>200</v>
      </c>
      <c r="AH236" s="20" t="n">
        <f aca="true">INDIRECT("E"&amp;AD236)</f>
        <v>976</v>
      </c>
      <c r="AI236" s="197" t="n">
        <f aca="true">INDIRECT("I"&amp;AD236)</f>
        <v>-8.2194E-006</v>
      </c>
      <c r="AJ236" s="197" t="n">
        <f aca="true">INDIRECT("J"&amp;AD236)</f>
        <v>-3.892E-007</v>
      </c>
      <c r="AK236" s="197" t="n">
        <f aca="true">AVERAGE(INDIRECT("K"&amp;AD236):INDIRECT("K"&amp;AD237-1))</f>
        <v>0.00045284</v>
      </c>
      <c r="AL236" s="197" t="n">
        <f aca="true">AVERAGE(INDIRECT("L"&amp;AD236):INDIRECT("L"&amp;AD237-1))</f>
        <v>1.0349E-005</v>
      </c>
      <c r="AM236" s="197" t="n">
        <f aca="false">(ABS(AK236)/AK236*SQRT((AK236)^2+(AL236)^2))</f>
        <v>0.00045295824023965</v>
      </c>
      <c r="AN236" s="20"/>
      <c r="AO236" s="197" t="n">
        <f aca="true">STDEV(INDIRECT("K"&amp;AD236):INDIRECT("K"&amp;AD237-1))</f>
        <v>1.83847763108522E-007</v>
      </c>
    </row>
    <row r="237" customFormat="false" ht="14.25" hidden="false" customHeight="true" outlineLevel="0" collapsed="false">
      <c r="A237" s="20" t="s">
        <v>712</v>
      </c>
      <c r="B237" s="20" t="s">
        <v>357</v>
      </c>
      <c r="C237" s="20" t="n">
        <v>0</v>
      </c>
      <c r="D237" s="20" t="n">
        <v>200</v>
      </c>
      <c r="E237" s="20" t="n">
        <v>976</v>
      </c>
      <c r="F237" s="20" t="s">
        <v>358</v>
      </c>
      <c r="G237" s="197" t="n">
        <v>0.00032467</v>
      </c>
      <c r="H237" s="197" t="n">
        <v>1.2053E-005</v>
      </c>
      <c r="I237" s="197" t="n">
        <v>-8.2194E-006</v>
      </c>
      <c r="J237" s="197" t="n">
        <v>-3.892E-007</v>
      </c>
      <c r="K237" s="197" t="n">
        <v>0.00033289</v>
      </c>
      <c r="L237" s="197" t="n">
        <v>1.2442E-005</v>
      </c>
      <c r="M237" s="198" t="n">
        <v>2.14</v>
      </c>
      <c r="N237" s="20" t="n">
        <v>0</v>
      </c>
      <c r="O237" s="20" t="n">
        <v>0</v>
      </c>
      <c r="P237" s="20" t="n">
        <v>0</v>
      </c>
      <c r="Q237" s="20" t="n">
        <v>1</v>
      </c>
      <c r="R237" s="20" t="n">
        <v>3.3289E-006</v>
      </c>
      <c r="S237" s="20" t="n">
        <v>1.244E-007</v>
      </c>
      <c r="T237" s="20" t="n">
        <v>3</v>
      </c>
      <c r="U237" s="20" t="n">
        <v>0</v>
      </c>
      <c r="V237" s="20" t="n">
        <v>0</v>
      </c>
      <c r="W237" s="199" t="s">
        <v>714</v>
      </c>
      <c r="X237" s="20" t="s">
        <v>632</v>
      </c>
      <c r="Y237" s="20" t="s">
        <v>361</v>
      </c>
      <c r="Z237" s="20"/>
      <c r="AA237" s="20"/>
      <c r="AB237" s="20"/>
      <c r="AC237" s="20"/>
      <c r="AD237" s="20" t="n">
        <v>472</v>
      </c>
      <c r="AE237" s="20" t="n">
        <v>236</v>
      </c>
      <c r="AF237" s="20" t="str">
        <f aca="true">INDIRECT("A"&amp;AD237)</f>
        <v>140-0.8</v>
      </c>
      <c r="AG237" s="20" t="n">
        <f aca="true">INDIRECT("D"&amp;AD237)</f>
        <v>200</v>
      </c>
      <c r="AH237" s="20" t="n">
        <f aca="true">INDIRECT("E"&amp;AD237)</f>
        <v>976</v>
      </c>
      <c r="AI237" s="197" t="n">
        <f aca="true">INDIRECT("I"&amp;AD237)</f>
        <v>-8.2194E-006</v>
      </c>
      <c r="AJ237" s="197" t="n">
        <f aca="true">INDIRECT("J"&amp;AD237)</f>
        <v>-3.892E-007</v>
      </c>
      <c r="AK237" s="197" t="n">
        <f aca="true">AVERAGE(INDIRECT("K"&amp;AD237):INDIRECT("K"&amp;AD238-1))</f>
        <v>0.0019349</v>
      </c>
      <c r="AL237" s="197" t="n">
        <f aca="true">AVERAGE(INDIRECT("L"&amp;AD237):INDIRECT("L"&amp;AD238-1))</f>
        <v>3.955E-005</v>
      </c>
      <c r="AM237" s="197" t="n">
        <f aca="false">(ABS(AK237)/AK237*SQRT((AK237)^2+(AL237)^2))</f>
        <v>0.00193530416537039</v>
      </c>
      <c r="AN237" s="20"/>
      <c r="AO237" s="197" t="n">
        <f aca="true">STDEV(INDIRECT("K"&amp;AD237):INDIRECT("K"&amp;AD238-1))</f>
        <v>1.4142135623739E-007</v>
      </c>
    </row>
    <row r="238" customFormat="false" ht="14.25" hidden="false" customHeight="true" outlineLevel="0" collapsed="false">
      <c r="A238" s="20" t="s">
        <v>715</v>
      </c>
      <c r="B238" s="20" t="s">
        <v>357</v>
      </c>
      <c r="C238" s="20" t="n">
        <v>0</v>
      </c>
      <c r="D238" s="20" t="n">
        <v>200</v>
      </c>
      <c r="E238" s="20" t="n">
        <v>976</v>
      </c>
      <c r="F238" s="20" t="s">
        <v>358</v>
      </c>
      <c r="G238" s="197" t="n">
        <v>0.00030213</v>
      </c>
      <c r="H238" s="197" t="n">
        <v>1.0931E-005</v>
      </c>
      <c r="I238" s="197" t="n">
        <v>-8.2194E-006</v>
      </c>
      <c r="J238" s="197" t="n">
        <v>-3.892E-007</v>
      </c>
      <c r="K238" s="197" t="n">
        <v>0.00031035</v>
      </c>
      <c r="L238" s="197" t="n">
        <v>1.132E-005</v>
      </c>
      <c r="M238" s="198" t="n">
        <v>2.09</v>
      </c>
      <c r="N238" s="20" t="n">
        <v>0</v>
      </c>
      <c r="O238" s="20" t="n">
        <v>0</v>
      </c>
      <c r="P238" s="20" t="n">
        <v>0</v>
      </c>
      <c r="Q238" s="20" t="n">
        <v>1</v>
      </c>
      <c r="R238" s="20" t="n">
        <v>3.1035E-006</v>
      </c>
      <c r="S238" s="20" t="n">
        <v>1.132E-007</v>
      </c>
      <c r="T238" s="20" t="n">
        <v>3</v>
      </c>
      <c r="U238" s="20" t="n">
        <v>0</v>
      </c>
      <c r="V238" s="20" t="n">
        <v>0</v>
      </c>
      <c r="W238" s="199" t="s">
        <v>716</v>
      </c>
      <c r="X238" s="20" t="s">
        <v>632</v>
      </c>
      <c r="Y238" s="20" t="s">
        <v>361</v>
      </c>
      <c r="Z238" s="20"/>
      <c r="AA238" s="20"/>
      <c r="AB238" s="20"/>
      <c r="AC238" s="20"/>
      <c r="AD238" s="20" t="n">
        <v>474</v>
      </c>
      <c r="AE238" s="20" t="n">
        <v>237</v>
      </c>
      <c r="AF238" s="20" t="str">
        <f aca="true">INDIRECT("A"&amp;AD238)</f>
        <v>140-0.6</v>
      </c>
      <c r="AG238" s="20" t="n">
        <f aca="true">INDIRECT("D"&amp;AD238)</f>
        <v>200</v>
      </c>
      <c r="AH238" s="20" t="n">
        <f aca="true">INDIRECT("E"&amp;AD238)</f>
        <v>976</v>
      </c>
      <c r="AI238" s="197" t="n">
        <f aca="true">INDIRECT("I"&amp;AD238)</f>
        <v>-8.2194E-006</v>
      </c>
      <c r="AJ238" s="197" t="n">
        <f aca="true">INDIRECT("J"&amp;AD238)</f>
        <v>-3.892E-007</v>
      </c>
      <c r="AK238" s="197" t="n">
        <f aca="true">AVERAGE(INDIRECT("K"&amp;AD238):INDIRECT("K"&amp;AD239-1))</f>
        <v>0.00099099</v>
      </c>
      <c r="AL238" s="197" t="n">
        <f aca="true">AVERAGE(INDIRECT("L"&amp;AD238):INDIRECT("L"&amp;AD239-1))</f>
        <v>2.2312E-005</v>
      </c>
      <c r="AM238" s="197" t="n">
        <f aca="false">(ABS(AK238)/AK238*SQRT((AK238)^2+(AL238)^2))</f>
        <v>0.00099124114394228</v>
      </c>
      <c r="AN238" s="20"/>
      <c r="AO238" s="197" t="n">
        <f aca="true">STDEV(INDIRECT("K"&amp;AD238):INDIRECT("K"&amp;AD239-1))</f>
        <v>2.82842712474473E-008</v>
      </c>
    </row>
    <row r="239" customFormat="false" ht="14.25" hidden="false" customHeight="true" outlineLevel="0" collapsed="false">
      <c r="A239" s="20" t="s">
        <v>715</v>
      </c>
      <c r="B239" s="20" t="s">
        <v>357</v>
      </c>
      <c r="C239" s="20" t="n">
        <v>0</v>
      </c>
      <c r="D239" s="20" t="n">
        <v>200</v>
      </c>
      <c r="E239" s="20" t="n">
        <v>976</v>
      </c>
      <c r="F239" s="20" t="s">
        <v>358</v>
      </c>
      <c r="G239" s="197" t="n">
        <v>0.00030214</v>
      </c>
      <c r="H239" s="197" t="n">
        <v>1.0939E-005</v>
      </c>
      <c r="I239" s="197" t="n">
        <v>-8.2194E-006</v>
      </c>
      <c r="J239" s="197" t="n">
        <v>-3.892E-007</v>
      </c>
      <c r="K239" s="197" t="n">
        <v>0.00031036</v>
      </c>
      <c r="L239" s="197" t="n">
        <v>1.1328E-005</v>
      </c>
      <c r="M239" s="198" t="n">
        <v>2.09</v>
      </c>
      <c r="N239" s="20" t="n">
        <v>0</v>
      </c>
      <c r="O239" s="20" t="n">
        <v>0</v>
      </c>
      <c r="P239" s="20" t="n">
        <v>0</v>
      </c>
      <c r="Q239" s="20" t="n">
        <v>1</v>
      </c>
      <c r="R239" s="20" t="n">
        <v>3.1036E-006</v>
      </c>
      <c r="S239" s="20" t="n">
        <v>1.133E-007</v>
      </c>
      <c r="T239" s="20" t="n">
        <v>3</v>
      </c>
      <c r="U239" s="20" t="n">
        <v>0</v>
      </c>
      <c r="V239" s="20" t="n">
        <v>0</v>
      </c>
      <c r="W239" s="199" t="s">
        <v>717</v>
      </c>
      <c r="X239" s="20" t="s">
        <v>632</v>
      </c>
      <c r="Y239" s="20" t="s">
        <v>361</v>
      </c>
      <c r="Z239" s="20"/>
      <c r="AA239" s="20"/>
      <c r="AB239" s="20"/>
      <c r="AC239" s="20"/>
      <c r="AD239" s="20" t="n">
        <v>476</v>
      </c>
      <c r="AE239" s="20" t="n">
        <v>238</v>
      </c>
      <c r="AF239" s="20" t="str">
        <f aca="true">INDIRECT("A"&amp;AD239)</f>
        <v>140-0.4</v>
      </c>
      <c r="AG239" s="20" t="n">
        <f aca="true">INDIRECT("D"&amp;AD239)</f>
        <v>200</v>
      </c>
      <c r="AH239" s="20" t="n">
        <f aca="true">INDIRECT("E"&amp;AD239)</f>
        <v>976</v>
      </c>
      <c r="AI239" s="197" t="n">
        <f aca="true">INDIRECT("I"&amp;AD239)</f>
        <v>-8.2194E-006</v>
      </c>
      <c r="AJ239" s="197" t="n">
        <f aca="true">INDIRECT("J"&amp;AD239)</f>
        <v>-3.892E-007</v>
      </c>
      <c r="AK239" s="197" t="n">
        <f aca="true">AVERAGE(INDIRECT("K"&amp;AD239):INDIRECT("K"&amp;AD240-1))</f>
        <v>0.00038292</v>
      </c>
      <c r="AL239" s="197" t="n">
        <f aca="true">AVERAGE(INDIRECT("L"&amp;AD239):INDIRECT("L"&amp;AD240-1))</f>
        <v>8.9312E-006</v>
      </c>
      <c r="AM239" s="197" t="n">
        <f aca="false">(ABS(AK239)/AK239*SQRT((AK239)^2+(AL239)^2))</f>
        <v>0.000383024141188829</v>
      </c>
      <c r="AN239" s="20"/>
      <c r="AO239" s="197" t="n">
        <f aca="true">STDEV(INDIRECT("K"&amp;AD239):INDIRECT("K"&amp;AD240-1))</f>
        <v>9.89949493661037E-008</v>
      </c>
    </row>
    <row r="240" customFormat="false" ht="14.25" hidden="false" customHeight="true" outlineLevel="0" collapsed="false">
      <c r="A240" s="20" t="s">
        <v>718</v>
      </c>
      <c r="B240" s="20" t="s">
        <v>357</v>
      </c>
      <c r="C240" s="20" t="n">
        <v>0</v>
      </c>
      <c r="D240" s="20" t="n">
        <v>200</v>
      </c>
      <c r="E240" s="20" t="n">
        <v>976</v>
      </c>
      <c r="F240" s="20" t="s">
        <v>358</v>
      </c>
      <c r="G240" s="197" t="n">
        <v>0.00028142</v>
      </c>
      <c r="H240" s="197" t="n">
        <v>9.61E-006</v>
      </c>
      <c r="I240" s="197" t="n">
        <v>-8.2194E-006</v>
      </c>
      <c r="J240" s="197" t="n">
        <v>-3.892E-007</v>
      </c>
      <c r="K240" s="197" t="n">
        <v>0.00028964</v>
      </c>
      <c r="L240" s="197" t="n">
        <v>9.9992E-006</v>
      </c>
      <c r="M240" s="198" t="n">
        <v>1.98</v>
      </c>
      <c r="N240" s="20" t="n">
        <v>0</v>
      </c>
      <c r="O240" s="20" t="n">
        <v>0</v>
      </c>
      <c r="P240" s="20" t="n">
        <v>0</v>
      </c>
      <c r="Q240" s="20" t="n">
        <v>1</v>
      </c>
      <c r="R240" s="20" t="n">
        <v>2.8964E-006</v>
      </c>
      <c r="S240" s="20" t="n">
        <v>1E-007</v>
      </c>
      <c r="T240" s="20" t="n">
        <v>2</v>
      </c>
      <c r="U240" s="20" t="n">
        <v>0</v>
      </c>
      <c r="V240" s="20" t="n">
        <v>0</v>
      </c>
      <c r="W240" s="199" t="s">
        <v>719</v>
      </c>
      <c r="X240" s="20" t="s">
        <v>632</v>
      </c>
      <c r="Y240" s="20" t="s">
        <v>361</v>
      </c>
      <c r="Z240" s="20"/>
      <c r="AA240" s="20"/>
      <c r="AB240" s="20"/>
      <c r="AC240" s="20"/>
      <c r="AD240" s="20" t="n">
        <v>478</v>
      </c>
      <c r="AE240" s="20" t="n">
        <v>239</v>
      </c>
      <c r="AF240" s="20" t="str">
        <f aca="true">INDIRECT("A"&amp;AD240)</f>
        <v>140-0.2</v>
      </c>
      <c r="AG240" s="20" t="n">
        <f aca="true">INDIRECT("D"&amp;AD240)</f>
        <v>200</v>
      </c>
      <c r="AH240" s="20" t="n">
        <f aca="true">INDIRECT("E"&amp;AD240)</f>
        <v>976</v>
      </c>
      <c r="AI240" s="197" t="n">
        <f aca="true">INDIRECT("I"&amp;AD240)</f>
        <v>-8.2194E-006</v>
      </c>
      <c r="AJ240" s="197" t="n">
        <f aca="true">INDIRECT("J"&amp;AD240)</f>
        <v>-3.892E-007</v>
      </c>
      <c r="AK240" s="197" t="n">
        <f aca="true">AVERAGE(INDIRECT("K"&amp;AD240):INDIRECT("K"&amp;AD241-1))</f>
        <v>0.000254355</v>
      </c>
      <c r="AL240" s="197" t="n">
        <f aca="true">AVERAGE(INDIRECT("L"&amp;AD240):INDIRECT("L"&amp;AD241-1))</f>
        <v>6.34505E-006</v>
      </c>
      <c r="AM240" s="197" t="n">
        <f aca="false">(ABS(AK240)/AK240*SQRT((AK240)^2+(AL240)^2))</f>
        <v>0.000254434128380024</v>
      </c>
      <c r="AN240" s="20"/>
      <c r="AO240" s="197" t="n">
        <f aca="true">STDEV(INDIRECT("K"&amp;AD240):INDIRECT("K"&amp;AD241-1))</f>
        <v>4.9497474683071E-008</v>
      </c>
    </row>
    <row r="241" customFormat="false" ht="14.25" hidden="false" customHeight="true" outlineLevel="0" collapsed="false">
      <c r="A241" s="20" t="s">
        <v>718</v>
      </c>
      <c r="B241" s="20" t="s">
        <v>357</v>
      </c>
      <c r="C241" s="20" t="n">
        <v>0</v>
      </c>
      <c r="D241" s="20" t="n">
        <v>200</v>
      </c>
      <c r="E241" s="20" t="n">
        <v>976</v>
      </c>
      <c r="F241" s="20" t="s">
        <v>358</v>
      </c>
      <c r="G241" s="197" t="n">
        <v>0.00028141</v>
      </c>
      <c r="H241" s="197" t="n">
        <v>9.6016E-006</v>
      </c>
      <c r="I241" s="197" t="n">
        <v>-8.2194E-006</v>
      </c>
      <c r="J241" s="197" t="n">
        <v>-3.892E-007</v>
      </c>
      <c r="K241" s="197" t="n">
        <v>0.00028963</v>
      </c>
      <c r="L241" s="197" t="n">
        <v>9.9909E-006</v>
      </c>
      <c r="M241" s="198" t="n">
        <v>1.98</v>
      </c>
      <c r="N241" s="20" t="n">
        <v>0</v>
      </c>
      <c r="O241" s="20" t="n">
        <v>0</v>
      </c>
      <c r="P241" s="20" t="n">
        <v>0</v>
      </c>
      <c r="Q241" s="20" t="n">
        <v>1</v>
      </c>
      <c r="R241" s="20" t="n">
        <v>2.8963E-006</v>
      </c>
      <c r="S241" s="20" t="n">
        <v>9.99E-008</v>
      </c>
      <c r="T241" s="20" t="n">
        <v>2</v>
      </c>
      <c r="U241" s="20" t="n">
        <v>0</v>
      </c>
      <c r="V241" s="20" t="n">
        <v>0</v>
      </c>
      <c r="W241" s="199" t="s">
        <v>720</v>
      </c>
      <c r="X241" s="20" t="s">
        <v>632</v>
      </c>
      <c r="Y241" s="20" t="s">
        <v>361</v>
      </c>
      <c r="Z241" s="20"/>
      <c r="AA241" s="20"/>
      <c r="AB241" s="20"/>
      <c r="AC241" s="20"/>
      <c r="AD241" s="20" t="n">
        <v>480</v>
      </c>
      <c r="AE241" s="20" t="n">
        <v>240</v>
      </c>
      <c r="AF241" s="20" t="str">
        <f aca="true">INDIRECT("A"&amp;AD241)</f>
        <v>140-&lt;0.2</v>
      </c>
      <c r="AG241" s="20" t="n">
        <f aca="true">INDIRECT("D"&amp;AD241)</f>
        <v>200</v>
      </c>
      <c r="AH241" s="20" t="n">
        <f aca="true">INDIRECT("E"&amp;AD241)</f>
        <v>976</v>
      </c>
      <c r="AI241" s="197" t="n">
        <f aca="true">INDIRECT("I"&amp;AD241)</f>
        <v>-8.2194E-006</v>
      </c>
      <c r="AJ241" s="197" t="n">
        <f aca="true">INDIRECT("J"&amp;AD241)</f>
        <v>-3.892E-007</v>
      </c>
      <c r="AK241" s="197" t="n">
        <f aca="true">AVERAGE(INDIRECT("K"&amp;AD241):INDIRECT("K"&amp;AD242-1))</f>
        <v>0.00060061</v>
      </c>
      <c r="AL241" s="197" t="n">
        <f aca="true">AVERAGE(INDIRECT("L"&amp;AD241):INDIRECT("L"&amp;AD242-1))</f>
        <v>1.43705E-005</v>
      </c>
      <c r="AM241" s="197" t="n">
        <f aca="false">(ABS(AK241)/AK241*SQRT((AK241)^2+(AL241)^2))</f>
        <v>0.000600781893344207</v>
      </c>
      <c r="AN241" s="20"/>
      <c r="AO241" s="197" t="n">
        <f aca="true">STDEV(INDIRECT("K"&amp;AD241):INDIRECT("K"&amp;AD242-1))</f>
        <v>1.83847763108484E-007</v>
      </c>
    </row>
    <row r="242" customFormat="false" ht="14.25" hidden="false" customHeight="true" outlineLevel="0" collapsed="false">
      <c r="A242" s="20" t="s">
        <v>721</v>
      </c>
      <c r="B242" s="20" t="s">
        <v>357</v>
      </c>
      <c r="C242" s="20" t="n">
        <v>0</v>
      </c>
      <c r="D242" s="20" t="n">
        <v>200</v>
      </c>
      <c r="E242" s="20" t="n">
        <v>976</v>
      </c>
      <c r="F242" s="20" t="s">
        <v>358</v>
      </c>
      <c r="G242" s="197" t="n">
        <v>0.00059934</v>
      </c>
      <c r="H242" s="197" t="n">
        <v>2.3485E-005</v>
      </c>
      <c r="I242" s="197" t="n">
        <v>-8.2194E-006</v>
      </c>
      <c r="J242" s="197" t="n">
        <v>-3.892E-007</v>
      </c>
      <c r="K242" s="197" t="n">
        <v>0.00060756</v>
      </c>
      <c r="L242" s="197" t="n">
        <v>2.3874E-005</v>
      </c>
      <c r="M242" s="198" t="n">
        <v>2.25</v>
      </c>
      <c r="N242" s="20" t="n">
        <v>0</v>
      </c>
      <c r="O242" s="20" t="n">
        <v>0</v>
      </c>
      <c r="P242" s="20" t="n">
        <v>0</v>
      </c>
      <c r="Q242" s="20" t="n">
        <v>1</v>
      </c>
      <c r="R242" s="20" t="n">
        <v>6.0756E-006</v>
      </c>
      <c r="S242" s="20" t="n">
        <v>2.387E-007</v>
      </c>
      <c r="T242" s="20" t="n">
        <v>3</v>
      </c>
      <c r="U242" s="20" t="n">
        <v>0</v>
      </c>
      <c r="V242" s="20" t="n">
        <v>0</v>
      </c>
      <c r="W242" s="199" t="s">
        <v>722</v>
      </c>
      <c r="X242" s="20" t="s">
        <v>632</v>
      </c>
      <c r="Y242" s="20" t="s">
        <v>361</v>
      </c>
      <c r="Z242" s="20"/>
      <c r="AA242" s="20"/>
      <c r="AB242" s="20"/>
      <c r="AC242" s="20"/>
      <c r="AD242" s="20" t="n">
        <v>482</v>
      </c>
      <c r="AE242" s="20" t="n">
        <v>241</v>
      </c>
      <c r="AF242" s="20" t="str">
        <f aca="true">INDIRECT("A"&amp;AD242)</f>
        <v>141-ALL</v>
      </c>
      <c r="AG242" s="20" t="n">
        <f aca="true">INDIRECT("D"&amp;AD242)</f>
        <v>200</v>
      </c>
      <c r="AH242" s="20" t="n">
        <f aca="true">INDIRECT("E"&amp;AD242)</f>
        <v>976</v>
      </c>
      <c r="AI242" s="197" t="n">
        <f aca="true">INDIRECT("I"&amp;AD242)</f>
        <v>-8.1593E-006</v>
      </c>
      <c r="AJ242" s="197" t="n">
        <f aca="true">INDIRECT("J"&amp;AD242)</f>
        <v>-3.356E-007</v>
      </c>
      <c r="AK242" s="197" t="n">
        <f aca="true">AVERAGE(INDIRECT("K"&amp;AD242):INDIRECT("K"&amp;AD243-1))</f>
        <v>0.000441235</v>
      </c>
      <c r="AL242" s="197" t="n">
        <f aca="true">AVERAGE(INDIRECT("L"&amp;AD242):INDIRECT("L"&amp;AD243-1))</f>
        <v>1.49495E-005</v>
      </c>
      <c r="AM242" s="197" t="n">
        <f aca="false">(ABS(AK242)/AK242*SQRT((AK242)^2+(AL242)^2))</f>
        <v>0.000441488179655186</v>
      </c>
      <c r="AN242" s="20"/>
      <c r="AO242" s="197" t="n">
        <f aca="true">STDEV(INDIRECT("K"&amp;AD242):INDIRECT("K"&amp;AD243-1))</f>
        <v>2.33345237791555E-007</v>
      </c>
    </row>
    <row r="243" customFormat="false" ht="14.25" hidden="false" customHeight="true" outlineLevel="0" collapsed="false">
      <c r="A243" s="20" t="s">
        <v>721</v>
      </c>
      <c r="B243" s="20" t="s">
        <v>357</v>
      </c>
      <c r="C243" s="20" t="n">
        <v>0</v>
      </c>
      <c r="D243" s="20" t="n">
        <v>200</v>
      </c>
      <c r="E243" s="20" t="n">
        <v>976</v>
      </c>
      <c r="F243" s="20" t="s">
        <v>358</v>
      </c>
      <c r="G243" s="197" t="n">
        <v>0.00059917</v>
      </c>
      <c r="H243" s="197" t="n">
        <v>2.3634E-005</v>
      </c>
      <c r="I243" s="197" t="n">
        <v>-8.2194E-006</v>
      </c>
      <c r="J243" s="197" t="n">
        <v>-3.892E-007</v>
      </c>
      <c r="K243" s="197" t="n">
        <v>0.00060739</v>
      </c>
      <c r="L243" s="197" t="n">
        <v>2.4023E-005</v>
      </c>
      <c r="M243" s="198" t="n">
        <v>2.26</v>
      </c>
      <c r="N243" s="20" t="n">
        <v>0</v>
      </c>
      <c r="O243" s="20" t="n">
        <v>0</v>
      </c>
      <c r="P243" s="20" t="n">
        <v>0</v>
      </c>
      <c r="Q243" s="20" t="n">
        <v>1</v>
      </c>
      <c r="R243" s="20" t="n">
        <v>6.0739E-006</v>
      </c>
      <c r="S243" s="20" t="n">
        <v>2.402E-007</v>
      </c>
      <c r="T243" s="20" t="n">
        <v>3</v>
      </c>
      <c r="U243" s="20" t="n">
        <v>0</v>
      </c>
      <c r="V243" s="20" t="n">
        <v>0</v>
      </c>
      <c r="W243" s="199" t="s">
        <v>723</v>
      </c>
      <c r="X243" s="20" t="s">
        <v>632</v>
      </c>
      <c r="Y243" s="20" t="s">
        <v>361</v>
      </c>
      <c r="Z243" s="20"/>
      <c r="AA243" s="20"/>
      <c r="AB243" s="20"/>
      <c r="AC243" s="20"/>
      <c r="AD243" s="20" t="n">
        <v>484</v>
      </c>
      <c r="AE243" s="20" t="n">
        <v>242</v>
      </c>
      <c r="AF243" s="20" t="str">
        <f aca="true">INDIRECT("A"&amp;AD243)</f>
        <v>141-0.8</v>
      </c>
      <c r="AG243" s="20" t="n">
        <f aca="true">INDIRECT("D"&amp;AD243)</f>
        <v>200</v>
      </c>
      <c r="AH243" s="20" t="n">
        <f aca="true">INDIRECT("E"&amp;AD243)</f>
        <v>976</v>
      </c>
      <c r="AI243" s="197" t="n">
        <f aca="true">INDIRECT("I"&amp;AD243)</f>
        <v>-8.1593E-006</v>
      </c>
      <c r="AJ243" s="197" t="n">
        <f aca="true">INDIRECT("J"&amp;AD243)</f>
        <v>-3.356E-007</v>
      </c>
      <c r="AK243" s="197" t="n">
        <f aca="true">AVERAGE(INDIRECT("K"&amp;AD243):INDIRECT("K"&amp;AD244-1))</f>
        <v>0.00319275</v>
      </c>
      <c r="AL243" s="197" t="n">
        <f aca="true">AVERAGE(INDIRECT("L"&amp;AD243):INDIRECT("L"&amp;AD244-1))</f>
        <v>9.525E-005</v>
      </c>
      <c r="AM243" s="197" t="n">
        <f aca="false">(ABS(AK243)/AK243*SQRT((AK243)^2+(AL243)^2))</f>
        <v>0.00319417049090996</v>
      </c>
      <c r="AN243" s="20"/>
      <c r="AO243" s="197" t="n">
        <f aca="true">STDEV(INDIRECT("K"&amp;AD243):INDIRECT("K"&amp;AD244-1))</f>
        <v>6.363961030681E-007</v>
      </c>
    </row>
    <row r="244" customFormat="false" ht="14.25" hidden="false" customHeight="true" outlineLevel="0" collapsed="false">
      <c r="A244" s="20" t="s">
        <v>724</v>
      </c>
      <c r="B244" s="20" t="s">
        <v>357</v>
      </c>
      <c r="C244" s="20" t="n">
        <v>0</v>
      </c>
      <c r="D244" s="20" t="n">
        <v>200</v>
      </c>
      <c r="E244" s="20" t="n">
        <v>976</v>
      </c>
      <c r="F244" s="20" t="s">
        <v>358</v>
      </c>
      <c r="G244" s="197" t="n">
        <v>0.0013662</v>
      </c>
      <c r="H244" s="197" t="n">
        <v>5.79E-005</v>
      </c>
      <c r="I244" s="197" t="n">
        <v>-8.2194E-006</v>
      </c>
      <c r="J244" s="197" t="n">
        <v>-3.892E-007</v>
      </c>
      <c r="K244" s="197" t="n">
        <v>0.0013744</v>
      </c>
      <c r="L244" s="197" t="n">
        <v>5.82E-005</v>
      </c>
      <c r="M244" s="198" t="n">
        <v>2.43</v>
      </c>
      <c r="N244" s="20" t="n">
        <v>0</v>
      </c>
      <c r="O244" s="20" t="n">
        <v>0</v>
      </c>
      <c r="P244" s="20" t="n">
        <v>0</v>
      </c>
      <c r="Q244" s="20" t="n">
        <v>1</v>
      </c>
      <c r="R244" s="20" t="n">
        <v>1.3744E-005</v>
      </c>
      <c r="S244" s="20" t="n">
        <v>5.825E-007</v>
      </c>
      <c r="T244" s="20" t="n">
        <v>3</v>
      </c>
      <c r="U244" s="20" t="n">
        <v>0</v>
      </c>
      <c r="V244" s="20" t="n">
        <v>0</v>
      </c>
      <c r="W244" s="199" t="s">
        <v>725</v>
      </c>
      <c r="X244" s="20" t="s">
        <v>632</v>
      </c>
      <c r="Y244" s="20" t="s">
        <v>361</v>
      </c>
      <c r="Z244" s="20"/>
      <c r="AA244" s="20"/>
      <c r="AB244" s="20"/>
      <c r="AC244" s="20"/>
      <c r="AD244" s="20" t="n">
        <v>486</v>
      </c>
      <c r="AE244" s="20" t="n">
        <v>243</v>
      </c>
      <c r="AF244" s="20" t="str">
        <f aca="true">INDIRECT("A"&amp;AD244)</f>
        <v>141-0.6</v>
      </c>
      <c r="AG244" s="20" t="n">
        <f aca="true">INDIRECT("D"&amp;AD244)</f>
        <v>200</v>
      </c>
      <c r="AH244" s="20" t="n">
        <f aca="true">INDIRECT("E"&amp;AD244)</f>
        <v>976</v>
      </c>
      <c r="AI244" s="197" t="n">
        <f aca="true">INDIRECT("I"&amp;AD244)</f>
        <v>-8.1593E-006</v>
      </c>
      <c r="AJ244" s="197" t="n">
        <f aca="true">INDIRECT("J"&amp;AD244)</f>
        <v>-3.356E-007</v>
      </c>
      <c r="AK244" s="197" t="n">
        <f aca="true">AVERAGE(INDIRECT("K"&amp;AD244):INDIRECT("K"&amp;AD245-1))</f>
        <v>0.0011485</v>
      </c>
      <c r="AL244" s="197" t="n">
        <f aca="true">AVERAGE(INDIRECT("L"&amp;AD244):INDIRECT("L"&amp;AD245-1))</f>
        <v>3.74E-005</v>
      </c>
      <c r="AM244" s="197" t="n">
        <f aca="false">(ABS(AK244)/AK244*SQRT((AK244)^2+(AL244)^2))</f>
        <v>0.00114910878945381</v>
      </c>
      <c r="AN244" s="20"/>
      <c r="AO244" s="197" t="n">
        <f aca="true">STDEV(INDIRECT("K"&amp;AD244):INDIRECT("K"&amp;AD245-1))</f>
        <v>2.82842712474473E-007</v>
      </c>
    </row>
    <row r="245" customFormat="false" ht="14.25" hidden="false" customHeight="true" outlineLevel="0" collapsed="false">
      <c r="A245" s="20" t="s">
        <v>724</v>
      </c>
      <c r="B245" s="20" t="s">
        <v>357</v>
      </c>
      <c r="C245" s="20" t="n">
        <v>0</v>
      </c>
      <c r="D245" s="20" t="n">
        <v>200</v>
      </c>
      <c r="E245" s="20" t="n">
        <v>976</v>
      </c>
      <c r="F245" s="20" t="s">
        <v>358</v>
      </c>
      <c r="G245" s="197" t="n">
        <v>0.0013667</v>
      </c>
      <c r="H245" s="197" t="n">
        <v>5.78E-005</v>
      </c>
      <c r="I245" s="197" t="n">
        <v>-8.2194E-006</v>
      </c>
      <c r="J245" s="197" t="n">
        <v>-3.892E-007</v>
      </c>
      <c r="K245" s="197" t="n">
        <v>0.0013749</v>
      </c>
      <c r="L245" s="197" t="n">
        <v>5.82E-005</v>
      </c>
      <c r="M245" s="198" t="n">
        <v>2.42</v>
      </c>
      <c r="N245" s="20" t="n">
        <v>0</v>
      </c>
      <c r="O245" s="20" t="n">
        <v>0</v>
      </c>
      <c r="P245" s="20" t="n">
        <v>0</v>
      </c>
      <c r="Q245" s="20" t="n">
        <v>1</v>
      </c>
      <c r="R245" s="20" t="n">
        <v>1.3749E-005</v>
      </c>
      <c r="S245" s="20" t="n">
        <v>5.822E-007</v>
      </c>
      <c r="T245" s="20" t="n">
        <v>3</v>
      </c>
      <c r="U245" s="20" t="n">
        <v>0</v>
      </c>
      <c r="V245" s="20" t="n">
        <v>0</v>
      </c>
      <c r="W245" s="199" t="s">
        <v>726</v>
      </c>
      <c r="X245" s="20" t="s">
        <v>632</v>
      </c>
      <c r="Y245" s="20" t="s">
        <v>361</v>
      </c>
      <c r="Z245" s="20"/>
      <c r="AA245" s="20"/>
      <c r="AB245" s="20"/>
      <c r="AC245" s="20"/>
      <c r="AD245" s="20" t="n">
        <v>488</v>
      </c>
      <c r="AE245" s="20" t="n">
        <v>244</v>
      </c>
      <c r="AF245" s="20" t="str">
        <f aca="true">INDIRECT("A"&amp;AD245)</f>
        <v>141-0.4</v>
      </c>
      <c r="AG245" s="20" t="n">
        <f aca="true">INDIRECT("D"&amp;AD245)</f>
        <v>200</v>
      </c>
      <c r="AH245" s="20" t="n">
        <f aca="true">INDIRECT("E"&amp;AD245)</f>
        <v>976</v>
      </c>
      <c r="AI245" s="197" t="n">
        <f aca="true">INDIRECT("I"&amp;AD245)</f>
        <v>-8.1593E-006</v>
      </c>
      <c r="AJ245" s="197" t="n">
        <f aca="true">INDIRECT("J"&amp;AD245)</f>
        <v>-3.356E-007</v>
      </c>
      <c r="AK245" s="197" t="n">
        <f aca="true">AVERAGE(INDIRECT("K"&amp;AD245):INDIRECT("K"&amp;AD246-1))</f>
        <v>0.00029634</v>
      </c>
      <c r="AL245" s="197" t="n">
        <f aca="true">AVERAGE(INDIRECT("L"&amp;AD245):INDIRECT("L"&amp;AD246-1))</f>
        <v>9.97975E-006</v>
      </c>
      <c r="AM245" s="197" t="n">
        <f aca="false">(ABS(AK245)/AK245*SQRT((AK245)^2+(AL245)^2))</f>
        <v>0.00029650799485016</v>
      </c>
      <c r="AN245" s="20"/>
      <c r="AO245" s="197" t="n">
        <f aca="true">STDEV(INDIRECT("K"&amp;AD245):INDIRECT("K"&amp;AD246-1))</f>
        <v>7.07106781186565E-008</v>
      </c>
    </row>
    <row r="246" customFormat="false" ht="14.25" hidden="false" customHeight="true" outlineLevel="0" collapsed="false">
      <c r="A246" s="20" t="s">
        <v>727</v>
      </c>
      <c r="B246" s="20" t="s">
        <v>357</v>
      </c>
      <c r="C246" s="20" t="n">
        <v>0</v>
      </c>
      <c r="D246" s="20" t="n">
        <v>200</v>
      </c>
      <c r="E246" s="20" t="n">
        <v>976</v>
      </c>
      <c r="F246" s="20" t="s">
        <v>358</v>
      </c>
      <c r="G246" s="197" t="n">
        <v>0.00076429</v>
      </c>
      <c r="H246" s="197" t="n">
        <v>2.9358E-005</v>
      </c>
      <c r="I246" s="197" t="n">
        <v>-8.2194E-006</v>
      </c>
      <c r="J246" s="197" t="n">
        <v>-3.892E-007</v>
      </c>
      <c r="K246" s="197" t="n">
        <v>0.00077251</v>
      </c>
      <c r="L246" s="197" t="n">
        <v>2.9747E-005</v>
      </c>
      <c r="M246" s="198" t="n">
        <v>2.21</v>
      </c>
      <c r="N246" s="20" t="n">
        <v>0</v>
      </c>
      <c r="O246" s="20" t="n">
        <v>0</v>
      </c>
      <c r="P246" s="20" t="n">
        <v>0</v>
      </c>
      <c r="Q246" s="20" t="n">
        <v>1</v>
      </c>
      <c r="R246" s="20" t="n">
        <v>7.7251E-006</v>
      </c>
      <c r="S246" s="20" t="n">
        <v>2.975E-007</v>
      </c>
      <c r="T246" s="20" t="n">
        <v>3</v>
      </c>
      <c r="U246" s="20" t="n">
        <v>0</v>
      </c>
      <c r="V246" s="20" t="n">
        <v>0</v>
      </c>
      <c r="W246" s="199" t="s">
        <v>728</v>
      </c>
      <c r="X246" s="20" t="s">
        <v>632</v>
      </c>
      <c r="Y246" s="20" t="s">
        <v>361</v>
      </c>
      <c r="Z246" s="20"/>
      <c r="AA246" s="20"/>
      <c r="AB246" s="20"/>
      <c r="AC246" s="20"/>
      <c r="AD246" s="20" t="n">
        <v>490</v>
      </c>
      <c r="AE246" s="20" t="n">
        <v>245</v>
      </c>
      <c r="AF246" s="20" t="str">
        <f aca="true">INDIRECT("A"&amp;AD246)</f>
        <v>141-0.2</v>
      </c>
      <c r="AG246" s="20" t="n">
        <f aca="true">INDIRECT("D"&amp;AD246)</f>
        <v>200</v>
      </c>
      <c r="AH246" s="20" t="n">
        <f aca="true">INDIRECT("E"&amp;AD246)</f>
        <v>976</v>
      </c>
      <c r="AI246" s="197" t="n">
        <f aca="true">INDIRECT("I"&amp;AD246)</f>
        <v>-8.1593E-006</v>
      </c>
      <c r="AJ246" s="197" t="n">
        <f aca="true">INDIRECT("J"&amp;AD246)</f>
        <v>-3.356E-007</v>
      </c>
      <c r="AK246" s="197" t="n">
        <f aca="true">AVERAGE(INDIRECT("K"&amp;AD246):INDIRECT("K"&amp;AD247-1))</f>
        <v>0.00017663</v>
      </c>
      <c r="AL246" s="197" t="n">
        <f aca="true">AVERAGE(INDIRECT("L"&amp;AD246):INDIRECT("L"&amp;AD247-1))</f>
        <v>6.66295E-006</v>
      </c>
      <c r="AM246" s="197" t="n">
        <f aca="false">(ABS(AK246)/AK246*SQRT((AK246)^2+(AL246)^2))</f>
        <v>0.00017675562735795</v>
      </c>
      <c r="AN246" s="20"/>
      <c r="AO246" s="197" t="n">
        <f aca="true">STDEV(INDIRECT("K"&amp;AD246):INDIRECT("K"&amp;AD247-1))</f>
        <v>0</v>
      </c>
    </row>
    <row r="247" customFormat="false" ht="14.25" hidden="false" customHeight="true" outlineLevel="0" collapsed="false">
      <c r="A247" s="20" t="s">
        <v>727</v>
      </c>
      <c r="B247" s="20" t="s">
        <v>357</v>
      </c>
      <c r="C247" s="20" t="n">
        <v>0</v>
      </c>
      <c r="D247" s="20" t="n">
        <v>200</v>
      </c>
      <c r="E247" s="20" t="n">
        <v>976</v>
      </c>
      <c r="F247" s="20" t="s">
        <v>358</v>
      </c>
      <c r="G247" s="197" t="n">
        <v>0.00076408</v>
      </c>
      <c r="H247" s="197" t="n">
        <v>2.9446E-005</v>
      </c>
      <c r="I247" s="197" t="n">
        <v>-8.2194E-006</v>
      </c>
      <c r="J247" s="197" t="n">
        <v>-3.892E-007</v>
      </c>
      <c r="K247" s="197" t="n">
        <v>0.0007723</v>
      </c>
      <c r="L247" s="197" t="n">
        <v>2.9835E-005</v>
      </c>
      <c r="M247" s="198" t="n">
        <v>2.21</v>
      </c>
      <c r="N247" s="20" t="n">
        <v>0</v>
      </c>
      <c r="O247" s="20" t="n">
        <v>0</v>
      </c>
      <c r="P247" s="20" t="n">
        <v>0</v>
      </c>
      <c r="Q247" s="20" t="n">
        <v>1</v>
      </c>
      <c r="R247" s="20" t="n">
        <v>7.723E-006</v>
      </c>
      <c r="S247" s="20" t="n">
        <v>2.983E-007</v>
      </c>
      <c r="T247" s="20" t="n">
        <v>3</v>
      </c>
      <c r="U247" s="20" t="n">
        <v>0</v>
      </c>
      <c r="V247" s="20" t="n">
        <v>0</v>
      </c>
      <c r="W247" s="199" t="s">
        <v>729</v>
      </c>
      <c r="X247" s="20" t="s">
        <v>632</v>
      </c>
      <c r="Y247" s="20" t="s">
        <v>361</v>
      </c>
      <c r="Z247" s="20"/>
      <c r="AA247" s="20"/>
      <c r="AB247" s="20"/>
      <c r="AC247" s="20"/>
      <c r="AD247" s="20" t="n">
        <v>492</v>
      </c>
      <c r="AE247" s="20" t="n">
        <v>246</v>
      </c>
      <c r="AF247" s="20" t="str">
        <f aca="true">INDIRECT("A"&amp;AD247)</f>
        <v>141-&lt;0.2</v>
      </c>
      <c r="AG247" s="20" t="n">
        <f aca="true">INDIRECT("D"&amp;AD247)</f>
        <v>200</v>
      </c>
      <c r="AH247" s="20" t="n">
        <f aca="true">INDIRECT("E"&amp;AD247)</f>
        <v>976</v>
      </c>
      <c r="AI247" s="197" t="n">
        <f aca="true">INDIRECT("I"&amp;AD247)</f>
        <v>-8.1593E-006</v>
      </c>
      <c r="AJ247" s="197" t="n">
        <f aca="true">INDIRECT("J"&amp;AD247)</f>
        <v>-3.356E-007</v>
      </c>
      <c r="AK247" s="197" t="n">
        <f aca="true">AVERAGE(INDIRECT("K"&amp;AD247):INDIRECT("K"&amp;AD248-1))</f>
        <v>0.00039117</v>
      </c>
      <c r="AL247" s="197" t="n">
        <f aca="true">AVERAGE(INDIRECT("L"&amp;AD247):INDIRECT("L"&amp;AD248-1))</f>
        <v>1.5358E-005</v>
      </c>
      <c r="AM247" s="197" t="n">
        <f aca="false">(ABS(AK247)/AK247*SQRT((AK247)^2+(AL247)^2))</f>
        <v>0.000391471374514153</v>
      </c>
      <c r="AN247" s="20"/>
      <c r="AO247" s="197" t="n">
        <f aca="true">STDEV(INDIRECT("K"&amp;AD247):INDIRECT("K"&amp;AD248-1))</f>
        <v>9.89949493661037E-008</v>
      </c>
    </row>
    <row r="248" customFormat="false" ht="14.25" hidden="false" customHeight="true" outlineLevel="0" collapsed="false">
      <c r="A248" s="20" t="s">
        <v>730</v>
      </c>
      <c r="B248" s="20" t="s">
        <v>357</v>
      </c>
      <c r="C248" s="20" t="n">
        <v>0</v>
      </c>
      <c r="D248" s="20" t="n">
        <v>200</v>
      </c>
      <c r="E248" s="20" t="n">
        <v>976</v>
      </c>
      <c r="F248" s="20" t="s">
        <v>358</v>
      </c>
      <c r="G248" s="197" t="n">
        <v>0.00049916</v>
      </c>
      <c r="H248" s="197" t="n">
        <v>1.8404E-005</v>
      </c>
      <c r="I248" s="197" t="n">
        <v>-8.2194E-006</v>
      </c>
      <c r="J248" s="197" t="n">
        <v>-3.892E-007</v>
      </c>
      <c r="K248" s="197" t="n">
        <v>0.00050738</v>
      </c>
      <c r="L248" s="197" t="n">
        <v>1.8793E-005</v>
      </c>
      <c r="M248" s="198" t="n">
        <v>2.12</v>
      </c>
      <c r="N248" s="20" t="n">
        <v>0</v>
      </c>
      <c r="O248" s="20" t="n">
        <v>0</v>
      </c>
      <c r="P248" s="20" t="n">
        <v>0</v>
      </c>
      <c r="Q248" s="20" t="n">
        <v>1</v>
      </c>
      <c r="R248" s="20" t="n">
        <v>5.0738E-006</v>
      </c>
      <c r="S248" s="20" t="n">
        <v>1.879E-007</v>
      </c>
      <c r="T248" s="20" t="n">
        <v>3</v>
      </c>
      <c r="U248" s="20" t="n">
        <v>0</v>
      </c>
      <c r="V248" s="20" t="n">
        <v>0</v>
      </c>
      <c r="W248" s="199" t="s">
        <v>731</v>
      </c>
      <c r="X248" s="20" t="s">
        <v>632</v>
      </c>
      <c r="Y248" s="20" t="s">
        <v>361</v>
      </c>
      <c r="Z248" s="20"/>
      <c r="AA248" s="20"/>
      <c r="AB248" s="20"/>
      <c r="AC248" s="20"/>
      <c r="AD248" s="20" t="n">
        <v>494</v>
      </c>
      <c r="AE248" s="20" t="n">
        <v>247</v>
      </c>
      <c r="AF248" s="20" t="str">
        <f aca="true">INDIRECT("A"&amp;AD248)</f>
        <v>142-ALL</v>
      </c>
      <c r="AG248" s="20" t="n">
        <f aca="true">INDIRECT("D"&amp;AD248)</f>
        <v>200</v>
      </c>
      <c r="AH248" s="20" t="n">
        <f aca="true">INDIRECT("E"&amp;AD248)</f>
        <v>976</v>
      </c>
      <c r="AI248" s="197" t="n">
        <f aca="true">INDIRECT("I"&amp;AD248)</f>
        <v>-8.1593E-006</v>
      </c>
      <c r="AJ248" s="197" t="n">
        <f aca="true">INDIRECT("J"&amp;AD248)</f>
        <v>-3.356E-007</v>
      </c>
      <c r="AK248" s="197" t="n">
        <f aca="true">AVERAGE(INDIRECT("K"&amp;AD248):INDIRECT("K"&amp;AD249-1))</f>
        <v>0.000865295</v>
      </c>
      <c r="AL248" s="197" t="n">
        <f aca="true">AVERAGE(INDIRECT("L"&amp;AD248):INDIRECT("L"&amp;AD249-1))</f>
        <v>3.21875E-005</v>
      </c>
      <c r="AM248" s="197" t="n">
        <f aca="false">(ABS(AK248)/AK248*SQRT((AK248)^2+(AL248)^2))</f>
        <v>0.000865893453134536</v>
      </c>
      <c r="AN248" s="20"/>
      <c r="AO248" s="197" t="n">
        <f aca="true">STDEV(INDIRECT("K"&amp;AD248):INDIRECT("K"&amp;AD249-1))</f>
        <v>1.62634559672937E-007</v>
      </c>
    </row>
    <row r="249" customFormat="false" ht="14.25" hidden="false" customHeight="true" outlineLevel="0" collapsed="false">
      <c r="A249" s="20" t="s">
        <v>730</v>
      </c>
      <c r="B249" s="20" t="s">
        <v>357</v>
      </c>
      <c r="C249" s="20" t="n">
        <v>0</v>
      </c>
      <c r="D249" s="20" t="n">
        <v>200</v>
      </c>
      <c r="E249" s="20" t="n">
        <v>976</v>
      </c>
      <c r="F249" s="20" t="s">
        <v>358</v>
      </c>
      <c r="G249" s="197" t="n">
        <v>0.00049914</v>
      </c>
      <c r="H249" s="197" t="n">
        <v>1.8424E-005</v>
      </c>
      <c r="I249" s="197" t="n">
        <v>-8.2194E-006</v>
      </c>
      <c r="J249" s="197" t="n">
        <v>-3.892E-007</v>
      </c>
      <c r="K249" s="197" t="n">
        <v>0.00050736</v>
      </c>
      <c r="L249" s="197" t="n">
        <v>1.8813E-005</v>
      </c>
      <c r="M249" s="198" t="n">
        <v>2.12</v>
      </c>
      <c r="N249" s="20" t="n">
        <v>0</v>
      </c>
      <c r="O249" s="20" t="n">
        <v>0</v>
      </c>
      <c r="P249" s="20" t="n">
        <v>0</v>
      </c>
      <c r="Q249" s="20" t="n">
        <v>1</v>
      </c>
      <c r="R249" s="20" t="n">
        <v>5.0736E-006</v>
      </c>
      <c r="S249" s="20" t="n">
        <v>1.881E-007</v>
      </c>
      <c r="T249" s="20" t="n">
        <v>3</v>
      </c>
      <c r="U249" s="20" t="n">
        <v>0</v>
      </c>
      <c r="V249" s="20" t="n">
        <v>0</v>
      </c>
      <c r="W249" s="199" t="s">
        <v>732</v>
      </c>
      <c r="X249" s="20" t="s">
        <v>632</v>
      </c>
      <c r="Y249" s="20" t="s">
        <v>361</v>
      </c>
      <c r="Z249" s="20"/>
      <c r="AA249" s="20"/>
      <c r="AB249" s="20"/>
      <c r="AC249" s="20"/>
      <c r="AD249" s="20" t="n">
        <v>496</v>
      </c>
      <c r="AE249" s="20" t="n">
        <v>248</v>
      </c>
      <c r="AF249" s="20" t="str">
        <f aca="true">INDIRECT("A"&amp;AD249)</f>
        <v>142-0.8</v>
      </c>
      <c r="AG249" s="20" t="n">
        <f aca="true">INDIRECT("D"&amp;AD249)</f>
        <v>200</v>
      </c>
      <c r="AH249" s="20" t="n">
        <f aca="true">INDIRECT("E"&amp;AD249)</f>
        <v>976</v>
      </c>
      <c r="AI249" s="197" t="n">
        <f aca="true">INDIRECT("I"&amp;AD249)</f>
        <v>-8.1593E-006</v>
      </c>
      <c r="AJ249" s="197" t="n">
        <f aca="true">INDIRECT("J"&amp;AD249)</f>
        <v>-3.356E-007</v>
      </c>
      <c r="AK249" s="197" t="n">
        <f aca="true">AVERAGE(INDIRECT("K"&amp;AD249):INDIRECT("K"&amp;AD250-1))</f>
        <v>0.0008727</v>
      </c>
      <c r="AL249" s="197" t="n">
        <f aca="true">AVERAGE(INDIRECT("L"&amp;AD249):INDIRECT("L"&amp;AD250-1))</f>
        <v>3.4552E-005</v>
      </c>
      <c r="AM249" s="197" t="n">
        <f aca="false">(ABS(AK249)/AK249*SQRT((AK249)^2+(AL249)^2))</f>
        <v>0.000873383724776229</v>
      </c>
      <c r="AN249" s="20"/>
      <c r="AO249" s="197" t="n">
        <f aca="true">STDEV(INDIRECT("K"&amp;AD249):INDIRECT("K"&amp;AD250-1))</f>
        <v>4.24264068711709E-008</v>
      </c>
    </row>
    <row r="250" customFormat="false" ht="14.25" hidden="false" customHeight="true" outlineLevel="0" collapsed="false">
      <c r="A250" s="20" t="s">
        <v>733</v>
      </c>
      <c r="B250" s="20" t="s">
        <v>357</v>
      </c>
      <c r="C250" s="20" t="n">
        <v>0</v>
      </c>
      <c r="D250" s="20" t="n">
        <v>200</v>
      </c>
      <c r="E250" s="20" t="n">
        <v>976</v>
      </c>
      <c r="F250" s="20" t="s">
        <v>358</v>
      </c>
      <c r="G250" s="197" t="n">
        <v>0.00049403</v>
      </c>
      <c r="H250" s="197" t="n">
        <v>1.8437E-005</v>
      </c>
      <c r="I250" s="197" t="n">
        <v>-8.2194E-006</v>
      </c>
      <c r="J250" s="197" t="n">
        <v>-3.892E-007</v>
      </c>
      <c r="K250" s="197" t="n">
        <v>0.00050225</v>
      </c>
      <c r="L250" s="197" t="n">
        <v>1.8826E-005</v>
      </c>
      <c r="M250" s="198" t="n">
        <v>2.15</v>
      </c>
      <c r="N250" s="20" t="n">
        <v>0</v>
      </c>
      <c r="O250" s="20" t="n">
        <v>0</v>
      </c>
      <c r="P250" s="20" t="n">
        <v>0</v>
      </c>
      <c r="Q250" s="20" t="n">
        <v>1</v>
      </c>
      <c r="R250" s="20" t="n">
        <v>5.0225E-006</v>
      </c>
      <c r="S250" s="20" t="n">
        <v>1.883E-007</v>
      </c>
      <c r="T250" s="20" t="n">
        <v>3</v>
      </c>
      <c r="U250" s="20" t="n">
        <v>0</v>
      </c>
      <c r="V250" s="20" t="n">
        <v>0</v>
      </c>
      <c r="W250" s="199" t="s">
        <v>734</v>
      </c>
      <c r="X250" s="20" t="s">
        <v>632</v>
      </c>
      <c r="Y250" s="20" t="s">
        <v>361</v>
      </c>
      <c r="Z250" s="20"/>
      <c r="AA250" s="20"/>
      <c r="AB250" s="20"/>
      <c r="AC250" s="20"/>
      <c r="AD250" s="20" t="n">
        <v>498</v>
      </c>
      <c r="AE250" s="20" t="n">
        <v>249</v>
      </c>
      <c r="AF250" s="20" t="str">
        <f aca="true">INDIRECT("A"&amp;AD250)</f>
        <v>142-0.6</v>
      </c>
      <c r="AG250" s="20" t="n">
        <f aca="true">INDIRECT("D"&amp;AD250)</f>
        <v>200</v>
      </c>
      <c r="AH250" s="20" t="n">
        <f aca="true">INDIRECT("E"&amp;AD250)</f>
        <v>976</v>
      </c>
      <c r="AI250" s="197" t="n">
        <f aca="true">INDIRECT("I"&amp;AD250)</f>
        <v>-8.1593E-006</v>
      </c>
      <c r="AJ250" s="197" t="n">
        <f aca="true">INDIRECT("J"&amp;AD250)</f>
        <v>-3.356E-007</v>
      </c>
      <c r="AK250" s="197" t="n">
        <f aca="true">AVERAGE(INDIRECT("K"&amp;AD250):INDIRECT("K"&amp;AD251-1))</f>
        <v>0.000653775</v>
      </c>
      <c r="AL250" s="197" t="n">
        <f aca="true">AVERAGE(INDIRECT("L"&amp;AD250):INDIRECT("L"&amp;AD251-1))</f>
        <v>2.4375E-005</v>
      </c>
      <c r="AM250" s="197" t="n">
        <f aca="false">(ABS(AK250)/AK250*SQRT((AK250)^2+(AL250)^2))</f>
        <v>0.00065422923448131</v>
      </c>
      <c r="AN250" s="20"/>
      <c r="AO250" s="197" t="n">
        <f aca="true">STDEV(INDIRECT("K"&amp;AD250):INDIRECT("K"&amp;AD251-1))</f>
        <v>6.36396103067947E-008</v>
      </c>
    </row>
    <row r="251" customFormat="false" ht="14.25" hidden="false" customHeight="true" outlineLevel="0" collapsed="false">
      <c r="A251" s="20" t="s">
        <v>733</v>
      </c>
      <c r="B251" s="20" t="s">
        <v>357</v>
      </c>
      <c r="C251" s="20" t="n">
        <v>0</v>
      </c>
      <c r="D251" s="20" t="n">
        <v>200</v>
      </c>
      <c r="E251" s="20" t="n">
        <v>976</v>
      </c>
      <c r="F251" s="20" t="s">
        <v>358</v>
      </c>
      <c r="G251" s="197" t="n">
        <v>0.00049368</v>
      </c>
      <c r="H251" s="197" t="n">
        <v>1.802E-005</v>
      </c>
      <c r="I251" s="197" t="n">
        <v>-8.2194E-006</v>
      </c>
      <c r="J251" s="197" t="n">
        <v>-3.892E-007</v>
      </c>
      <c r="K251" s="197" t="n">
        <v>0.0005019</v>
      </c>
      <c r="L251" s="197" t="n">
        <v>1.8409E-005</v>
      </c>
      <c r="M251" s="198" t="n">
        <v>2.1</v>
      </c>
      <c r="N251" s="20" t="n">
        <v>0</v>
      </c>
      <c r="O251" s="20" t="n">
        <v>0</v>
      </c>
      <c r="P251" s="20" t="n">
        <v>0</v>
      </c>
      <c r="Q251" s="20" t="n">
        <v>1</v>
      </c>
      <c r="R251" s="20" t="n">
        <v>5.019E-006</v>
      </c>
      <c r="S251" s="20" t="n">
        <v>1.841E-007</v>
      </c>
      <c r="T251" s="20" t="n">
        <v>3</v>
      </c>
      <c r="U251" s="20" t="n">
        <v>0</v>
      </c>
      <c r="V251" s="20" t="n">
        <v>0</v>
      </c>
      <c r="W251" s="199" t="s">
        <v>735</v>
      </c>
      <c r="X251" s="20" t="s">
        <v>632</v>
      </c>
      <c r="Y251" s="20" t="s">
        <v>361</v>
      </c>
      <c r="Z251" s="20"/>
      <c r="AA251" s="20"/>
      <c r="AB251" s="20"/>
      <c r="AC251" s="20"/>
      <c r="AD251" s="20" t="n">
        <v>500</v>
      </c>
      <c r="AE251" s="20" t="n">
        <v>250</v>
      </c>
      <c r="AF251" s="20" t="str">
        <f aca="true">INDIRECT("A"&amp;AD251)</f>
        <v>142-0.4</v>
      </c>
      <c r="AG251" s="20" t="n">
        <f aca="true">INDIRECT("D"&amp;AD251)</f>
        <v>200</v>
      </c>
      <c r="AH251" s="20" t="n">
        <f aca="true">INDIRECT("E"&amp;AD251)</f>
        <v>976</v>
      </c>
      <c r="AI251" s="197" t="n">
        <f aca="true">INDIRECT("I"&amp;AD251)</f>
        <v>-8.1593E-006</v>
      </c>
      <c r="AJ251" s="197" t="n">
        <f aca="true">INDIRECT("J"&amp;AD251)</f>
        <v>-3.356E-007</v>
      </c>
      <c r="AK251" s="197" t="n">
        <f aca="true">AVERAGE(INDIRECT("K"&amp;AD251):INDIRECT("K"&amp;AD252-1))</f>
        <v>0.00066887</v>
      </c>
      <c r="AL251" s="197" t="n">
        <f aca="true">AVERAGE(INDIRECT("L"&amp;AD251):INDIRECT("L"&amp;AD252-1))</f>
        <v>2.53445E-005</v>
      </c>
      <c r="AM251" s="197" t="n">
        <f aca="false">(ABS(AK251)/AK251*SQRT((AK251)^2+(AL251)^2))</f>
        <v>0.00066934999856596</v>
      </c>
      <c r="AN251" s="20"/>
      <c r="AO251" s="197" t="n">
        <f aca="true">STDEV(INDIRECT("K"&amp;AD251):INDIRECT("K"&amp;AD252-1))</f>
        <v>5.65685424948945E-008</v>
      </c>
    </row>
    <row r="252" customFormat="false" ht="14.25" hidden="false" customHeight="true" outlineLevel="0" collapsed="false">
      <c r="A252" s="20" t="s">
        <v>736</v>
      </c>
      <c r="B252" s="20" t="s">
        <v>357</v>
      </c>
      <c r="C252" s="20" t="n">
        <v>0</v>
      </c>
      <c r="D252" s="20" t="n">
        <v>200</v>
      </c>
      <c r="E252" s="20" t="n">
        <v>976</v>
      </c>
      <c r="F252" s="20" t="s">
        <v>358</v>
      </c>
      <c r="G252" s="197" t="n">
        <v>0.0011642</v>
      </c>
      <c r="H252" s="197" t="n">
        <v>4.09E-005</v>
      </c>
      <c r="I252" s="197" t="n">
        <v>-8.2194E-006</v>
      </c>
      <c r="J252" s="197" t="n">
        <v>-3.892E-007</v>
      </c>
      <c r="K252" s="197" t="n">
        <v>0.0011725</v>
      </c>
      <c r="L252" s="197" t="n">
        <v>4.13E-005</v>
      </c>
      <c r="M252" s="198" t="n">
        <v>2.02</v>
      </c>
      <c r="N252" s="20" t="n">
        <v>0</v>
      </c>
      <c r="O252" s="20" t="n">
        <v>0</v>
      </c>
      <c r="P252" s="20" t="n">
        <v>0</v>
      </c>
      <c r="Q252" s="20" t="n">
        <v>1</v>
      </c>
      <c r="R252" s="20" t="n">
        <v>1.1725E-005</v>
      </c>
      <c r="S252" s="20" t="n">
        <v>4.134E-007</v>
      </c>
      <c r="T252" s="20" t="n">
        <v>3</v>
      </c>
      <c r="U252" s="20" t="n">
        <v>0</v>
      </c>
      <c r="V252" s="20" t="n">
        <v>0</v>
      </c>
      <c r="W252" s="199" t="s">
        <v>737</v>
      </c>
      <c r="X252" s="20" t="s">
        <v>632</v>
      </c>
      <c r="Y252" s="20" t="s">
        <v>361</v>
      </c>
      <c r="Z252" s="20"/>
      <c r="AA252" s="20"/>
      <c r="AB252" s="20"/>
      <c r="AC252" s="20"/>
      <c r="AD252" s="20" t="n">
        <v>502</v>
      </c>
      <c r="AE252" s="20" t="n">
        <v>251</v>
      </c>
      <c r="AF252" s="20" t="str">
        <f aca="true">INDIRECT("A"&amp;AD252)</f>
        <v>142-0.2</v>
      </c>
      <c r="AG252" s="20" t="n">
        <f aca="true">INDIRECT("D"&amp;AD252)</f>
        <v>200</v>
      </c>
      <c r="AH252" s="20" t="n">
        <f aca="true">INDIRECT("E"&amp;AD252)</f>
        <v>976</v>
      </c>
      <c r="AI252" s="197" t="n">
        <f aca="true">INDIRECT("I"&amp;AD252)</f>
        <v>-8.1593E-006</v>
      </c>
      <c r="AJ252" s="197" t="n">
        <f aca="true">INDIRECT("J"&amp;AD252)</f>
        <v>-3.356E-007</v>
      </c>
      <c r="AK252" s="197" t="n">
        <f aca="true">AVERAGE(INDIRECT("K"&amp;AD252):INDIRECT("K"&amp;AD253-1))</f>
        <v>0.0008847</v>
      </c>
      <c r="AL252" s="197" t="n">
        <f aca="true">AVERAGE(INDIRECT("L"&amp;AD252):INDIRECT("L"&amp;AD253-1))</f>
        <v>3.3098E-005</v>
      </c>
      <c r="AM252" s="197" t="n">
        <f aca="false">(ABS(AK252)/AK252*SQRT((AK252)^2+(AL252)^2))</f>
        <v>0.000885318907289345</v>
      </c>
      <c r="AN252" s="20"/>
      <c r="AO252" s="197" t="n">
        <f aca="true">STDEV(INDIRECT("K"&amp;AD252):INDIRECT("K"&amp;AD253-1))</f>
        <v>7.07106781186948E-008</v>
      </c>
    </row>
    <row r="253" customFormat="false" ht="14.25" hidden="false" customHeight="true" outlineLevel="0" collapsed="false">
      <c r="A253" s="20" t="s">
        <v>736</v>
      </c>
      <c r="B253" s="20" t="s">
        <v>357</v>
      </c>
      <c r="C253" s="20" t="n">
        <v>0</v>
      </c>
      <c r="D253" s="20" t="n">
        <v>200</v>
      </c>
      <c r="E253" s="20" t="n">
        <v>976</v>
      </c>
      <c r="F253" s="20" t="s">
        <v>358</v>
      </c>
      <c r="G253" s="197" t="n">
        <v>0.0011638</v>
      </c>
      <c r="H253" s="197" t="n">
        <v>4.11E-005</v>
      </c>
      <c r="I253" s="197" t="n">
        <v>-8.2194E-006</v>
      </c>
      <c r="J253" s="197" t="n">
        <v>-3.892E-007</v>
      </c>
      <c r="K253" s="197" t="n">
        <v>0.001172</v>
      </c>
      <c r="L253" s="197" t="n">
        <v>4.14E-005</v>
      </c>
      <c r="M253" s="198" t="n">
        <v>2.02</v>
      </c>
      <c r="N253" s="20" t="n">
        <v>0</v>
      </c>
      <c r="O253" s="20" t="n">
        <v>0</v>
      </c>
      <c r="P253" s="20" t="n">
        <v>0</v>
      </c>
      <c r="Q253" s="20" t="n">
        <v>1</v>
      </c>
      <c r="R253" s="20" t="n">
        <v>1.172E-005</v>
      </c>
      <c r="S253" s="20" t="n">
        <v>4.144E-007</v>
      </c>
      <c r="T253" s="20" t="n">
        <v>3</v>
      </c>
      <c r="U253" s="20" t="n">
        <v>0</v>
      </c>
      <c r="V253" s="20" t="n">
        <v>0</v>
      </c>
      <c r="W253" s="199" t="s">
        <v>738</v>
      </c>
      <c r="X253" s="20" t="s">
        <v>632</v>
      </c>
      <c r="Y253" s="20" t="s">
        <v>361</v>
      </c>
      <c r="Z253" s="20"/>
      <c r="AA253" s="20"/>
      <c r="AB253" s="20"/>
      <c r="AC253" s="20"/>
      <c r="AD253" s="20" t="n">
        <v>504</v>
      </c>
      <c r="AE253" s="20" t="n">
        <v>252</v>
      </c>
      <c r="AF253" s="20" t="str">
        <f aca="true">INDIRECT("A"&amp;AD253)</f>
        <v>142-&lt;0.2</v>
      </c>
      <c r="AG253" s="20" t="n">
        <f aca="true">INDIRECT("D"&amp;AD253)</f>
        <v>200</v>
      </c>
      <c r="AH253" s="20" t="n">
        <f aca="true">INDIRECT("E"&amp;AD253)</f>
        <v>976</v>
      </c>
      <c r="AI253" s="197" t="n">
        <f aca="true">INDIRECT("I"&amp;AD253)</f>
        <v>-8.1593E-006</v>
      </c>
      <c r="AJ253" s="197" t="n">
        <f aca="true">INDIRECT("J"&amp;AD253)</f>
        <v>-3.356E-007</v>
      </c>
      <c r="AK253" s="197" t="n">
        <f aca="true">AVERAGE(INDIRECT("K"&amp;AD253):INDIRECT("K"&amp;AD254-1))</f>
        <v>0.00169185</v>
      </c>
      <c r="AL253" s="197" t="n">
        <f aca="true">AVERAGE(INDIRECT("L"&amp;AD253):INDIRECT("L"&amp;AD254-1))</f>
        <v>6.125E-005</v>
      </c>
      <c r="AM253" s="197" t="n">
        <f aca="false">(ABS(AK253)/AK253*SQRT((AK253)^2+(AL253)^2))</f>
        <v>0.00169295835300222</v>
      </c>
      <c r="AN253" s="20"/>
      <c r="AO253" s="197" t="n">
        <f aca="true">STDEV(INDIRECT("K"&amp;AD253):INDIRECT("K"&amp;AD254-1))</f>
        <v>7.07106781186948E-008</v>
      </c>
    </row>
    <row r="254" customFormat="false" ht="14.25" hidden="false" customHeight="true" outlineLevel="0" collapsed="false">
      <c r="A254" s="20" t="s">
        <v>739</v>
      </c>
      <c r="B254" s="20" t="s">
        <v>357</v>
      </c>
      <c r="C254" s="20" t="n">
        <v>0</v>
      </c>
      <c r="D254" s="20" t="n">
        <v>200</v>
      </c>
      <c r="E254" s="20" t="n">
        <v>976</v>
      </c>
      <c r="F254" s="20" t="s">
        <v>358</v>
      </c>
      <c r="G254" s="197" t="n">
        <v>0.00049239</v>
      </c>
      <c r="H254" s="197" t="n">
        <v>1.7847E-005</v>
      </c>
      <c r="I254" s="197" t="n">
        <v>-8.2194E-006</v>
      </c>
      <c r="J254" s="197" t="n">
        <v>-3.892E-007</v>
      </c>
      <c r="K254" s="197" t="n">
        <v>0.00050061</v>
      </c>
      <c r="L254" s="197" t="n">
        <v>1.8236E-005</v>
      </c>
      <c r="M254" s="198" t="n">
        <v>2.09</v>
      </c>
      <c r="N254" s="20" t="n">
        <v>0</v>
      </c>
      <c r="O254" s="20" t="n">
        <v>0</v>
      </c>
      <c r="P254" s="20" t="n">
        <v>0</v>
      </c>
      <c r="Q254" s="20" t="n">
        <v>1</v>
      </c>
      <c r="R254" s="20" t="n">
        <v>5.0061E-006</v>
      </c>
      <c r="S254" s="20" t="n">
        <v>1.824E-007</v>
      </c>
      <c r="T254" s="20" t="n">
        <v>3</v>
      </c>
      <c r="U254" s="20" t="n">
        <v>0</v>
      </c>
      <c r="V254" s="20" t="n">
        <v>0</v>
      </c>
      <c r="W254" s="199" t="s">
        <v>740</v>
      </c>
      <c r="X254" s="20" t="s">
        <v>632</v>
      </c>
      <c r="Y254" s="20" t="s">
        <v>361</v>
      </c>
      <c r="Z254" s="20"/>
      <c r="AA254" s="20"/>
      <c r="AB254" s="20"/>
      <c r="AC254" s="20"/>
      <c r="AD254" s="20" t="n">
        <v>506</v>
      </c>
      <c r="AE254" s="20" t="n">
        <v>253</v>
      </c>
      <c r="AF254" s="20" t="str">
        <f aca="true">INDIRECT("A"&amp;AD254)</f>
        <v>143-ALL</v>
      </c>
      <c r="AG254" s="20" t="n">
        <f aca="true">INDIRECT("D"&amp;AD254)</f>
        <v>200</v>
      </c>
      <c r="AH254" s="20" t="n">
        <f aca="true">INDIRECT("E"&amp;AD254)</f>
        <v>976</v>
      </c>
      <c r="AI254" s="197" t="n">
        <f aca="true">INDIRECT("I"&amp;AD254)</f>
        <v>-8.1593E-006</v>
      </c>
      <c r="AJ254" s="197" t="n">
        <f aca="true">INDIRECT("J"&amp;AD254)</f>
        <v>-3.356E-007</v>
      </c>
      <c r="AK254" s="197" t="n">
        <f aca="true">AVERAGE(INDIRECT("K"&amp;AD254):INDIRECT("K"&amp;AD255-1))</f>
        <v>0.000223535</v>
      </c>
      <c r="AL254" s="197" t="n">
        <f aca="true">AVERAGE(INDIRECT("L"&amp;AD254):INDIRECT("L"&amp;AD255-1))</f>
        <v>9.5491E-006</v>
      </c>
      <c r="AM254" s="197" t="n">
        <f aca="false">(ABS(AK254)/AK254*SQRT((AK254)^2+(AL254)^2))</f>
        <v>0.0002237388690769</v>
      </c>
      <c r="AN254" s="20"/>
      <c r="AO254" s="197" t="n">
        <f aca="true">STDEV(INDIRECT("K"&amp;AD254):INDIRECT("K"&amp;AD255-1))</f>
        <v>7.07106781186181E-009</v>
      </c>
    </row>
    <row r="255" customFormat="false" ht="14.25" hidden="false" customHeight="true" outlineLevel="0" collapsed="false">
      <c r="A255" s="20" t="s">
        <v>739</v>
      </c>
      <c r="B255" s="20" t="s">
        <v>357</v>
      </c>
      <c r="C255" s="20" t="n">
        <v>0</v>
      </c>
      <c r="D255" s="20" t="n">
        <v>200</v>
      </c>
      <c r="E255" s="20" t="n">
        <v>976</v>
      </c>
      <c r="F255" s="20" t="s">
        <v>358</v>
      </c>
      <c r="G255" s="197" t="n">
        <v>0.00049207</v>
      </c>
      <c r="H255" s="197" t="n">
        <v>1.7875E-005</v>
      </c>
      <c r="I255" s="197" t="n">
        <v>-8.2194E-006</v>
      </c>
      <c r="J255" s="197" t="n">
        <v>-3.892E-007</v>
      </c>
      <c r="K255" s="197" t="n">
        <v>0.00050029</v>
      </c>
      <c r="L255" s="197" t="n">
        <v>1.8264E-005</v>
      </c>
      <c r="M255" s="198" t="n">
        <v>2.09</v>
      </c>
      <c r="N255" s="20" t="n">
        <v>0</v>
      </c>
      <c r="O255" s="20" t="n">
        <v>0</v>
      </c>
      <c r="P255" s="20" t="n">
        <v>0</v>
      </c>
      <c r="Q255" s="20" t="n">
        <v>1</v>
      </c>
      <c r="R255" s="20" t="n">
        <v>5.0029E-006</v>
      </c>
      <c r="S255" s="20" t="n">
        <v>1.826E-007</v>
      </c>
      <c r="T255" s="20" t="n">
        <v>3</v>
      </c>
      <c r="U255" s="20" t="n">
        <v>0</v>
      </c>
      <c r="V255" s="20" t="n">
        <v>0</v>
      </c>
      <c r="W255" s="199" t="s">
        <v>741</v>
      </c>
      <c r="X255" s="20" t="s">
        <v>632</v>
      </c>
      <c r="Y255" s="20" t="s">
        <v>361</v>
      </c>
      <c r="Z255" s="20"/>
      <c r="AA255" s="20"/>
      <c r="AB255" s="20"/>
      <c r="AC255" s="20"/>
      <c r="AD255" s="20" t="n">
        <v>508</v>
      </c>
      <c r="AE255" s="20" t="n">
        <v>254</v>
      </c>
      <c r="AF255" s="20" t="str">
        <f aca="true">INDIRECT("A"&amp;AD255)</f>
        <v>143-0.8</v>
      </c>
      <c r="AG255" s="20" t="n">
        <f aca="true">INDIRECT("D"&amp;AD255)</f>
        <v>200</v>
      </c>
      <c r="AH255" s="20" t="n">
        <f aca="true">INDIRECT("E"&amp;AD255)</f>
        <v>976</v>
      </c>
      <c r="AI255" s="197" t="n">
        <f aca="true">INDIRECT("I"&amp;AD255)</f>
        <v>-8.1593E-006</v>
      </c>
      <c r="AJ255" s="197" t="n">
        <f aca="true">INDIRECT("J"&amp;AD255)</f>
        <v>-3.356E-007</v>
      </c>
      <c r="AK255" s="197" t="n">
        <f aca="true">AVERAGE(INDIRECT("K"&amp;AD255):INDIRECT("K"&amp;AD256-1))</f>
        <v>0.00035487</v>
      </c>
      <c r="AL255" s="197" t="n">
        <f aca="true">AVERAGE(INDIRECT("L"&amp;AD255):INDIRECT("L"&amp;AD256-1))</f>
        <v>1.9039E-005</v>
      </c>
      <c r="AM255" s="197" t="n">
        <f aca="false">(ABS(AK255)/AK255*SQRT((AK255)^2+(AL255)^2))</f>
        <v>0.000355380360207201</v>
      </c>
      <c r="AN255" s="20"/>
      <c r="AO255" s="197" t="n">
        <f aca="true">STDEV(INDIRECT("K"&amp;AD255):INDIRECT("K"&amp;AD256-1))</f>
        <v>1.69705627484799E-007</v>
      </c>
    </row>
    <row r="256" customFormat="false" ht="14.25" hidden="false" customHeight="true" outlineLevel="0" collapsed="false">
      <c r="A256" s="20" t="s">
        <v>742</v>
      </c>
      <c r="B256" s="20" t="s">
        <v>357</v>
      </c>
      <c r="C256" s="20" t="n">
        <v>0</v>
      </c>
      <c r="D256" s="20" t="n">
        <v>200</v>
      </c>
      <c r="E256" s="20" t="n">
        <v>976</v>
      </c>
      <c r="F256" s="20" t="s">
        <v>358</v>
      </c>
      <c r="G256" s="197" t="n">
        <v>0.0014138</v>
      </c>
      <c r="H256" s="197" t="n">
        <v>5.14E-005</v>
      </c>
      <c r="I256" s="197" t="n">
        <v>-8.2194E-006</v>
      </c>
      <c r="J256" s="197" t="n">
        <v>-3.892E-007</v>
      </c>
      <c r="K256" s="197" t="n">
        <v>0.001422</v>
      </c>
      <c r="L256" s="197" t="n">
        <v>5.18E-005</v>
      </c>
      <c r="M256" s="198" t="n">
        <v>2.09</v>
      </c>
      <c r="N256" s="20" t="n">
        <v>0</v>
      </c>
      <c r="O256" s="20" t="n">
        <v>0</v>
      </c>
      <c r="P256" s="20" t="n">
        <v>0</v>
      </c>
      <c r="Q256" s="20" t="n">
        <v>1</v>
      </c>
      <c r="R256" s="20" t="n">
        <v>1.422E-005</v>
      </c>
      <c r="S256" s="20" t="n">
        <v>5.181E-007</v>
      </c>
      <c r="T256" s="20" t="n">
        <v>3</v>
      </c>
      <c r="U256" s="20" t="n">
        <v>0</v>
      </c>
      <c r="V256" s="20" t="n">
        <v>0</v>
      </c>
      <c r="W256" s="199" t="s">
        <v>743</v>
      </c>
      <c r="X256" s="20" t="s">
        <v>632</v>
      </c>
      <c r="Y256" s="20" t="s">
        <v>361</v>
      </c>
      <c r="Z256" s="20"/>
      <c r="AA256" s="20"/>
      <c r="AB256" s="20"/>
      <c r="AC256" s="20"/>
      <c r="AD256" s="20" t="n">
        <v>510</v>
      </c>
      <c r="AE256" s="20" t="n">
        <v>255</v>
      </c>
      <c r="AF256" s="20" t="str">
        <f aca="true">INDIRECT("A"&amp;AD256)</f>
        <v>143-0.6</v>
      </c>
      <c r="AG256" s="20" t="n">
        <f aca="true">INDIRECT("D"&amp;AD256)</f>
        <v>200</v>
      </c>
      <c r="AH256" s="20" t="n">
        <f aca="true">INDIRECT("E"&amp;AD256)</f>
        <v>976</v>
      </c>
      <c r="AI256" s="197" t="n">
        <f aca="true">INDIRECT("I"&amp;AD256)</f>
        <v>-8.1593E-006</v>
      </c>
      <c r="AJ256" s="197" t="n">
        <f aca="true">INDIRECT("J"&amp;AD256)</f>
        <v>-3.356E-007</v>
      </c>
      <c r="AK256" s="197" t="n">
        <f aca="true">AVERAGE(INDIRECT("K"&amp;AD256):INDIRECT("K"&amp;AD257-1))</f>
        <v>0.0002003</v>
      </c>
      <c r="AL256" s="197" t="n">
        <f aca="true">AVERAGE(INDIRECT("L"&amp;AD256):INDIRECT("L"&amp;AD257-1))</f>
        <v>8.46535E-006</v>
      </c>
      <c r="AM256" s="197" t="n">
        <f aca="false">(ABS(AK256)/AK256*SQRT((AK256)^2+(AL256)^2))</f>
        <v>0.000200478807235634</v>
      </c>
      <c r="AN256" s="20"/>
      <c r="AO256" s="197" t="n">
        <f aca="true">STDEV(INDIRECT("K"&amp;AD256):INDIRECT("K"&amp;AD257-1))</f>
        <v>1.41421356237428E-008</v>
      </c>
    </row>
    <row r="257" customFormat="false" ht="14.25" hidden="false" customHeight="true" outlineLevel="0" collapsed="false">
      <c r="A257" s="20" t="s">
        <v>742</v>
      </c>
      <c r="B257" s="20" t="s">
        <v>357</v>
      </c>
      <c r="C257" s="20" t="n">
        <v>0</v>
      </c>
      <c r="D257" s="20" t="n">
        <v>200</v>
      </c>
      <c r="E257" s="20" t="n">
        <v>976</v>
      </c>
      <c r="F257" s="20" t="s">
        <v>358</v>
      </c>
      <c r="G257" s="197" t="n">
        <v>0.0014139</v>
      </c>
      <c r="H257" s="197" t="n">
        <v>5.15E-005</v>
      </c>
      <c r="I257" s="197" t="n">
        <v>-8.2194E-006</v>
      </c>
      <c r="J257" s="197" t="n">
        <v>-3.892E-007</v>
      </c>
      <c r="K257" s="197" t="n">
        <v>0.0014221</v>
      </c>
      <c r="L257" s="197" t="n">
        <v>5.19E-005</v>
      </c>
      <c r="M257" s="198" t="n">
        <v>2.09</v>
      </c>
      <c r="N257" s="20" t="n">
        <v>0</v>
      </c>
      <c r="O257" s="20" t="n">
        <v>0</v>
      </c>
      <c r="P257" s="20" t="n">
        <v>0</v>
      </c>
      <c r="Q257" s="20" t="n">
        <v>1</v>
      </c>
      <c r="R257" s="20" t="n">
        <v>1.4221E-005</v>
      </c>
      <c r="S257" s="20" t="n">
        <v>5.193E-007</v>
      </c>
      <c r="T257" s="20" t="n">
        <v>3</v>
      </c>
      <c r="U257" s="20" t="n">
        <v>0</v>
      </c>
      <c r="V257" s="20" t="n">
        <v>0</v>
      </c>
      <c r="W257" s="199" t="s">
        <v>744</v>
      </c>
      <c r="X257" s="20" t="s">
        <v>632</v>
      </c>
      <c r="Y257" s="20" t="s">
        <v>361</v>
      </c>
      <c r="Z257" s="20"/>
      <c r="AA257" s="20"/>
      <c r="AB257" s="20"/>
      <c r="AC257" s="20"/>
      <c r="AD257" s="20" t="n">
        <v>512</v>
      </c>
      <c r="AE257" s="20" t="n">
        <v>256</v>
      </c>
      <c r="AF257" s="20" t="str">
        <f aca="true">INDIRECT("A"&amp;AD257)</f>
        <v>143-0.4</v>
      </c>
      <c r="AG257" s="20" t="n">
        <f aca="true">INDIRECT("D"&amp;AD257)</f>
        <v>200</v>
      </c>
      <c r="AH257" s="20" t="n">
        <f aca="true">INDIRECT("E"&amp;AD257)</f>
        <v>976</v>
      </c>
      <c r="AI257" s="197" t="n">
        <f aca="true">INDIRECT("I"&amp;AD257)</f>
        <v>-8.1593E-006</v>
      </c>
      <c r="AJ257" s="197" t="n">
        <f aca="true">INDIRECT("J"&amp;AD257)</f>
        <v>-3.356E-007</v>
      </c>
      <c r="AK257" s="197" t="n">
        <f aca="true">AVERAGE(INDIRECT("K"&amp;AD257):INDIRECT("K"&amp;AD258-1))</f>
        <v>0.00014261</v>
      </c>
      <c r="AL257" s="197" t="n">
        <f aca="true">AVERAGE(INDIRECT("L"&amp;AD257):INDIRECT("L"&amp;AD258-1))</f>
        <v>6.09915E-006</v>
      </c>
      <c r="AM257" s="197" t="n">
        <f aca="false">(ABS(AK257)/AK257*SQRT((AK257)^2+(AL257)^2))</f>
        <v>0.000142740364756163</v>
      </c>
      <c r="AN257" s="20"/>
      <c r="AO257" s="197" t="n">
        <f aca="true">STDEV(INDIRECT("K"&amp;AD257):INDIRECT("K"&amp;AD258-1))</f>
        <v>4.24264068711901E-008</v>
      </c>
    </row>
    <row r="258" customFormat="false" ht="14.25" hidden="false" customHeight="true" outlineLevel="0" collapsed="false">
      <c r="A258" s="20" t="s">
        <v>745</v>
      </c>
      <c r="B258" s="20" t="s">
        <v>357</v>
      </c>
      <c r="C258" s="20" t="n">
        <v>0</v>
      </c>
      <c r="D258" s="20" t="n">
        <v>200</v>
      </c>
      <c r="E258" s="20" t="n">
        <v>976</v>
      </c>
      <c r="F258" s="20" t="s">
        <v>358</v>
      </c>
      <c r="G258" s="197" t="n">
        <v>0.0004928</v>
      </c>
      <c r="H258" s="197" t="n">
        <v>1.7619E-005</v>
      </c>
      <c r="I258" s="197" t="n">
        <v>-8.2194E-006</v>
      </c>
      <c r="J258" s="197" t="n">
        <v>-3.892E-007</v>
      </c>
      <c r="K258" s="197" t="n">
        <v>0.00050102</v>
      </c>
      <c r="L258" s="197" t="n">
        <v>1.8008E-005</v>
      </c>
      <c r="M258" s="198" t="n">
        <v>2.06</v>
      </c>
      <c r="N258" s="20" t="n">
        <v>0</v>
      </c>
      <c r="O258" s="20" t="n">
        <v>0</v>
      </c>
      <c r="P258" s="20" t="n">
        <v>0</v>
      </c>
      <c r="Q258" s="20" t="n">
        <v>1</v>
      </c>
      <c r="R258" s="20" t="n">
        <v>5.0102E-006</v>
      </c>
      <c r="S258" s="20" t="n">
        <v>1.801E-007</v>
      </c>
      <c r="T258" s="20" t="n">
        <v>3</v>
      </c>
      <c r="U258" s="20" t="n">
        <v>0</v>
      </c>
      <c r="V258" s="20" t="n">
        <v>0</v>
      </c>
      <c r="W258" s="199" t="s">
        <v>746</v>
      </c>
      <c r="X258" s="20" t="s">
        <v>632</v>
      </c>
      <c r="Y258" s="20" t="s">
        <v>361</v>
      </c>
      <c r="Z258" s="20"/>
      <c r="AA258" s="20"/>
      <c r="AB258" s="20"/>
      <c r="AC258" s="20"/>
      <c r="AD258" s="20" t="n">
        <v>514</v>
      </c>
      <c r="AE258" s="20" t="n">
        <v>257</v>
      </c>
      <c r="AF258" s="20" t="str">
        <f aca="true">INDIRECT("A"&amp;AD258)</f>
        <v>143-0.2</v>
      </c>
      <c r="AG258" s="20" t="n">
        <f aca="true">INDIRECT("D"&amp;AD258)</f>
        <v>200</v>
      </c>
      <c r="AH258" s="20" t="n">
        <f aca="true">INDIRECT("E"&amp;AD258)</f>
        <v>976</v>
      </c>
      <c r="AI258" s="197" t="n">
        <f aca="true">INDIRECT("I"&amp;AD258)</f>
        <v>-8.1593E-006</v>
      </c>
      <c r="AJ258" s="197" t="n">
        <f aca="true">INDIRECT("J"&amp;AD258)</f>
        <v>-3.356E-007</v>
      </c>
      <c r="AK258" s="197" t="n">
        <f aca="true">AVERAGE(INDIRECT("K"&amp;AD258):INDIRECT("K"&amp;AD259-1))</f>
        <v>0.000155425</v>
      </c>
      <c r="AL258" s="197" t="n">
        <f aca="true">AVERAGE(INDIRECT("L"&amp;AD258):INDIRECT("L"&amp;AD259-1))</f>
        <v>6.6854E-006</v>
      </c>
      <c r="AM258" s="197" t="n">
        <f aca="false">(ABS(AK258)/AK258*SQRT((AK258)^2+(AL258)^2))</f>
        <v>0.000155568715358069</v>
      </c>
      <c r="AN258" s="20"/>
      <c r="AO258" s="197" t="n">
        <f aca="true">STDEV(INDIRECT("K"&amp;AD258):INDIRECT("K"&amp;AD259-1))</f>
        <v>2.12132034355854E-008</v>
      </c>
    </row>
    <row r="259" customFormat="false" ht="14.25" hidden="false" customHeight="true" outlineLevel="0" collapsed="false">
      <c r="A259" s="20" t="s">
        <v>745</v>
      </c>
      <c r="B259" s="20" t="s">
        <v>357</v>
      </c>
      <c r="C259" s="20" t="n">
        <v>0</v>
      </c>
      <c r="D259" s="20" t="n">
        <v>200</v>
      </c>
      <c r="E259" s="20" t="n">
        <v>976</v>
      </c>
      <c r="F259" s="20" t="s">
        <v>358</v>
      </c>
      <c r="G259" s="197" t="n">
        <v>0.0004926</v>
      </c>
      <c r="H259" s="197" t="n">
        <v>1.7547E-005</v>
      </c>
      <c r="I259" s="197" t="n">
        <v>-8.2194E-006</v>
      </c>
      <c r="J259" s="197" t="n">
        <v>-3.892E-007</v>
      </c>
      <c r="K259" s="197" t="n">
        <v>0.00050082</v>
      </c>
      <c r="L259" s="197" t="n">
        <v>1.7936E-005</v>
      </c>
      <c r="M259" s="198" t="n">
        <v>2.05</v>
      </c>
      <c r="N259" s="20" t="n">
        <v>0</v>
      </c>
      <c r="O259" s="20" t="n">
        <v>0</v>
      </c>
      <c r="P259" s="20" t="n">
        <v>0</v>
      </c>
      <c r="Q259" s="20" t="n">
        <v>1</v>
      </c>
      <c r="R259" s="20" t="n">
        <v>5.0082E-006</v>
      </c>
      <c r="S259" s="20" t="n">
        <v>1.794E-007</v>
      </c>
      <c r="T259" s="20" t="n">
        <v>3</v>
      </c>
      <c r="U259" s="20" t="n">
        <v>0</v>
      </c>
      <c r="V259" s="20" t="n">
        <v>0</v>
      </c>
      <c r="W259" s="199" t="s">
        <v>747</v>
      </c>
      <c r="X259" s="20" t="s">
        <v>632</v>
      </c>
      <c r="Y259" s="20" t="s">
        <v>361</v>
      </c>
      <c r="Z259" s="20"/>
      <c r="AA259" s="20"/>
      <c r="AB259" s="20"/>
      <c r="AC259" s="20"/>
      <c r="AD259" s="20" t="n">
        <v>516</v>
      </c>
      <c r="AE259" s="20" t="n">
        <v>258</v>
      </c>
      <c r="AF259" s="20" t="str">
        <f aca="true">INDIRECT("A"&amp;AD259)</f>
        <v>143-&lt;0.2</v>
      </c>
      <c r="AG259" s="20" t="n">
        <f aca="true">INDIRECT("D"&amp;AD259)</f>
        <v>200</v>
      </c>
      <c r="AH259" s="20" t="n">
        <f aca="true">INDIRECT("E"&amp;AD259)</f>
        <v>976</v>
      </c>
      <c r="AI259" s="197" t="n">
        <f aca="true">INDIRECT("I"&amp;AD259)</f>
        <v>-8.1593E-006</v>
      </c>
      <c r="AJ259" s="197" t="n">
        <f aca="true">INDIRECT("J"&amp;AD259)</f>
        <v>-3.356E-007</v>
      </c>
      <c r="AK259" s="197" t="n">
        <f aca="true">AVERAGE(INDIRECT("K"&amp;AD259):INDIRECT("K"&amp;AD260-1))</f>
        <v>0.000593985</v>
      </c>
      <c r="AL259" s="197" t="n">
        <f aca="true">AVERAGE(INDIRECT("L"&amp;AD259):INDIRECT("L"&amp;AD260-1))</f>
        <v>2.4875E-005</v>
      </c>
      <c r="AM259" s="197" t="n">
        <f aca="false">(ABS(AK259)/AK259*SQRT((AK259)^2+(AL259)^2))</f>
        <v>0.000594505631470384</v>
      </c>
      <c r="AN259" s="20"/>
      <c r="AO259" s="197" t="n">
        <f aca="true">STDEV(INDIRECT("K"&amp;AD259):INDIRECT("K"&amp;AD260-1))</f>
        <v>2.33345237791555E-007</v>
      </c>
    </row>
    <row r="260" customFormat="false" ht="14.25" hidden="false" customHeight="true" outlineLevel="0" collapsed="false">
      <c r="A260" s="20" t="s">
        <v>748</v>
      </c>
      <c r="B260" s="20" t="s">
        <v>357</v>
      </c>
      <c r="C260" s="20" t="n">
        <v>0</v>
      </c>
      <c r="D260" s="20" t="n">
        <v>200</v>
      </c>
      <c r="E260" s="20" t="n">
        <v>976</v>
      </c>
      <c r="F260" s="20" t="s">
        <v>358</v>
      </c>
      <c r="G260" s="197" t="n">
        <v>0.00040437</v>
      </c>
      <c r="H260" s="197" t="n">
        <v>1.4808E-005</v>
      </c>
      <c r="I260" s="197" t="n">
        <v>-8.2194E-006</v>
      </c>
      <c r="J260" s="197" t="n">
        <v>-3.892E-007</v>
      </c>
      <c r="K260" s="197" t="n">
        <v>0.00041259</v>
      </c>
      <c r="L260" s="197" t="n">
        <v>1.5198E-005</v>
      </c>
      <c r="M260" s="198" t="n">
        <v>2.11</v>
      </c>
      <c r="N260" s="20" t="n">
        <v>0</v>
      </c>
      <c r="O260" s="20" t="n">
        <v>0</v>
      </c>
      <c r="P260" s="20" t="n">
        <v>0</v>
      </c>
      <c r="Q260" s="20" t="n">
        <v>1</v>
      </c>
      <c r="R260" s="20" t="n">
        <v>4.1259E-006</v>
      </c>
      <c r="S260" s="20" t="n">
        <v>1.52E-007</v>
      </c>
      <c r="T260" s="20" t="n">
        <v>3</v>
      </c>
      <c r="U260" s="20" t="n">
        <v>0</v>
      </c>
      <c r="V260" s="20" t="n">
        <v>0</v>
      </c>
      <c r="W260" s="199" t="s">
        <v>749</v>
      </c>
      <c r="X260" s="20" t="s">
        <v>632</v>
      </c>
      <c r="Y260" s="20" t="s">
        <v>361</v>
      </c>
      <c r="Z260" s="20"/>
      <c r="AA260" s="20"/>
      <c r="AB260" s="20"/>
      <c r="AC260" s="20"/>
      <c r="AD260" s="20" t="n">
        <v>518</v>
      </c>
      <c r="AE260" s="20" t="n">
        <v>259</v>
      </c>
      <c r="AF260" s="20" t="str">
        <f aca="true">INDIRECT("A"&amp;AD260)</f>
        <v>144-ALL</v>
      </c>
      <c r="AG260" s="20" t="n">
        <f aca="true">INDIRECT("D"&amp;AD260)</f>
        <v>200</v>
      </c>
      <c r="AH260" s="20" t="n">
        <f aca="true">INDIRECT("E"&amp;AD260)</f>
        <v>976</v>
      </c>
      <c r="AI260" s="197" t="n">
        <f aca="true">INDIRECT("I"&amp;AD260)</f>
        <v>-8.1593E-006</v>
      </c>
      <c r="AJ260" s="197" t="n">
        <f aca="true">INDIRECT("J"&amp;AD260)</f>
        <v>-3.356E-007</v>
      </c>
      <c r="AK260" s="197" t="n">
        <f aca="true">AVERAGE(INDIRECT("K"&amp;AD260):INDIRECT("K"&amp;AD261-1))</f>
        <v>0.000636585</v>
      </c>
      <c r="AL260" s="197" t="n">
        <f aca="true">AVERAGE(INDIRECT("L"&amp;AD260):INDIRECT("L"&amp;AD261-1))</f>
        <v>2.56355E-005</v>
      </c>
      <c r="AM260" s="197" t="n">
        <f aca="false">(ABS(AK260)/AK260*SQRT((AK260)^2+(AL260)^2))</f>
        <v>0.000637100966162546</v>
      </c>
      <c r="AN260" s="20"/>
      <c r="AO260" s="197" t="n">
        <f aca="true">STDEV(INDIRECT("K"&amp;AD260):INDIRECT("K"&amp;AD261-1))</f>
        <v>7.07106781190015E-009</v>
      </c>
    </row>
    <row r="261" customFormat="false" ht="14.25" hidden="false" customHeight="true" outlineLevel="0" collapsed="false">
      <c r="A261" s="20" t="s">
        <v>748</v>
      </c>
      <c r="B261" s="20" t="s">
        <v>357</v>
      </c>
      <c r="C261" s="20" t="n">
        <v>0</v>
      </c>
      <c r="D261" s="20" t="n">
        <v>200</v>
      </c>
      <c r="E261" s="20" t="n">
        <v>976</v>
      </c>
      <c r="F261" s="20" t="s">
        <v>358</v>
      </c>
      <c r="G261" s="197" t="n">
        <v>0.00040425</v>
      </c>
      <c r="H261" s="197" t="n">
        <v>1.4693E-005</v>
      </c>
      <c r="I261" s="197" t="n">
        <v>-8.2194E-006</v>
      </c>
      <c r="J261" s="197" t="n">
        <v>-3.892E-007</v>
      </c>
      <c r="K261" s="197" t="n">
        <v>0.00041247</v>
      </c>
      <c r="L261" s="197" t="n">
        <v>1.5082E-005</v>
      </c>
      <c r="M261" s="198" t="n">
        <v>2.09</v>
      </c>
      <c r="N261" s="20" t="n">
        <v>0</v>
      </c>
      <c r="O261" s="20" t="n">
        <v>0</v>
      </c>
      <c r="P261" s="20" t="n">
        <v>0</v>
      </c>
      <c r="Q261" s="20" t="n">
        <v>1</v>
      </c>
      <c r="R261" s="20" t="n">
        <v>4.1247E-006</v>
      </c>
      <c r="S261" s="20" t="n">
        <v>1.508E-007</v>
      </c>
      <c r="T261" s="20" t="n">
        <v>3</v>
      </c>
      <c r="U261" s="20" t="n">
        <v>0</v>
      </c>
      <c r="V261" s="20" t="n">
        <v>0</v>
      </c>
      <c r="W261" s="199" t="s">
        <v>750</v>
      </c>
      <c r="X261" s="20" t="s">
        <v>632</v>
      </c>
      <c r="Y261" s="20" t="s">
        <v>361</v>
      </c>
      <c r="Z261" s="20"/>
      <c r="AA261" s="20"/>
      <c r="AB261" s="20"/>
      <c r="AC261" s="20"/>
      <c r="AD261" s="20" t="n">
        <v>520</v>
      </c>
      <c r="AE261" s="20" t="n">
        <v>260</v>
      </c>
      <c r="AF261" s="20" t="str">
        <f aca="true">INDIRECT("A"&amp;AD261)</f>
        <v>144-0.8</v>
      </c>
      <c r="AG261" s="20" t="n">
        <f aca="true">INDIRECT("D"&amp;AD261)</f>
        <v>200</v>
      </c>
      <c r="AH261" s="20" t="n">
        <f aca="true">INDIRECT("E"&amp;AD261)</f>
        <v>976</v>
      </c>
      <c r="AI261" s="197" t="n">
        <f aca="true">INDIRECT("I"&amp;AD261)</f>
        <v>-8.1593E-006</v>
      </c>
      <c r="AJ261" s="197" t="n">
        <f aca="true">INDIRECT("J"&amp;AD261)</f>
        <v>-3.356E-007</v>
      </c>
      <c r="AK261" s="197" t="n">
        <f aca="true">AVERAGE(INDIRECT("K"&amp;AD261):INDIRECT("K"&amp;AD262-1))</f>
        <v>0.0021915</v>
      </c>
      <c r="AL261" s="197" t="n">
        <f aca="true">AVERAGE(INDIRECT("L"&amp;AD261):INDIRECT("L"&amp;AD262-1))</f>
        <v>9.045E-005</v>
      </c>
      <c r="AM261" s="197" t="n">
        <f aca="false">(ABS(AK261)/AK261*SQRT((AK261)^2+(AL261)^2))</f>
        <v>0.00219336578173819</v>
      </c>
      <c r="AN261" s="20"/>
      <c r="AO261" s="197" t="n">
        <f aca="true">STDEV(INDIRECT("K"&amp;AD261):INDIRECT("K"&amp;AD262-1))</f>
        <v>2.82842712474473E-007</v>
      </c>
    </row>
    <row r="262" customFormat="false" ht="14.25" hidden="false" customHeight="true" outlineLevel="0" collapsed="false">
      <c r="A262" s="20" t="s">
        <v>751</v>
      </c>
      <c r="B262" s="20" t="s">
        <v>357</v>
      </c>
      <c r="C262" s="20" t="n">
        <v>0</v>
      </c>
      <c r="D262" s="20" t="n">
        <v>200</v>
      </c>
      <c r="E262" s="20" t="n">
        <v>976</v>
      </c>
      <c r="F262" s="20" t="s">
        <v>358</v>
      </c>
      <c r="G262" s="197" t="n">
        <v>0.0004251</v>
      </c>
      <c r="H262" s="197" t="n">
        <v>1.574E-005</v>
      </c>
      <c r="I262" s="197" t="n">
        <v>-8.2194E-006</v>
      </c>
      <c r="J262" s="197" t="n">
        <v>-3.892E-007</v>
      </c>
      <c r="K262" s="197" t="n">
        <v>0.00043332</v>
      </c>
      <c r="L262" s="197" t="n">
        <v>1.613E-005</v>
      </c>
      <c r="M262" s="198" t="n">
        <v>2.13</v>
      </c>
      <c r="N262" s="20" t="n">
        <v>0</v>
      </c>
      <c r="O262" s="20" t="n">
        <v>0</v>
      </c>
      <c r="P262" s="20" t="n">
        <v>0</v>
      </c>
      <c r="Q262" s="20" t="n">
        <v>1</v>
      </c>
      <c r="R262" s="20" t="n">
        <v>4.3332E-006</v>
      </c>
      <c r="S262" s="20" t="n">
        <v>1.613E-007</v>
      </c>
      <c r="T262" s="20" t="n">
        <v>3</v>
      </c>
      <c r="U262" s="20" t="n">
        <v>0</v>
      </c>
      <c r="V262" s="20" t="n">
        <v>0</v>
      </c>
      <c r="W262" s="199" t="s">
        <v>752</v>
      </c>
      <c r="X262" s="20" t="s">
        <v>632</v>
      </c>
      <c r="Y262" s="20" t="s">
        <v>361</v>
      </c>
      <c r="Z262" s="20"/>
      <c r="AA262" s="20"/>
      <c r="AB262" s="20"/>
      <c r="AC262" s="20"/>
      <c r="AD262" s="20" t="n">
        <v>522</v>
      </c>
      <c r="AE262" s="20" t="n">
        <v>261</v>
      </c>
      <c r="AF262" s="20" t="str">
        <f aca="true">INDIRECT("A"&amp;AD262)</f>
        <v>144-0.6</v>
      </c>
      <c r="AG262" s="20" t="n">
        <f aca="true">INDIRECT("D"&amp;AD262)</f>
        <v>200</v>
      </c>
      <c r="AH262" s="20" t="n">
        <f aca="true">INDIRECT("E"&amp;AD262)</f>
        <v>976</v>
      </c>
      <c r="AI262" s="197" t="n">
        <f aca="true">INDIRECT("I"&amp;AD262)</f>
        <v>-8.1593E-006</v>
      </c>
      <c r="AJ262" s="197" t="n">
        <f aca="true">INDIRECT("J"&amp;AD262)</f>
        <v>-3.356E-007</v>
      </c>
      <c r="AK262" s="197" t="n">
        <f aca="true">AVERAGE(INDIRECT("K"&amp;AD262):INDIRECT("K"&amp;AD263-1))</f>
        <v>0.000940735</v>
      </c>
      <c r="AL262" s="197" t="n">
        <f aca="true">AVERAGE(INDIRECT("L"&amp;AD262):INDIRECT("L"&amp;AD263-1))</f>
        <v>4.01125E-005</v>
      </c>
      <c r="AM262" s="197" t="n">
        <f aca="false">(ABS(AK262)/AK262*SQRT((AK262)^2+(AL262)^2))</f>
        <v>0.000941589800752562</v>
      </c>
      <c r="AN262" s="20"/>
      <c r="AO262" s="197" t="n">
        <f aca="true">STDEV(INDIRECT("K"&amp;AD262):INDIRECT("K"&amp;AD263-1))</f>
        <v>1.62634559672937E-007</v>
      </c>
    </row>
    <row r="263" customFormat="false" ht="14.25" hidden="false" customHeight="true" outlineLevel="0" collapsed="false">
      <c r="A263" s="20" t="s">
        <v>751</v>
      </c>
      <c r="B263" s="20" t="s">
        <v>357</v>
      </c>
      <c r="C263" s="20" t="n">
        <v>0</v>
      </c>
      <c r="D263" s="20" t="n">
        <v>200</v>
      </c>
      <c r="E263" s="20" t="n">
        <v>976</v>
      </c>
      <c r="F263" s="20" t="s">
        <v>358</v>
      </c>
      <c r="G263" s="197" t="n">
        <v>0.0004251</v>
      </c>
      <c r="H263" s="197" t="n">
        <v>1.561E-005</v>
      </c>
      <c r="I263" s="197" t="n">
        <v>-8.2194E-006</v>
      </c>
      <c r="J263" s="197" t="n">
        <v>-3.892E-007</v>
      </c>
      <c r="K263" s="197" t="n">
        <v>0.00043332</v>
      </c>
      <c r="L263" s="197" t="n">
        <v>1.6E-005</v>
      </c>
      <c r="M263" s="198" t="n">
        <v>2.11</v>
      </c>
      <c r="N263" s="20" t="n">
        <v>0</v>
      </c>
      <c r="O263" s="20" t="n">
        <v>0</v>
      </c>
      <c r="P263" s="20" t="n">
        <v>0</v>
      </c>
      <c r="Q263" s="20" t="n">
        <v>1</v>
      </c>
      <c r="R263" s="20" t="n">
        <v>4.3332E-006</v>
      </c>
      <c r="S263" s="20" t="n">
        <v>1.6E-007</v>
      </c>
      <c r="T263" s="20" t="n">
        <v>3</v>
      </c>
      <c r="U263" s="20" t="n">
        <v>0</v>
      </c>
      <c r="V263" s="20" t="n">
        <v>0</v>
      </c>
      <c r="W263" s="199" t="s">
        <v>753</v>
      </c>
      <c r="X263" s="20" t="s">
        <v>632</v>
      </c>
      <c r="Y263" s="20" t="s">
        <v>361</v>
      </c>
      <c r="Z263" s="20"/>
      <c r="AA263" s="20"/>
      <c r="AB263" s="20"/>
      <c r="AC263" s="20"/>
      <c r="AD263" s="20" t="n">
        <v>524</v>
      </c>
      <c r="AE263" s="20" t="n">
        <v>262</v>
      </c>
      <c r="AF263" s="20" t="str">
        <f aca="true">INDIRECT("A"&amp;AD263)</f>
        <v>144-0.4</v>
      </c>
      <c r="AG263" s="20" t="n">
        <f aca="true">INDIRECT("D"&amp;AD263)</f>
        <v>200</v>
      </c>
      <c r="AH263" s="20" t="n">
        <f aca="true">INDIRECT("E"&amp;AD263)</f>
        <v>976</v>
      </c>
      <c r="AI263" s="197" t="n">
        <f aca="true">INDIRECT("I"&amp;AD263)</f>
        <v>-8.1593E-006</v>
      </c>
      <c r="AJ263" s="197" t="n">
        <f aca="true">INDIRECT("J"&amp;AD263)</f>
        <v>-3.356E-007</v>
      </c>
      <c r="AK263" s="197" t="n">
        <f aca="true">AVERAGE(INDIRECT("K"&amp;AD263):INDIRECT("K"&amp;AD264-1))</f>
        <v>0.000366625</v>
      </c>
      <c r="AL263" s="197" t="n">
        <f aca="true">AVERAGE(INDIRECT("L"&amp;AD263):INDIRECT("L"&amp;AD264-1))</f>
        <v>1.6206E-005</v>
      </c>
      <c r="AM263" s="197" t="n">
        <f aca="false">(ABS(AK263)/AK263*SQRT((AK263)^2+(AL263)^2))</f>
        <v>0.000366983003776742</v>
      </c>
      <c r="AN263" s="20"/>
      <c r="AO263" s="197" t="n">
        <f aca="true">STDEV(INDIRECT("K"&amp;AD263):INDIRECT("K"&amp;AD264-1))</f>
        <v>2.33345237791555E-007</v>
      </c>
    </row>
    <row r="264" customFormat="false" ht="14.25" hidden="false" customHeight="true" outlineLevel="0" collapsed="false">
      <c r="A264" s="20" t="s">
        <v>754</v>
      </c>
      <c r="B264" s="20" t="s">
        <v>357</v>
      </c>
      <c r="C264" s="20" t="n">
        <v>0</v>
      </c>
      <c r="D264" s="20" t="n">
        <v>200</v>
      </c>
      <c r="E264" s="20" t="n">
        <v>976</v>
      </c>
      <c r="F264" s="20" t="s">
        <v>358</v>
      </c>
      <c r="G264" s="197" t="n">
        <v>0.0015064</v>
      </c>
      <c r="H264" s="197" t="n">
        <v>5.05E-005</v>
      </c>
      <c r="I264" s="197" t="n">
        <v>-8.2194E-006</v>
      </c>
      <c r="J264" s="197" t="n">
        <v>-3.892E-007</v>
      </c>
      <c r="K264" s="197" t="n">
        <v>0.0015146</v>
      </c>
      <c r="L264" s="197" t="n">
        <v>5.09E-005</v>
      </c>
      <c r="M264" s="198" t="n">
        <v>1.93</v>
      </c>
      <c r="N264" s="20" t="n">
        <v>0</v>
      </c>
      <c r="O264" s="20" t="n">
        <v>0</v>
      </c>
      <c r="P264" s="20" t="n">
        <v>0</v>
      </c>
      <c r="Q264" s="20" t="n">
        <v>1</v>
      </c>
      <c r="R264" s="20" t="n">
        <v>1.5146E-005</v>
      </c>
      <c r="S264" s="20" t="n">
        <v>5.092E-007</v>
      </c>
      <c r="T264" s="20" t="n">
        <v>3</v>
      </c>
      <c r="U264" s="20" t="n">
        <v>0</v>
      </c>
      <c r="V264" s="20" t="n">
        <v>0</v>
      </c>
      <c r="W264" s="199" t="s">
        <v>755</v>
      </c>
      <c r="X264" s="20" t="s">
        <v>632</v>
      </c>
      <c r="Y264" s="20" t="s">
        <v>361</v>
      </c>
      <c r="Z264" s="20"/>
      <c r="AA264" s="20"/>
      <c r="AB264" s="20"/>
      <c r="AC264" s="20"/>
      <c r="AD264" s="20" t="n">
        <v>526</v>
      </c>
      <c r="AE264" s="20" t="n">
        <v>263</v>
      </c>
      <c r="AF264" s="20" t="str">
        <f aca="true">INDIRECT("A"&amp;AD264)</f>
        <v>144-0.2</v>
      </c>
      <c r="AG264" s="20" t="n">
        <f aca="true">INDIRECT("D"&amp;AD264)</f>
        <v>200</v>
      </c>
      <c r="AH264" s="20" t="n">
        <f aca="true">INDIRECT("E"&amp;AD264)</f>
        <v>976</v>
      </c>
      <c r="AI264" s="197" t="n">
        <f aca="true">INDIRECT("I"&amp;AD264)</f>
        <v>-8.1593E-006</v>
      </c>
      <c r="AJ264" s="197" t="n">
        <f aca="true">INDIRECT("J"&amp;AD264)</f>
        <v>-3.356E-007</v>
      </c>
      <c r="AK264" s="197" t="n">
        <f aca="true">AVERAGE(INDIRECT("K"&amp;AD264):INDIRECT("K"&amp;AD265-1))</f>
        <v>0.000331415</v>
      </c>
      <c r="AL264" s="197" t="n">
        <f aca="true">AVERAGE(INDIRECT("L"&amp;AD264):INDIRECT("L"&amp;AD265-1))</f>
        <v>1.48885E-005</v>
      </c>
      <c r="AM264" s="197" t="n">
        <f aca="false">(ABS(AK264)/AK264*SQRT((AK264)^2+(AL264)^2))</f>
        <v>0.00033174925720678</v>
      </c>
      <c r="AN264" s="20"/>
      <c r="AO264" s="197" t="n">
        <f aca="true">STDEV(INDIRECT("K"&amp;AD264):INDIRECT("K"&amp;AD265-1))</f>
        <v>2.12132034356238E-008</v>
      </c>
    </row>
    <row r="265" customFormat="false" ht="14.25" hidden="false" customHeight="true" outlineLevel="0" collapsed="false">
      <c r="A265" s="20" t="s">
        <v>754</v>
      </c>
      <c r="B265" s="20" t="s">
        <v>357</v>
      </c>
      <c r="C265" s="20" t="n">
        <v>0</v>
      </c>
      <c r="D265" s="20" t="n">
        <v>200</v>
      </c>
      <c r="E265" s="20" t="n">
        <v>976</v>
      </c>
      <c r="F265" s="20" t="s">
        <v>358</v>
      </c>
      <c r="G265" s="197" t="n">
        <v>0.0015062</v>
      </c>
      <c r="H265" s="197" t="n">
        <v>5.05E-005</v>
      </c>
      <c r="I265" s="197" t="n">
        <v>-8.2194E-006</v>
      </c>
      <c r="J265" s="197" t="n">
        <v>-3.892E-007</v>
      </c>
      <c r="K265" s="197" t="n">
        <v>0.0015144</v>
      </c>
      <c r="L265" s="197" t="n">
        <v>5.09E-005</v>
      </c>
      <c r="M265" s="198" t="n">
        <v>1.92</v>
      </c>
      <c r="N265" s="20" t="n">
        <v>0</v>
      </c>
      <c r="O265" s="20" t="n">
        <v>0</v>
      </c>
      <c r="P265" s="20" t="n">
        <v>0</v>
      </c>
      <c r="Q265" s="20" t="n">
        <v>1</v>
      </c>
      <c r="R265" s="20" t="n">
        <v>1.5144E-005</v>
      </c>
      <c r="S265" s="20" t="n">
        <v>5.086E-007</v>
      </c>
      <c r="T265" s="20" t="n">
        <v>3</v>
      </c>
      <c r="U265" s="20" t="n">
        <v>0</v>
      </c>
      <c r="V265" s="20" t="n">
        <v>0</v>
      </c>
      <c r="W265" s="199" t="s">
        <v>756</v>
      </c>
      <c r="X265" s="20" t="s">
        <v>632</v>
      </c>
      <c r="Y265" s="20" t="s">
        <v>361</v>
      </c>
      <c r="Z265" s="20"/>
      <c r="AA265" s="20"/>
      <c r="AB265" s="20"/>
      <c r="AC265" s="20"/>
      <c r="AD265" s="20" t="n">
        <v>528</v>
      </c>
      <c r="AE265" s="20" t="n">
        <v>264</v>
      </c>
      <c r="AF265" s="20" t="str">
        <f aca="true">INDIRECT("A"&amp;AD265)</f>
        <v>144-&lt;0.2</v>
      </c>
      <c r="AG265" s="20" t="n">
        <f aca="true">INDIRECT("D"&amp;AD265)</f>
        <v>200</v>
      </c>
      <c r="AH265" s="20" t="n">
        <f aca="true">INDIRECT("E"&amp;AD265)</f>
        <v>976</v>
      </c>
      <c r="AI265" s="197" t="n">
        <f aca="true">INDIRECT("I"&amp;AD265)</f>
        <v>-8.1593E-006</v>
      </c>
      <c r="AJ265" s="197" t="n">
        <f aca="true">INDIRECT("J"&amp;AD265)</f>
        <v>-3.356E-007</v>
      </c>
      <c r="AK265" s="197" t="n">
        <f aca="true">AVERAGE(INDIRECT("K"&amp;AD265):INDIRECT("K"&amp;AD266-1))</f>
        <v>0.00088642</v>
      </c>
      <c r="AL265" s="197" t="n">
        <f aca="true">AVERAGE(INDIRECT("L"&amp;AD265):INDIRECT("L"&amp;AD266-1))</f>
        <v>3.6959E-005</v>
      </c>
      <c r="AM265" s="197" t="n">
        <f aca="false">(ABS(AK265)/AK265*SQRT((AK265)^2+(AL265)^2))</f>
        <v>0.000887190162299493</v>
      </c>
      <c r="AN265" s="20"/>
      <c r="AO265" s="197" t="n">
        <f aca="true">STDEV(INDIRECT("K"&amp;AD265):INDIRECT("K"&amp;AD266-1))</f>
        <v>4.24264068711709E-008</v>
      </c>
    </row>
    <row r="266" customFormat="false" ht="14.25" hidden="false" customHeight="true" outlineLevel="0" collapsed="false">
      <c r="A266" s="20" t="s">
        <v>757</v>
      </c>
      <c r="B266" s="20" t="s">
        <v>357</v>
      </c>
      <c r="C266" s="20" t="n">
        <v>0</v>
      </c>
      <c r="D266" s="20" t="n">
        <v>200</v>
      </c>
      <c r="E266" s="20" t="n">
        <v>976</v>
      </c>
      <c r="F266" s="20" t="s">
        <v>358</v>
      </c>
      <c r="G266" s="197" t="n">
        <v>0.0014113</v>
      </c>
      <c r="H266" s="197" t="n">
        <v>3.99E-005</v>
      </c>
      <c r="I266" s="197" t="n">
        <v>-8.2194E-006</v>
      </c>
      <c r="J266" s="197" t="n">
        <v>-3.892E-007</v>
      </c>
      <c r="K266" s="197" t="n">
        <v>0.0014195</v>
      </c>
      <c r="L266" s="197" t="n">
        <v>4.03E-005</v>
      </c>
      <c r="M266" s="198" t="n">
        <v>1.63</v>
      </c>
      <c r="N266" s="20" t="n">
        <v>0</v>
      </c>
      <c r="O266" s="20" t="n">
        <v>0</v>
      </c>
      <c r="P266" s="20" t="n">
        <v>0</v>
      </c>
      <c r="Q266" s="20" t="n">
        <v>1</v>
      </c>
      <c r="R266" s="20" t="n">
        <v>1.4195E-005</v>
      </c>
      <c r="S266" s="20" t="n">
        <v>4.034E-007</v>
      </c>
      <c r="T266" s="20" t="n">
        <v>3</v>
      </c>
      <c r="U266" s="20" t="n">
        <v>0</v>
      </c>
      <c r="V266" s="20" t="n">
        <v>0</v>
      </c>
      <c r="W266" s="199" t="s">
        <v>758</v>
      </c>
      <c r="X266" s="20" t="s">
        <v>632</v>
      </c>
      <c r="Y266" s="20" t="s">
        <v>361</v>
      </c>
      <c r="Z266" s="20"/>
      <c r="AA266" s="20"/>
      <c r="AB266" s="20"/>
      <c r="AC266" s="20"/>
      <c r="AD266" s="20" t="n">
        <v>530</v>
      </c>
      <c r="AE266" s="20" t="n">
        <v>265</v>
      </c>
      <c r="AF266" s="20" t="str">
        <f aca="true">INDIRECT("A"&amp;AD266)</f>
        <v>145-ALL</v>
      </c>
      <c r="AG266" s="20" t="n">
        <f aca="true">INDIRECT("D"&amp;AD266)</f>
        <v>200</v>
      </c>
      <c r="AH266" s="20" t="n">
        <f aca="true">INDIRECT("E"&amp;AD266)</f>
        <v>976</v>
      </c>
      <c r="AI266" s="197" t="n">
        <f aca="true">INDIRECT("I"&amp;AD266)</f>
        <v>-8.1593E-006</v>
      </c>
      <c r="AJ266" s="197" t="n">
        <f aca="true">INDIRECT("J"&amp;AD266)</f>
        <v>-3.356E-007</v>
      </c>
      <c r="AK266" s="197" t="n">
        <f aca="true">AVERAGE(INDIRECT("K"&amp;AD266):INDIRECT("K"&amp;AD267-1))</f>
        <v>0.000395755</v>
      </c>
      <c r="AL266" s="197" t="n">
        <f aca="true">AVERAGE(INDIRECT("L"&amp;AD266):INDIRECT("L"&amp;AD267-1))</f>
        <v>1.62195E-005</v>
      </c>
      <c r="AM266" s="197" t="n">
        <f aca="false">(ABS(AK266)/AK266*SQRT((AK266)^2+(AL266)^2))</f>
        <v>0.000396087228025911</v>
      </c>
      <c r="AN266" s="20"/>
      <c r="AO266" s="197" t="n">
        <f aca="true">STDEV(INDIRECT("K"&amp;AD266):INDIRECT("K"&amp;AD267-1))</f>
        <v>2.12132034355854E-008</v>
      </c>
    </row>
    <row r="267" customFormat="false" ht="14.25" hidden="false" customHeight="true" outlineLevel="0" collapsed="false">
      <c r="A267" s="20" t="s">
        <v>757</v>
      </c>
      <c r="B267" s="20" t="s">
        <v>357</v>
      </c>
      <c r="C267" s="20" t="n">
        <v>0</v>
      </c>
      <c r="D267" s="20" t="n">
        <v>200</v>
      </c>
      <c r="E267" s="20" t="n">
        <v>976</v>
      </c>
      <c r="F267" s="20" t="s">
        <v>358</v>
      </c>
      <c r="G267" s="197" t="n">
        <v>0.0014118</v>
      </c>
      <c r="H267" s="197" t="n">
        <v>3.97E-005</v>
      </c>
      <c r="I267" s="197" t="n">
        <v>-8.2194E-006</v>
      </c>
      <c r="J267" s="197" t="n">
        <v>-3.892E-007</v>
      </c>
      <c r="K267" s="197" t="n">
        <v>0.00142</v>
      </c>
      <c r="L267" s="197" t="n">
        <v>4.01E-005</v>
      </c>
      <c r="M267" s="198" t="n">
        <v>1.62</v>
      </c>
      <c r="N267" s="20" t="n">
        <v>0</v>
      </c>
      <c r="O267" s="20" t="n">
        <v>0</v>
      </c>
      <c r="P267" s="20" t="n">
        <v>0</v>
      </c>
      <c r="Q267" s="20" t="n">
        <v>1</v>
      </c>
      <c r="R267" s="20" t="n">
        <v>1.42E-005</v>
      </c>
      <c r="S267" s="20" t="n">
        <v>4.014E-007</v>
      </c>
      <c r="T267" s="20" t="n">
        <v>3</v>
      </c>
      <c r="U267" s="20" t="n">
        <v>0</v>
      </c>
      <c r="V267" s="20" t="n">
        <v>0</v>
      </c>
      <c r="W267" s="199" t="s">
        <v>759</v>
      </c>
      <c r="X267" s="20" t="s">
        <v>632</v>
      </c>
      <c r="Y267" s="20" t="s">
        <v>361</v>
      </c>
      <c r="Z267" s="20"/>
      <c r="AA267" s="20"/>
      <c r="AB267" s="20"/>
      <c r="AC267" s="20"/>
      <c r="AD267" s="20" t="n">
        <v>532</v>
      </c>
      <c r="AE267" s="20" t="n">
        <v>266</v>
      </c>
      <c r="AF267" s="20" t="str">
        <f aca="true">INDIRECT("A"&amp;AD267)</f>
        <v>145-0.8</v>
      </c>
      <c r="AG267" s="20" t="n">
        <f aca="true">INDIRECT("D"&amp;AD267)</f>
        <v>200</v>
      </c>
      <c r="AH267" s="20" t="n">
        <f aca="true">INDIRECT("E"&amp;AD267)</f>
        <v>976</v>
      </c>
      <c r="AI267" s="197" t="n">
        <f aca="true">INDIRECT("I"&amp;AD267)</f>
        <v>-8.1593E-006</v>
      </c>
      <c r="AJ267" s="197" t="n">
        <f aca="true">INDIRECT("J"&amp;AD267)</f>
        <v>-3.356E-007</v>
      </c>
      <c r="AK267" s="197" t="n">
        <f aca="true">AVERAGE(INDIRECT("K"&amp;AD267):INDIRECT("K"&amp;AD268-1))</f>
        <v>0.00096529</v>
      </c>
      <c r="AL267" s="197" t="n">
        <f aca="true">AVERAGE(INDIRECT("L"&amp;AD267):INDIRECT("L"&amp;AD268-1))</f>
        <v>3.46405E-005</v>
      </c>
      <c r="AM267" s="197" t="n">
        <f aca="false">(ABS(AK267)/AK267*SQRT((AK267)^2+(AL267)^2))</f>
        <v>0.00096591135635743</v>
      </c>
      <c r="AN267" s="20"/>
      <c r="AO267" s="197" t="n">
        <f aca="true">STDEV(INDIRECT("K"&amp;AD267):INDIRECT("K"&amp;AD268-1))</f>
        <v>1.41421356237313E-007</v>
      </c>
    </row>
    <row r="268" customFormat="false" ht="14.25" hidden="false" customHeight="true" outlineLevel="0" collapsed="false">
      <c r="A268" s="20" t="s">
        <v>760</v>
      </c>
      <c r="B268" s="20" t="s">
        <v>357</v>
      </c>
      <c r="C268" s="20" t="n">
        <v>0</v>
      </c>
      <c r="D268" s="20" t="n">
        <v>200</v>
      </c>
      <c r="E268" s="20" t="n">
        <v>976</v>
      </c>
      <c r="F268" s="20" t="s">
        <v>358</v>
      </c>
      <c r="G268" s="197" t="n">
        <v>0.0028001</v>
      </c>
      <c r="H268" s="197" t="n">
        <v>7.87E-005</v>
      </c>
      <c r="I268" s="197" t="n">
        <v>-8.2194E-006</v>
      </c>
      <c r="J268" s="197" t="n">
        <v>-3.892E-007</v>
      </c>
      <c r="K268" s="197" t="n">
        <v>0.0028083</v>
      </c>
      <c r="L268" s="197" t="n">
        <v>7.91E-005</v>
      </c>
      <c r="M268" s="198" t="n">
        <v>1.61</v>
      </c>
      <c r="N268" s="20" t="n">
        <v>0</v>
      </c>
      <c r="O268" s="20" t="n">
        <v>0</v>
      </c>
      <c r="P268" s="20" t="n">
        <v>0</v>
      </c>
      <c r="Q268" s="20" t="n">
        <v>1</v>
      </c>
      <c r="R268" s="20" t="n">
        <v>2.8083E-005</v>
      </c>
      <c r="S268" s="20" t="n">
        <v>7.906E-007</v>
      </c>
      <c r="T268" s="20" t="n">
        <v>3</v>
      </c>
      <c r="U268" s="20" t="n">
        <v>0</v>
      </c>
      <c r="V268" s="20" t="n">
        <v>0</v>
      </c>
      <c r="W268" s="199" t="s">
        <v>761</v>
      </c>
      <c r="X268" s="20" t="s">
        <v>632</v>
      </c>
      <c r="Y268" s="20" t="s">
        <v>361</v>
      </c>
      <c r="Z268" s="20"/>
      <c r="AA268" s="20"/>
      <c r="AB268" s="20"/>
      <c r="AC268" s="20"/>
      <c r="AD268" s="20" t="n">
        <v>534</v>
      </c>
      <c r="AE268" s="20" t="n">
        <v>267</v>
      </c>
      <c r="AF268" s="20" t="str">
        <f aca="true">INDIRECT("A"&amp;AD268)</f>
        <v>145-0.6</v>
      </c>
      <c r="AG268" s="20" t="n">
        <f aca="true">INDIRECT("D"&amp;AD268)</f>
        <v>200</v>
      </c>
      <c r="AH268" s="20" t="n">
        <f aca="true">INDIRECT("E"&amp;AD268)</f>
        <v>976</v>
      </c>
      <c r="AI268" s="197" t="n">
        <f aca="true">INDIRECT("I"&amp;AD268)</f>
        <v>-8.1593E-006</v>
      </c>
      <c r="AJ268" s="197" t="n">
        <f aca="true">INDIRECT("J"&amp;AD268)</f>
        <v>-3.356E-007</v>
      </c>
      <c r="AK268" s="197" t="n">
        <f aca="true">AVERAGE(INDIRECT("K"&amp;AD268):INDIRECT("K"&amp;AD269-1))</f>
        <v>0.000476845</v>
      </c>
      <c r="AL268" s="197" t="n">
        <f aca="true">AVERAGE(INDIRECT("L"&amp;AD268):INDIRECT("L"&amp;AD269-1))</f>
        <v>1.78065E-005</v>
      </c>
      <c r="AM268" s="197" t="n">
        <f aca="false">(ABS(AK268)/AK268*SQRT((AK268)^2+(AL268)^2))</f>
        <v>0.000477177352215348</v>
      </c>
      <c r="AN268" s="20"/>
      <c r="AO268" s="197" t="n">
        <f aca="true">STDEV(INDIRECT("K"&amp;AD268):INDIRECT("K"&amp;AD269-1))</f>
        <v>1.62634559672898E-007</v>
      </c>
    </row>
    <row r="269" customFormat="false" ht="14.25" hidden="false" customHeight="true" outlineLevel="0" collapsed="false">
      <c r="A269" s="20" t="s">
        <v>760</v>
      </c>
      <c r="B269" s="20" t="s">
        <v>357</v>
      </c>
      <c r="C269" s="20" t="n">
        <v>0</v>
      </c>
      <c r="D269" s="20" t="n">
        <v>200</v>
      </c>
      <c r="E269" s="20" t="n">
        <v>976</v>
      </c>
      <c r="F269" s="20" t="s">
        <v>358</v>
      </c>
      <c r="G269" s="197" t="n">
        <v>0.0027994</v>
      </c>
      <c r="H269" s="197" t="n">
        <v>7.84E-005</v>
      </c>
      <c r="I269" s="197" t="n">
        <v>-8.2194E-006</v>
      </c>
      <c r="J269" s="197" t="n">
        <v>-3.892E-007</v>
      </c>
      <c r="K269" s="197" t="n">
        <v>0.0028076</v>
      </c>
      <c r="L269" s="197" t="n">
        <v>7.88E-005</v>
      </c>
      <c r="M269" s="198" t="n">
        <v>1.61</v>
      </c>
      <c r="N269" s="20" t="n">
        <v>0</v>
      </c>
      <c r="O269" s="20" t="n">
        <v>0</v>
      </c>
      <c r="P269" s="20" t="n">
        <v>0</v>
      </c>
      <c r="Q269" s="20" t="n">
        <v>1</v>
      </c>
      <c r="R269" s="20" t="n">
        <v>2.8076E-005</v>
      </c>
      <c r="S269" s="20" t="n">
        <v>7.876E-007</v>
      </c>
      <c r="T269" s="20" t="n">
        <v>3</v>
      </c>
      <c r="U269" s="20" t="n">
        <v>0</v>
      </c>
      <c r="V269" s="20" t="n">
        <v>0</v>
      </c>
      <c r="W269" s="199" t="s">
        <v>762</v>
      </c>
      <c r="X269" s="20" t="s">
        <v>632</v>
      </c>
      <c r="Y269" s="20" t="s">
        <v>361</v>
      </c>
      <c r="Z269" s="20"/>
      <c r="AA269" s="20"/>
      <c r="AB269" s="20"/>
      <c r="AC269" s="20"/>
      <c r="AD269" s="20" t="n">
        <v>536</v>
      </c>
      <c r="AE269" s="20" t="n">
        <v>268</v>
      </c>
      <c r="AF269" s="20" t="str">
        <f aca="true">INDIRECT("A"&amp;AD269)</f>
        <v>145-0.4</v>
      </c>
      <c r="AG269" s="20" t="n">
        <f aca="true">INDIRECT("D"&amp;AD269)</f>
        <v>200</v>
      </c>
      <c r="AH269" s="20" t="n">
        <f aca="true">INDIRECT("E"&amp;AD269)</f>
        <v>976</v>
      </c>
      <c r="AI269" s="197" t="n">
        <f aca="true">INDIRECT("I"&amp;AD269)</f>
        <v>-8.1593E-006</v>
      </c>
      <c r="AJ269" s="197" t="n">
        <f aca="true">INDIRECT("J"&amp;AD269)</f>
        <v>-3.356E-007</v>
      </c>
      <c r="AK269" s="197" t="n">
        <f aca="true">AVERAGE(INDIRECT("K"&amp;AD269):INDIRECT("K"&amp;AD270-1))</f>
        <v>0.000293955</v>
      </c>
      <c r="AL269" s="197" t="n">
        <f aca="true">AVERAGE(INDIRECT("L"&amp;AD269):INDIRECT("L"&amp;AD270-1))</f>
        <v>1.1833E-005</v>
      </c>
      <c r="AM269" s="197" t="n">
        <f aca="false">(ABS(AK269)/AK269*SQRT((AK269)^2+(AL269)^2))</f>
        <v>0.000294193069112785</v>
      </c>
      <c r="AN269" s="20"/>
      <c r="AO269" s="197" t="n">
        <f aca="true">STDEV(INDIRECT("K"&amp;AD269):INDIRECT("K"&amp;AD270-1))</f>
        <v>1.06066017177966E-007</v>
      </c>
    </row>
    <row r="270" customFormat="false" ht="14.25" hidden="false" customHeight="true" outlineLevel="0" collapsed="false">
      <c r="A270" s="20" t="s">
        <v>763</v>
      </c>
      <c r="B270" s="20" t="s">
        <v>357</v>
      </c>
      <c r="C270" s="20" t="n">
        <v>0</v>
      </c>
      <c r="D270" s="20" t="n">
        <v>200</v>
      </c>
      <c r="E270" s="20" t="n">
        <v>976</v>
      </c>
      <c r="F270" s="20" t="s">
        <v>358</v>
      </c>
      <c r="G270" s="197" t="n">
        <v>0.0017757</v>
      </c>
      <c r="H270" s="197" t="n">
        <v>5.18E-005</v>
      </c>
      <c r="I270" s="197" t="n">
        <v>-8.2194E-006</v>
      </c>
      <c r="J270" s="197" t="n">
        <v>-3.892E-007</v>
      </c>
      <c r="K270" s="197" t="n">
        <v>0.0017839</v>
      </c>
      <c r="L270" s="197" t="n">
        <v>5.21E-005</v>
      </c>
      <c r="M270" s="198" t="n">
        <v>1.67</v>
      </c>
      <c r="N270" s="20" t="n">
        <v>0</v>
      </c>
      <c r="O270" s="20" t="n">
        <v>0</v>
      </c>
      <c r="P270" s="20" t="n">
        <v>0</v>
      </c>
      <c r="Q270" s="20" t="n">
        <v>1</v>
      </c>
      <c r="R270" s="20" t="n">
        <v>1.7839E-005</v>
      </c>
      <c r="S270" s="20" t="n">
        <v>5.215E-007</v>
      </c>
      <c r="T270" s="20" t="n">
        <v>3</v>
      </c>
      <c r="U270" s="20" t="n">
        <v>0</v>
      </c>
      <c r="V270" s="20" t="n">
        <v>0</v>
      </c>
      <c r="W270" s="199" t="s">
        <v>764</v>
      </c>
      <c r="X270" s="20" t="s">
        <v>632</v>
      </c>
      <c r="Y270" s="20" t="s">
        <v>361</v>
      </c>
      <c r="Z270" s="20"/>
      <c r="AA270" s="20"/>
      <c r="AB270" s="20"/>
      <c r="AC270" s="20"/>
      <c r="AD270" s="20" t="n">
        <v>538</v>
      </c>
      <c r="AE270" s="20" t="n">
        <v>269</v>
      </c>
      <c r="AF270" s="20" t="str">
        <f aca="true">INDIRECT("A"&amp;AD270)</f>
        <v>145-0.2</v>
      </c>
      <c r="AG270" s="20" t="n">
        <f aca="true">INDIRECT("D"&amp;AD270)</f>
        <v>200</v>
      </c>
      <c r="AH270" s="20" t="n">
        <f aca="true">INDIRECT("E"&amp;AD270)</f>
        <v>976</v>
      </c>
      <c r="AI270" s="197" t="n">
        <f aca="true">INDIRECT("I"&amp;AD270)</f>
        <v>-8.1593E-006</v>
      </c>
      <c r="AJ270" s="197" t="n">
        <f aca="true">INDIRECT("J"&amp;AD270)</f>
        <v>-3.356E-007</v>
      </c>
      <c r="AK270" s="197" t="n">
        <f aca="true">AVERAGE(INDIRECT("K"&amp;AD270):INDIRECT("K"&amp;AD271-1))</f>
        <v>0.000263535</v>
      </c>
      <c r="AL270" s="197" t="n">
        <f aca="true">AVERAGE(INDIRECT("L"&amp;AD270):INDIRECT("L"&amp;AD271-1))</f>
        <v>1.0677E-005</v>
      </c>
      <c r="AM270" s="197" t="n">
        <f aca="false">(ABS(AK270)/AK270*SQRT((AK270)^2+(AL270)^2))</f>
        <v>0.000263751198203913</v>
      </c>
      <c r="AN270" s="20"/>
      <c r="AO270" s="197" t="n">
        <f aca="true">STDEV(INDIRECT("K"&amp;AD270):INDIRECT("K"&amp;AD271-1))</f>
        <v>4.9497474683071E-008</v>
      </c>
    </row>
    <row r="271" customFormat="false" ht="14.25" hidden="false" customHeight="true" outlineLevel="0" collapsed="false">
      <c r="A271" s="20" t="s">
        <v>763</v>
      </c>
      <c r="B271" s="20" t="s">
        <v>357</v>
      </c>
      <c r="C271" s="20" t="n">
        <v>0</v>
      </c>
      <c r="D271" s="20" t="n">
        <v>200</v>
      </c>
      <c r="E271" s="20" t="n">
        <v>976</v>
      </c>
      <c r="F271" s="20" t="s">
        <v>358</v>
      </c>
      <c r="G271" s="197" t="n">
        <v>0.0017753</v>
      </c>
      <c r="H271" s="197" t="n">
        <v>5.17E-005</v>
      </c>
      <c r="I271" s="197" t="n">
        <v>-8.2194E-006</v>
      </c>
      <c r="J271" s="197" t="n">
        <v>-3.892E-007</v>
      </c>
      <c r="K271" s="197" t="n">
        <v>0.0017835</v>
      </c>
      <c r="L271" s="197" t="n">
        <v>5.21E-005</v>
      </c>
      <c r="M271" s="198" t="n">
        <v>1.67</v>
      </c>
      <c r="N271" s="20" t="n">
        <v>0</v>
      </c>
      <c r="O271" s="20" t="n">
        <v>0</v>
      </c>
      <c r="P271" s="20" t="n">
        <v>0</v>
      </c>
      <c r="Q271" s="20" t="n">
        <v>1</v>
      </c>
      <c r="R271" s="20" t="n">
        <v>1.7835E-005</v>
      </c>
      <c r="S271" s="20" t="n">
        <v>5.205E-007</v>
      </c>
      <c r="T271" s="20" t="n">
        <v>3</v>
      </c>
      <c r="U271" s="20" t="n">
        <v>0</v>
      </c>
      <c r="V271" s="20" t="n">
        <v>0</v>
      </c>
      <c r="W271" s="199" t="s">
        <v>765</v>
      </c>
      <c r="X271" s="20" t="s">
        <v>632</v>
      </c>
      <c r="Y271" s="20" t="s">
        <v>361</v>
      </c>
      <c r="Z271" s="20"/>
      <c r="AA271" s="20"/>
      <c r="AB271" s="20"/>
      <c r="AC271" s="20"/>
      <c r="AD271" s="20" t="n">
        <v>540</v>
      </c>
      <c r="AE271" s="20" t="n">
        <v>270</v>
      </c>
      <c r="AF271" s="20" t="str">
        <f aca="true">INDIRECT("A"&amp;AD271)</f>
        <v>145-&lt;0.2</v>
      </c>
      <c r="AG271" s="20" t="n">
        <f aca="true">INDIRECT("D"&amp;AD271)</f>
        <v>200</v>
      </c>
      <c r="AH271" s="20" t="n">
        <f aca="true">INDIRECT("E"&amp;AD271)</f>
        <v>976</v>
      </c>
      <c r="AI271" s="197" t="n">
        <f aca="true">INDIRECT("I"&amp;AD271)</f>
        <v>-8.1593E-006</v>
      </c>
      <c r="AJ271" s="197" t="n">
        <f aca="true">INDIRECT("J"&amp;AD271)</f>
        <v>-3.356E-007</v>
      </c>
      <c r="AK271" s="197" t="n">
        <f aca="true">AVERAGE(INDIRECT("K"&amp;AD271):INDIRECT("K"&amp;AD272-1))</f>
        <v>0.00093199</v>
      </c>
      <c r="AL271" s="197" t="n">
        <f aca="true">AVERAGE(INDIRECT("L"&amp;AD271):INDIRECT("L"&amp;AD272-1))</f>
        <v>3.58375E-005</v>
      </c>
      <c r="AM271" s="197" t="n">
        <f aca="false">(ABS(AK271)/AK271*SQRT((AK271)^2+(AL271)^2))</f>
        <v>0.000932678769194544</v>
      </c>
      <c r="AN271" s="20"/>
      <c r="AO271" s="197" t="n">
        <f aca="true">STDEV(INDIRECT("K"&amp;AD271):INDIRECT("K"&amp;AD272-1))</f>
        <v>5.65685424949712E-008</v>
      </c>
    </row>
    <row r="272" customFormat="false" ht="14.25" hidden="false" customHeight="true" outlineLevel="0" collapsed="false">
      <c r="A272" s="20" t="s">
        <v>766</v>
      </c>
      <c r="B272" s="20" t="s">
        <v>357</v>
      </c>
      <c r="C272" s="20" t="n">
        <v>0</v>
      </c>
      <c r="D272" s="20" t="n">
        <v>200</v>
      </c>
      <c r="E272" s="20" t="n">
        <v>976</v>
      </c>
      <c r="F272" s="20" t="s">
        <v>358</v>
      </c>
      <c r="G272" s="197" t="n">
        <v>0.00095006</v>
      </c>
      <c r="H272" s="197" t="n">
        <v>2.8341E-005</v>
      </c>
      <c r="I272" s="197" t="n">
        <v>-8.2194E-006</v>
      </c>
      <c r="J272" s="197" t="n">
        <v>-3.892E-007</v>
      </c>
      <c r="K272" s="197" t="n">
        <v>0.00095828</v>
      </c>
      <c r="L272" s="197" t="n">
        <v>2.873E-005</v>
      </c>
      <c r="M272" s="198" t="n">
        <v>1.72</v>
      </c>
      <c r="N272" s="20" t="n">
        <v>0</v>
      </c>
      <c r="O272" s="20" t="n">
        <v>0</v>
      </c>
      <c r="P272" s="20" t="n">
        <v>0</v>
      </c>
      <c r="Q272" s="20" t="n">
        <v>1</v>
      </c>
      <c r="R272" s="20" t="n">
        <v>9.5828E-006</v>
      </c>
      <c r="S272" s="20" t="n">
        <v>2.873E-007</v>
      </c>
      <c r="T272" s="20" t="n">
        <v>3</v>
      </c>
      <c r="U272" s="20" t="n">
        <v>0</v>
      </c>
      <c r="V272" s="20" t="n">
        <v>0</v>
      </c>
      <c r="W272" s="199" t="s">
        <v>767</v>
      </c>
      <c r="X272" s="20" t="s">
        <v>632</v>
      </c>
      <c r="Y272" s="20" t="s">
        <v>361</v>
      </c>
      <c r="Z272" s="20"/>
      <c r="AA272" s="20"/>
      <c r="AB272" s="20"/>
      <c r="AC272" s="20"/>
      <c r="AD272" s="20" t="n">
        <v>542</v>
      </c>
      <c r="AE272" s="20" t="n">
        <v>271</v>
      </c>
      <c r="AF272" s="20" t="str">
        <f aca="true">INDIRECT("A"&amp;AD272)</f>
        <v>146-ALL</v>
      </c>
      <c r="AG272" s="20" t="n">
        <f aca="true">INDIRECT("D"&amp;AD272)</f>
        <v>200</v>
      </c>
      <c r="AH272" s="20" t="n">
        <f aca="true">INDIRECT("E"&amp;AD272)</f>
        <v>976</v>
      </c>
      <c r="AI272" s="197" t="n">
        <f aca="true">INDIRECT("I"&amp;AD272)</f>
        <v>-8.1593E-006</v>
      </c>
      <c r="AJ272" s="197" t="n">
        <f aca="true">INDIRECT("J"&amp;AD272)</f>
        <v>-3.356E-007</v>
      </c>
      <c r="AK272" s="197" t="n">
        <f aca="true">AVERAGE(INDIRECT("K"&amp;AD272):INDIRECT("K"&amp;AD273-1))</f>
        <v>0.0002231</v>
      </c>
      <c r="AL272" s="197" t="n">
        <f aca="true">AVERAGE(INDIRECT("L"&amp;AD272):INDIRECT("L"&amp;AD273-1))</f>
        <v>8.2875E-006</v>
      </c>
      <c r="AM272" s="197" t="n">
        <f aca="false">(ABS(AK272)/AK272*SQRT((AK272)^2+(AL272)^2))</f>
        <v>0.000223253874896383</v>
      </c>
      <c r="AN272" s="20"/>
      <c r="AO272" s="197" t="n">
        <f aca="true">STDEV(INDIRECT("K"&amp;AD272):INDIRECT("K"&amp;AD273-1))</f>
        <v>1.41421356237236E-008</v>
      </c>
    </row>
    <row r="273" customFormat="false" ht="14.25" hidden="false" customHeight="true" outlineLevel="0" collapsed="false">
      <c r="A273" s="20" t="s">
        <v>766</v>
      </c>
      <c r="B273" s="20" t="s">
        <v>357</v>
      </c>
      <c r="C273" s="20" t="n">
        <v>0</v>
      </c>
      <c r="D273" s="20" t="n">
        <v>200</v>
      </c>
      <c r="E273" s="20" t="n">
        <v>976</v>
      </c>
      <c r="F273" s="20" t="s">
        <v>358</v>
      </c>
      <c r="G273" s="197" t="n">
        <v>0.00094988</v>
      </c>
      <c r="H273" s="197" t="n">
        <v>2.8154E-005</v>
      </c>
      <c r="I273" s="197" t="n">
        <v>-8.2194E-006</v>
      </c>
      <c r="J273" s="197" t="n">
        <v>-3.892E-007</v>
      </c>
      <c r="K273" s="197" t="n">
        <v>0.0009581</v>
      </c>
      <c r="L273" s="197" t="n">
        <v>2.8543E-005</v>
      </c>
      <c r="M273" s="198" t="n">
        <v>1.71</v>
      </c>
      <c r="N273" s="20" t="n">
        <v>0</v>
      </c>
      <c r="O273" s="20" t="n">
        <v>0</v>
      </c>
      <c r="P273" s="20" t="n">
        <v>0</v>
      </c>
      <c r="Q273" s="20" t="n">
        <v>1</v>
      </c>
      <c r="R273" s="20" t="n">
        <v>9.581E-006</v>
      </c>
      <c r="S273" s="20" t="n">
        <v>2.854E-007</v>
      </c>
      <c r="T273" s="20" t="n">
        <v>3</v>
      </c>
      <c r="U273" s="20" t="n">
        <v>0</v>
      </c>
      <c r="V273" s="20" t="n">
        <v>0</v>
      </c>
      <c r="W273" s="199" t="s">
        <v>768</v>
      </c>
      <c r="X273" s="20" t="s">
        <v>632</v>
      </c>
      <c r="Y273" s="20" t="s">
        <v>361</v>
      </c>
      <c r="Z273" s="20"/>
      <c r="AA273" s="20"/>
      <c r="AB273" s="20"/>
      <c r="AC273" s="20"/>
      <c r="AD273" s="20" t="n">
        <v>544</v>
      </c>
      <c r="AE273" s="20" t="n">
        <v>272</v>
      </c>
      <c r="AF273" s="20" t="str">
        <f aca="true">INDIRECT("A"&amp;AD273)</f>
        <v>146-0.8</v>
      </c>
      <c r="AG273" s="20" t="n">
        <f aca="true">INDIRECT("D"&amp;AD273)</f>
        <v>200</v>
      </c>
      <c r="AH273" s="20" t="n">
        <f aca="true">INDIRECT("E"&amp;AD273)</f>
        <v>976</v>
      </c>
      <c r="AI273" s="197" t="n">
        <f aca="true">INDIRECT("I"&amp;AD273)</f>
        <v>-8.1593E-006</v>
      </c>
      <c r="AJ273" s="197" t="n">
        <f aca="true">INDIRECT("J"&amp;AD273)</f>
        <v>-3.356E-007</v>
      </c>
      <c r="AK273" s="197" t="n">
        <f aca="true">AVERAGE(INDIRECT("K"&amp;AD273):INDIRECT("K"&amp;AD274-1))</f>
        <v>0.00192025</v>
      </c>
      <c r="AL273" s="197" t="n">
        <f aca="true">AVERAGE(INDIRECT("L"&amp;AD273):INDIRECT("L"&amp;AD274-1))</f>
        <v>5.93E-005</v>
      </c>
      <c r="AM273" s="197" t="n">
        <f aca="false">(ABS(AK273)/AK273*SQRT((AK273)^2+(AL273)^2))</f>
        <v>0.00192116541518423</v>
      </c>
      <c r="AN273" s="20"/>
      <c r="AO273" s="197" t="n">
        <f aca="true">STDEV(INDIRECT("K"&amp;AD273):INDIRECT("K"&amp;AD274-1))</f>
        <v>7.07106781186948E-008</v>
      </c>
    </row>
    <row r="274" customFormat="false" ht="14.25" hidden="false" customHeight="true" outlineLevel="0" collapsed="false">
      <c r="A274" s="20" t="s">
        <v>769</v>
      </c>
      <c r="B274" s="20" t="s">
        <v>357</v>
      </c>
      <c r="C274" s="20" t="n">
        <v>0</v>
      </c>
      <c r="D274" s="20" t="n">
        <v>200</v>
      </c>
      <c r="E274" s="20" t="n">
        <v>976</v>
      </c>
      <c r="F274" s="20" t="s">
        <v>358</v>
      </c>
      <c r="G274" s="197" t="n">
        <v>0.00069143</v>
      </c>
      <c r="H274" s="197" t="n">
        <v>2.0732E-005</v>
      </c>
      <c r="I274" s="197" t="n">
        <v>-8.2194E-006</v>
      </c>
      <c r="J274" s="197" t="n">
        <v>-3.892E-007</v>
      </c>
      <c r="K274" s="197" t="n">
        <v>0.00069965</v>
      </c>
      <c r="L274" s="197" t="n">
        <v>2.1121E-005</v>
      </c>
      <c r="M274" s="198" t="n">
        <v>1.73</v>
      </c>
      <c r="N274" s="20" t="n">
        <v>0</v>
      </c>
      <c r="O274" s="20" t="n">
        <v>0</v>
      </c>
      <c r="P274" s="20" t="n">
        <v>0</v>
      </c>
      <c r="Q274" s="20" t="n">
        <v>1</v>
      </c>
      <c r="R274" s="20" t="n">
        <v>6.9965E-006</v>
      </c>
      <c r="S274" s="20" t="n">
        <v>2.112E-007</v>
      </c>
      <c r="T274" s="20" t="n">
        <v>3</v>
      </c>
      <c r="U274" s="20" t="n">
        <v>0</v>
      </c>
      <c r="V274" s="20" t="n">
        <v>0</v>
      </c>
      <c r="W274" s="199" t="s">
        <v>770</v>
      </c>
      <c r="X274" s="20" t="s">
        <v>632</v>
      </c>
      <c r="Y274" s="20" t="s">
        <v>361</v>
      </c>
      <c r="Z274" s="20"/>
      <c r="AA274" s="20"/>
      <c r="AB274" s="20"/>
      <c r="AC274" s="20"/>
      <c r="AD274" s="20" t="n">
        <v>546</v>
      </c>
      <c r="AE274" s="20" t="n">
        <v>273</v>
      </c>
      <c r="AF274" s="20" t="str">
        <f aca="true">INDIRECT("A"&amp;AD274)</f>
        <v>146-0.6</v>
      </c>
      <c r="AG274" s="20" t="n">
        <f aca="true">INDIRECT("D"&amp;AD274)</f>
        <v>200</v>
      </c>
      <c r="AH274" s="20" t="n">
        <f aca="true">INDIRECT("E"&amp;AD274)</f>
        <v>976</v>
      </c>
      <c r="AI274" s="197" t="n">
        <f aca="true">INDIRECT("I"&amp;AD274)</f>
        <v>-8.1593E-006</v>
      </c>
      <c r="AJ274" s="197" t="n">
        <f aca="true">INDIRECT("J"&amp;AD274)</f>
        <v>-3.356E-007</v>
      </c>
      <c r="AK274" s="197" t="n">
        <f aca="true">AVERAGE(INDIRECT("K"&amp;AD274):INDIRECT("K"&amp;AD275-1))</f>
        <v>0.000760345</v>
      </c>
      <c r="AL274" s="197" t="n">
        <f aca="true">AVERAGE(INDIRECT("L"&amp;AD274):INDIRECT("L"&amp;AD275-1))</f>
        <v>2.3211E-005</v>
      </c>
      <c r="AM274" s="197" t="n">
        <f aca="false">(ABS(AK274)/AK274*SQRT((AK274)^2+(AL274)^2))</f>
        <v>0.000760699197808174</v>
      </c>
      <c r="AN274" s="20"/>
      <c r="AO274" s="197" t="n">
        <f aca="true">STDEV(INDIRECT("K"&amp;AD274):INDIRECT("K"&amp;AD275-1))</f>
        <v>2.12132034355471E-008</v>
      </c>
    </row>
    <row r="275" customFormat="false" ht="14.25" hidden="false" customHeight="true" outlineLevel="0" collapsed="false">
      <c r="A275" s="20" t="s">
        <v>769</v>
      </c>
      <c r="B275" s="20" t="s">
        <v>357</v>
      </c>
      <c r="C275" s="20" t="n">
        <v>0</v>
      </c>
      <c r="D275" s="20" t="n">
        <v>200</v>
      </c>
      <c r="E275" s="20" t="n">
        <v>976</v>
      </c>
      <c r="F275" s="20" t="s">
        <v>358</v>
      </c>
      <c r="G275" s="197" t="n">
        <v>0.00069118</v>
      </c>
      <c r="H275" s="197" t="n">
        <v>2.0707E-005</v>
      </c>
      <c r="I275" s="197" t="n">
        <v>-8.2194E-006</v>
      </c>
      <c r="J275" s="197" t="n">
        <v>-3.892E-007</v>
      </c>
      <c r="K275" s="197" t="n">
        <v>0.0006994</v>
      </c>
      <c r="L275" s="197" t="n">
        <v>2.1096E-005</v>
      </c>
      <c r="M275" s="198" t="n">
        <v>1.73</v>
      </c>
      <c r="N275" s="20" t="n">
        <v>0</v>
      </c>
      <c r="O275" s="20" t="n">
        <v>0</v>
      </c>
      <c r="P275" s="20" t="n">
        <v>0</v>
      </c>
      <c r="Q275" s="20" t="n">
        <v>1</v>
      </c>
      <c r="R275" s="20" t="n">
        <v>6.994E-006</v>
      </c>
      <c r="S275" s="20" t="n">
        <v>2.11E-007</v>
      </c>
      <c r="T275" s="20" t="n">
        <v>3</v>
      </c>
      <c r="U275" s="20" t="n">
        <v>0</v>
      </c>
      <c r="V275" s="20" t="n">
        <v>0</v>
      </c>
      <c r="W275" s="199" t="s">
        <v>771</v>
      </c>
      <c r="X275" s="20" t="s">
        <v>632</v>
      </c>
      <c r="Y275" s="20" t="s">
        <v>361</v>
      </c>
      <c r="Z275" s="20"/>
      <c r="AA275" s="20"/>
      <c r="AB275" s="20"/>
      <c r="AC275" s="20"/>
      <c r="AD275" s="20" t="n">
        <v>548</v>
      </c>
      <c r="AE275" s="20" t="n">
        <v>274</v>
      </c>
      <c r="AF275" s="20" t="str">
        <f aca="true">INDIRECT("A"&amp;AD275)</f>
        <v>146-0.4</v>
      </c>
      <c r="AG275" s="20" t="n">
        <f aca="true">INDIRECT("D"&amp;AD275)</f>
        <v>200</v>
      </c>
      <c r="AH275" s="20" t="n">
        <f aca="true">INDIRECT("E"&amp;AD275)</f>
        <v>976</v>
      </c>
      <c r="AI275" s="197" t="n">
        <f aca="true">INDIRECT("I"&amp;AD275)</f>
        <v>-8.1593E-006</v>
      </c>
      <c r="AJ275" s="197" t="n">
        <f aca="true">INDIRECT("J"&amp;AD275)</f>
        <v>-3.356E-007</v>
      </c>
      <c r="AK275" s="197" t="n">
        <f aca="true">AVERAGE(INDIRECT("K"&amp;AD275):INDIRECT("K"&amp;AD276-1))</f>
        <v>0.000203065</v>
      </c>
      <c r="AL275" s="197" t="n">
        <f aca="true">AVERAGE(INDIRECT("L"&amp;AD275):INDIRECT("L"&amp;AD276-1))</f>
        <v>7.7062E-006</v>
      </c>
      <c r="AM275" s="197" t="n">
        <f aca="false">(ABS(AK275)/AK275*SQRT((AK275)^2+(AL275)^2))</f>
        <v>0.000203211170321516</v>
      </c>
      <c r="AN275" s="20"/>
      <c r="AO275" s="197" t="n">
        <f aca="true">STDEV(INDIRECT("K"&amp;AD275):INDIRECT("K"&amp;AD276-1))</f>
        <v>2.12132034355854E-008</v>
      </c>
    </row>
    <row r="276" customFormat="false" ht="14.25" hidden="false" customHeight="true" outlineLevel="0" collapsed="false">
      <c r="A276" s="20" t="s">
        <v>772</v>
      </c>
      <c r="B276" s="20" t="s">
        <v>357</v>
      </c>
      <c r="C276" s="20" t="n">
        <v>0</v>
      </c>
      <c r="D276" s="20" t="n">
        <v>200</v>
      </c>
      <c r="E276" s="20" t="n">
        <v>976</v>
      </c>
      <c r="F276" s="20" t="s">
        <v>358</v>
      </c>
      <c r="G276" s="197" t="n">
        <v>0.0015449</v>
      </c>
      <c r="H276" s="197" t="n">
        <v>4.34E-005</v>
      </c>
      <c r="I276" s="197" t="n">
        <v>-8.2194E-006</v>
      </c>
      <c r="J276" s="197" t="n">
        <v>-3.892E-007</v>
      </c>
      <c r="K276" s="197" t="n">
        <v>0.0015531</v>
      </c>
      <c r="L276" s="197" t="n">
        <v>4.38E-005</v>
      </c>
      <c r="M276" s="198" t="n">
        <v>1.62</v>
      </c>
      <c r="N276" s="20" t="n">
        <v>0</v>
      </c>
      <c r="O276" s="20" t="n">
        <v>0</v>
      </c>
      <c r="P276" s="20" t="n">
        <v>0</v>
      </c>
      <c r="Q276" s="20" t="n">
        <v>1</v>
      </c>
      <c r="R276" s="20" t="n">
        <v>1.5531E-005</v>
      </c>
      <c r="S276" s="20" t="n">
        <v>4.382E-007</v>
      </c>
      <c r="T276" s="20" t="n">
        <v>3</v>
      </c>
      <c r="U276" s="20" t="n">
        <v>0</v>
      </c>
      <c r="V276" s="20" t="n">
        <v>0</v>
      </c>
      <c r="W276" s="199" t="s">
        <v>773</v>
      </c>
      <c r="X276" s="20" t="s">
        <v>632</v>
      </c>
      <c r="Y276" s="20" t="s">
        <v>361</v>
      </c>
      <c r="Z276" s="20"/>
      <c r="AA276" s="20"/>
      <c r="AB276" s="20"/>
      <c r="AC276" s="20"/>
      <c r="AD276" s="20" t="n">
        <v>550</v>
      </c>
      <c r="AE276" s="20" t="n">
        <v>275</v>
      </c>
      <c r="AF276" s="20" t="str">
        <f aca="true">INDIRECT("A"&amp;AD276)</f>
        <v>146-0.2</v>
      </c>
      <c r="AG276" s="20" t="n">
        <f aca="true">INDIRECT("D"&amp;AD276)</f>
        <v>200</v>
      </c>
      <c r="AH276" s="20" t="n">
        <f aca="true">INDIRECT("E"&amp;AD276)</f>
        <v>976</v>
      </c>
      <c r="AI276" s="197" t="n">
        <f aca="true">INDIRECT("I"&amp;AD276)</f>
        <v>-8.1593E-006</v>
      </c>
      <c r="AJ276" s="197" t="n">
        <f aca="true">INDIRECT("J"&amp;AD276)</f>
        <v>-3.356E-007</v>
      </c>
      <c r="AK276" s="197" t="n">
        <f aca="true">AVERAGE(INDIRECT("K"&amp;AD276):INDIRECT("K"&amp;AD277-1))</f>
        <v>0.00016671</v>
      </c>
      <c r="AL276" s="197" t="n">
        <f aca="true">AVERAGE(INDIRECT("L"&amp;AD276):INDIRECT("L"&amp;AD277-1))</f>
        <v>6.3528E-006</v>
      </c>
      <c r="AM276" s="197" t="n">
        <f aca="false">(ABS(AK276)/AK276*SQRT((AK276)^2+(AL276)^2))</f>
        <v>0.000166830998821682</v>
      </c>
      <c r="AN276" s="20"/>
      <c r="AO276" s="197" t="n">
        <f aca="true">STDEV(INDIRECT("K"&amp;AD276):INDIRECT("K"&amp;AD277-1))</f>
        <v>2.82842712474664E-008</v>
      </c>
    </row>
    <row r="277" customFormat="false" ht="14.25" hidden="false" customHeight="true" outlineLevel="0" collapsed="false">
      <c r="A277" s="20" t="s">
        <v>772</v>
      </c>
      <c r="B277" s="20" t="s">
        <v>357</v>
      </c>
      <c r="C277" s="20" t="n">
        <v>0</v>
      </c>
      <c r="D277" s="20" t="n">
        <v>200</v>
      </c>
      <c r="E277" s="20" t="n">
        <v>976</v>
      </c>
      <c r="F277" s="20" t="s">
        <v>358</v>
      </c>
      <c r="G277" s="197" t="n">
        <v>0.0015448</v>
      </c>
      <c r="H277" s="197" t="n">
        <v>4.35E-005</v>
      </c>
      <c r="I277" s="197" t="n">
        <v>-8.2194E-006</v>
      </c>
      <c r="J277" s="197" t="n">
        <v>-3.892E-007</v>
      </c>
      <c r="K277" s="197" t="n">
        <v>0.001553</v>
      </c>
      <c r="L277" s="197" t="n">
        <v>4.39E-005</v>
      </c>
      <c r="M277" s="198" t="n">
        <v>1.62</v>
      </c>
      <c r="N277" s="20" t="n">
        <v>0</v>
      </c>
      <c r="O277" s="20" t="n">
        <v>0</v>
      </c>
      <c r="P277" s="20" t="n">
        <v>0</v>
      </c>
      <c r="Q277" s="20" t="n">
        <v>1</v>
      </c>
      <c r="R277" s="20" t="n">
        <v>1.553E-005</v>
      </c>
      <c r="S277" s="20" t="n">
        <v>4.391E-007</v>
      </c>
      <c r="T277" s="20" t="n">
        <v>3</v>
      </c>
      <c r="U277" s="20" t="n">
        <v>0</v>
      </c>
      <c r="V277" s="20" t="n">
        <v>0</v>
      </c>
      <c r="W277" s="199" t="s">
        <v>774</v>
      </c>
      <c r="X277" s="20" t="s">
        <v>632</v>
      </c>
      <c r="Y277" s="20" t="s">
        <v>361</v>
      </c>
      <c r="Z277" s="20"/>
      <c r="AA277" s="20"/>
      <c r="AB277" s="20"/>
      <c r="AC277" s="20"/>
      <c r="AD277" s="20" t="n">
        <v>552</v>
      </c>
      <c r="AE277" s="20" t="n">
        <v>276</v>
      </c>
      <c r="AF277" s="20" t="str">
        <f aca="true">INDIRECT("A"&amp;AD277)</f>
        <v>146-&lt;0.2</v>
      </c>
      <c r="AG277" s="20" t="n">
        <f aca="true">INDIRECT("D"&amp;AD277)</f>
        <v>200</v>
      </c>
      <c r="AH277" s="20" t="n">
        <f aca="true">INDIRECT("E"&amp;AD277)</f>
        <v>976</v>
      </c>
      <c r="AI277" s="197" t="n">
        <f aca="true">INDIRECT("I"&amp;AD277)</f>
        <v>-8.1593E-006</v>
      </c>
      <c r="AJ277" s="197" t="n">
        <f aca="true">INDIRECT("J"&amp;AD277)</f>
        <v>-3.356E-007</v>
      </c>
      <c r="AK277" s="197" t="n">
        <f aca="true">AVERAGE(INDIRECT("K"&amp;AD277):INDIRECT("K"&amp;AD278-1))</f>
        <v>0.000648185</v>
      </c>
      <c r="AL277" s="197" t="n">
        <f aca="true">AVERAGE(INDIRECT("L"&amp;AD277):INDIRECT("L"&amp;AD278-1))</f>
        <v>2.24885E-005</v>
      </c>
      <c r="AM277" s="197" t="n">
        <f aca="false">(ABS(AK277)/AK277*SQRT((AK277)^2+(AL277)^2))</f>
        <v>0.000648574997095363</v>
      </c>
      <c r="AN277" s="20"/>
      <c r="AO277" s="197" t="n">
        <f aca="true">STDEV(INDIRECT("K"&amp;AD277):INDIRECT("K"&amp;AD278-1))</f>
        <v>1.06066017177966E-007</v>
      </c>
    </row>
    <row r="278" customFormat="false" ht="14.25" hidden="false" customHeight="true" outlineLevel="0" collapsed="false">
      <c r="A278" s="20" t="s">
        <v>775</v>
      </c>
      <c r="B278" s="20" t="s">
        <v>357</v>
      </c>
      <c r="C278" s="20" t="n">
        <v>0</v>
      </c>
      <c r="D278" s="20" t="n">
        <v>200</v>
      </c>
      <c r="E278" s="20" t="n">
        <v>976</v>
      </c>
      <c r="F278" s="20" t="s">
        <v>358</v>
      </c>
      <c r="G278" s="197" t="n">
        <v>0.00059668</v>
      </c>
      <c r="H278" s="197" t="n">
        <v>2.0132E-005</v>
      </c>
      <c r="I278" s="197" t="n">
        <v>-8.2194E-006</v>
      </c>
      <c r="J278" s="197" t="n">
        <v>-3.892E-007</v>
      </c>
      <c r="K278" s="197" t="n">
        <v>0.0006049</v>
      </c>
      <c r="L278" s="197" t="n">
        <v>2.0521E-005</v>
      </c>
      <c r="M278" s="198" t="n">
        <v>1.94</v>
      </c>
      <c r="N278" s="20" t="n">
        <v>0</v>
      </c>
      <c r="O278" s="20" t="n">
        <v>0</v>
      </c>
      <c r="P278" s="20" t="n">
        <v>0</v>
      </c>
      <c r="Q278" s="20" t="n">
        <v>1</v>
      </c>
      <c r="R278" s="20" t="n">
        <v>6.049E-006</v>
      </c>
      <c r="S278" s="20" t="n">
        <v>2.052E-007</v>
      </c>
      <c r="T278" s="20" t="n">
        <v>3</v>
      </c>
      <c r="U278" s="20" t="n">
        <v>0</v>
      </c>
      <c r="V278" s="20" t="n">
        <v>0</v>
      </c>
      <c r="W278" s="199" t="s">
        <v>776</v>
      </c>
      <c r="X278" s="20" t="s">
        <v>632</v>
      </c>
      <c r="Y278" s="20" t="s">
        <v>361</v>
      </c>
      <c r="Z278" s="20"/>
      <c r="AA278" s="20"/>
      <c r="AB278" s="20"/>
      <c r="AC278" s="20"/>
      <c r="AD278" s="20" t="n">
        <v>554</v>
      </c>
      <c r="AE278" s="20" t="n">
        <v>277</v>
      </c>
      <c r="AF278" s="20" t="str">
        <f aca="true">INDIRECT("A"&amp;AD278)</f>
        <v>147-ALL</v>
      </c>
      <c r="AG278" s="20" t="n">
        <f aca="true">INDIRECT("D"&amp;AD278)</f>
        <v>200</v>
      </c>
      <c r="AH278" s="20" t="n">
        <f aca="true">INDIRECT("E"&amp;AD278)</f>
        <v>976</v>
      </c>
      <c r="AI278" s="197" t="n">
        <f aca="true">INDIRECT("I"&amp;AD278)</f>
        <v>-8.1593E-006</v>
      </c>
      <c r="AJ278" s="197" t="n">
        <f aca="true">INDIRECT("J"&amp;AD278)</f>
        <v>-3.356E-007</v>
      </c>
      <c r="AK278" s="197" t="n">
        <f aca="true">AVERAGE(INDIRECT("K"&amp;AD278):INDIRECT("K"&amp;AD279-1))</f>
        <v>0.000280455</v>
      </c>
      <c r="AL278" s="197" t="n">
        <f aca="true">AVERAGE(INDIRECT("L"&amp;AD278):INDIRECT("L"&amp;AD279-1))</f>
        <v>1.2232E-005</v>
      </c>
      <c r="AM278" s="197" t="n">
        <f aca="false">(ABS(AK278)/AK278*SQRT((AK278)^2+(AL278)^2))</f>
        <v>0.000280721621627191</v>
      </c>
      <c r="AN278" s="20"/>
      <c r="AO278" s="197" t="n">
        <f aca="true">STDEV(INDIRECT("K"&amp;AD278):INDIRECT("K"&amp;AD279-1))</f>
        <v>7.07106781186181E-009</v>
      </c>
    </row>
    <row r="279" customFormat="false" ht="14.25" hidden="false" customHeight="true" outlineLevel="0" collapsed="false">
      <c r="A279" s="20" t="s">
        <v>775</v>
      </c>
      <c r="B279" s="20" t="s">
        <v>357</v>
      </c>
      <c r="C279" s="20" t="n">
        <v>0</v>
      </c>
      <c r="D279" s="20" t="n">
        <v>200</v>
      </c>
      <c r="E279" s="20" t="n">
        <v>976</v>
      </c>
      <c r="F279" s="20" t="s">
        <v>358</v>
      </c>
      <c r="G279" s="197" t="n">
        <v>0.00059745</v>
      </c>
      <c r="H279" s="197" t="n">
        <v>1.9827E-005</v>
      </c>
      <c r="I279" s="197" t="n">
        <v>-8.2194E-006</v>
      </c>
      <c r="J279" s="197" t="n">
        <v>-3.892E-007</v>
      </c>
      <c r="K279" s="197" t="n">
        <v>0.00060567</v>
      </c>
      <c r="L279" s="197" t="n">
        <v>2.0216E-005</v>
      </c>
      <c r="M279" s="198" t="n">
        <v>1.91</v>
      </c>
      <c r="N279" s="20" t="n">
        <v>0</v>
      </c>
      <c r="O279" s="20" t="n">
        <v>0</v>
      </c>
      <c r="P279" s="20" t="n">
        <v>0</v>
      </c>
      <c r="Q279" s="20" t="n">
        <v>1</v>
      </c>
      <c r="R279" s="20" t="n">
        <v>6.0567E-006</v>
      </c>
      <c r="S279" s="20" t="n">
        <v>2.022E-007</v>
      </c>
      <c r="T279" s="20" t="n">
        <v>3</v>
      </c>
      <c r="U279" s="20" t="n">
        <v>0</v>
      </c>
      <c r="V279" s="20" t="n">
        <v>0</v>
      </c>
      <c r="W279" s="199" t="s">
        <v>777</v>
      </c>
      <c r="X279" s="20" t="s">
        <v>632</v>
      </c>
      <c r="Y279" s="20" t="s">
        <v>361</v>
      </c>
      <c r="Z279" s="20"/>
      <c r="AA279" s="20"/>
      <c r="AB279" s="20"/>
      <c r="AC279" s="20"/>
      <c r="AD279" s="20" t="n">
        <v>556</v>
      </c>
      <c r="AE279" s="20" t="n">
        <v>278</v>
      </c>
      <c r="AF279" s="20" t="str">
        <f aca="true">INDIRECT("A"&amp;AD279)</f>
        <v>147-0.8</v>
      </c>
      <c r="AG279" s="20" t="n">
        <f aca="true">INDIRECT("D"&amp;AD279)</f>
        <v>200</v>
      </c>
      <c r="AH279" s="20" t="n">
        <f aca="true">INDIRECT("E"&amp;AD279)</f>
        <v>976</v>
      </c>
      <c r="AI279" s="197" t="n">
        <f aca="true">INDIRECT("I"&amp;AD279)</f>
        <v>-8.1593E-006</v>
      </c>
      <c r="AJ279" s="197" t="n">
        <f aca="true">INDIRECT("J"&amp;AD279)</f>
        <v>-3.356E-007</v>
      </c>
      <c r="AK279" s="197" t="n">
        <f aca="true">AVERAGE(INDIRECT("K"&amp;AD279):INDIRECT("K"&amp;AD280-1))</f>
        <v>0.000799225</v>
      </c>
      <c r="AL279" s="197" t="n">
        <f aca="true">AVERAGE(INDIRECT("L"&amp;AD279):INDIRECT("L"&amp;AD280-1))</f>
        <v>3.2805E-005</v>
      </c>
      <c r="AM279" s="197" t="n">
        <f aca="false">(ABS(AK279)/AK279*SQRT((AK279)^2+(AL279)^2))</f>
        <v>0.000799897973900422</v>
      </c>
      <c r="AN279" s="20"/>
      <c r="AO279" s="197" t="n">
        <f aca="true">STDEV(INDIRECT("K"&amp;AD279):INDIRECT("K"&amp;AD280-1))</f>
        <v>2.75771644662726E-007</v>
      </c>
    </row>
    <row r="280" customFormat="false" ht="14.25" hidden="false" customHeight="true" outlineLevel="0" collapsed="false">
      <c r="A280" s="20" t="s">
        <v>778</v>
      </c>
      <c r="B280" s="20" t="s">
        <v>357</v>
      </c>
      <c r="C280" s="20" t="n">
        <v>0</v>
      </c>
      <c r="D280" s="20" t="n">
        <v>200</v>
      </c>
      <c r="E280" s="20" t="n">
        <v>976</v>
      </c>
      <c r="F280" s="20" t="s">
        <v>358</v>
      </c>
      <c r="G280" s="197" t="n">
        <v>0.00082026</v>
      </c>
      <c r="H280" s="197" t="n">
        <v>3.0332E-005</v>
      </c>
      <c r="I280" s="197" t="n">
        <v>-8.2194E-006</v>
      </c>
      <c r="J280" s="197" t="n">
        <v>-3.892E-007</v>
      </c>
      <c r="K280" s="197" t="n">
        <v>0.00082848</v>
      </c>
      <c r="L280" s="197" t="n">
        <v>3.0721E-005</v>
      </c>
      <c r="M280" s="198" t="n">
        <v>2.12</v>
      </c>
      <c r="N280" s="20" t="n">
        <v>0</v>
      </c>
      <c r="O280" s="20" t="n">
        <v>0</v>
      </c>
      <c r="P280" s="20" t="n">
        <v>0</v>
      </c>
      <c r="Q280" s="20" t="n">
        <v>1</v>
      </c>
      <c r="R280" s="20" t="n">
        <v>8.2848E-006</v>
      </c>
      <c r="S280" s="20" t="n">
        <v>3.072E-007</v>
      </c>
      <c r="T280" s="20" t="n">
        <v>3</v>
      </c>
      <c r="U280" s="20" t="n">
        <v>0</v>
      </c>
      <c r="V280" s="20" t="n">
        <v>0</v>
      </c>
      <c r="W280" s="199" t="s">
        <v>779</v>
      </c>
      <c r="X280" s="20" t="s">
        <v>632</v>
      </c>
      <c r="Y280" s="20" t="s">
        <v>361</v>
      </c>
      <c r="Z280" s="20"/>
      <c r="AA280" s="20"/>
      <c r="AB280" s="20"/>
      <c r="AC280" s="20"/>
      <c r="AD280" s="20" t="n">
        <v>558</v>
      </c>
      <c r="AE280" s="20" t="n">
        <v>279</v>
      </c>
      <c r="AF280" s="20" t="str">
        <f aca="true">INDIRECT("A"&amp;AD280)</f>
        <v>147-0.6</v>
      </c>
      <c r="AG280" s="20" t="n">
        <f aca="true">INDIRECT("D"&amp;AD280)</f>
        <v>200</v>
      </c>
      <c r="AH280" s="20" t="n">
        <f aca="true">INDIRECT("E"&amp;AD280)</f>
        <v>976</v>
      </c>
      <c r="AI280" s="197" t="n">
        <f aca="true">INDIRECT("I"&amp;AD280)</f>
        <v>-8.1593E-006</v>
      </c>
      <c r="AJ280" s="197" t="n">
        <f aca="true">INDIRECT("J"&amp;AD280)</f>
        <v>-3.356E-007</v>
      </c>
      <c r="AK280" s="197" t="n">
        <f aca="true">AVERAGE(INDIRECT("K"&amp;AD280):INDIRECT("K"&amp;AD281-1))</f>
        <v>0.00070113</v>
      </c>
      <c r="AL280" s="197" t="n">
        <f aca="true">AVERAGE(INDIRECT("L"&amp;AD280):INDIRECT("L"&amp;AD281-1))</f>
        <v>2.45215E-005</v>
      </c>
      <c r="AM280" s="197" t="n">
        <f aca="false">(ABS(AK280)/AK280*SQRT((AK280)^2+(AL280)^2))</f>
        <v>0.000701558679557348</v>
      </c>
      <c r="AN280" s="20"/>
      <c r="AO280" s="197" t="n">
        <f aca="true">STDEV(INDIRECT("K"&amp;AD280):INDIRECT("K"&amp;AD281-1))</f>
        <v>2.54558441227179E-007</v>
      </c>
    </row>
    <row r="281" customFormat="false" ht="14.25" hidden="false" customHeight="true" outlineLevel="0" collapsed="false">
      <c r="A281" s="20" t="s">
        <v>778</v>
      </c>
      <c r="B281" s="20" t="s">
        <v>357</v>
      </c>
      <c r="C281" s="20" t="n">
        <v>0</v>
      </c>
      <c r="D281" s="20" t="n">
        <v>200</v>
      </c>
      <c r="E281" s="20" t="n">
        <v>976</v>
      </c>
      <c r="F281" s="20" t="s">
        <v>358</v>
      </c>
      <c r="G281" s="197" t="n">
        <v>0.00082023</v>
      </c>
      <c r="H281" s="197" t="n">
        <v>3.0684E-005</v>
      </c>
      <c r="I281" s="197" t="n">
        <v>-8.2194E-006</v>
      </c>
      <c r="J281" s="197" t="n">
        <v>-3.892E-007</v>
      </c>
      <c r="K281" s="197" t="n">
        <v>0.00082845</v>
      </c>
      <c r="L281" s="197" t="n">
        <v>3.1073E-005</v>
      </c>
      <c r="M281" s="198" t="n">
        <v>2.15</v>
      </c>
      <c r="N281" s="20" t="n">
        <v>0</v>
      </c>
      <c r="O281" s="20" t="n">
        <v>0</v>
      </c>
      <c r="P281" s="20" t="n">
        <v>0</v>
      </c>
      <c r="Q281" s="20" t="n">
        <v>1</v>
      </c>
      <c r="R281" s="20" t="n">
        <v>8.2845E-006</v>
      </c>
      <c r="S281" s="20" t="n">
        <v>3.107E-007</v>
      </c>
      <c r="T281" s="20" t="n">
        <v>3</v>
      </c>
      <c r="U281" s="20" t="n">
        <v>0</v>
      </c>
      <c r="V281" s="20" t="n">
        <v>0</v>
      </c>
      <c r="W281" s="199" t="s">
        <v>780</v>
      </c>
      <c r="X281" s="20" t="s">
        <v>632</v>
      </c>
      <c r="Y281" s="20" t="s">
        <v>361</v>
      </c>
      <c r="Z281" s="20"/>
      <c r="AA281" s="20"/>
      <c r="AB281" s="20"/>
      <c r="AC281" s="20"/>
      <c r="AD281" s="20" t="n">
        <v>560</v>
      </c>
      <c r="AE281" s="20" t="n">
        <v>280</v>
      </c>
      <c r="AF281" s="20" t="str">
        <f aca="true">INDIRECT("A"&amp;AD281)</f>
        <v>147-0.4</v>
      </c>
      <c r="AG281" s="20" t="n">
        <f aca="true">INDIRECT("D"&amp;AD281)</f>
        <v>200</v>
      </c>
      <c r="AH281" s="20" t="n">
        <f aca="true">INDIRECT("E"&amp;AD281)</f>
        <v>976</v>
      </c>
      <c r="AI281" s="197" t="n">
        <f aca="true">INDIRECT("I"&amp;AD281)</f>
        <v>-8.1593E-006</v>
      </c>
      <c r="AJ281" s="197" t="n">
        <f aca="true">INDIRECT("J"&amp;AD281)</f>
        <v>-3.356E-007</v>
      </c>
      <c r="AK281" s="197" t="n">
        <f aca="true">AVERAGE(INDIRECT("K"&amp;AD281):INDIRECT("K"&amp;AD282-1))</f>
        <v>0.00026838</v>
      </c>
      <c r="AL281" s="197" t="n">
        <f aca="true">AVERAGE(INDIRECT("L"&amp;AD281):INDIRECT("L"&amp;AD282-1))</f>
        <v>1.0076E-005</v>
      </c>
      <c r="AM281" s="197" t="n">
        <f aca="false">(ABS(AK281)/AK281*SQRT((AK281)^2+(AL281)^2))</f>
        <v>0.000268569078964798</v>
      </c>
      <c r="AN281" s="20"/>
      <c r="AO281" s="197" t="n">
        <f aca="true">STDEV(INDIRECT("K"&amp;AD281):INDIRECT("K"&amp;AD282-1))</f>
        <v>8.48528137423801E-008</v>
      </c>
    </row>
    <row r="282" customFormat="false" ht="14.25" hidden="false" customHeight="true" outlineLevel="0" collapsed="false">
      <c r="A282" s="20" t="s">
        <v>781</v>
      </c>
      <c r="B282" s="20" t="s">
        <v>357</v>
      </c>
      <c r="C282" s="20" t="n">
        <v>0</v>
      </c>
      <c r="D282" s="20" t="n">
        <v>200</v>
      </c>
      <c r="E282" s="20" t="n">
        <v>976</v>
      </c>
      <c r="F282" s="20" t="s">
        <v>358</v>
      </c>
      <c r="G282" s="197" t="n">
        <v>0.00069294</v>
      </c>
      <c r="H282" s="197" t="n">
        <v>2.3021E-005</v>
      </c>
      <c r="I282" s="197" t="n">
        <v>-8.2194E-006</v>
      </c>
      <c r="J282" s="197" t="n">
        <v>-3.892E-007</v>
      </c>
      <c r="K282" s="197" t="n">
        <v>0.00070116</v>
      </c>
      <c r="L282" s="197" t="n">
        <v>2.341E-005</v>
      </c>
      <c r="M282" s="198" t="n">
        <v>1.91</v>
      </c>
      <c r="N282" s="20" t="n">
        <v>0</v>
      </c>
      <c r="O282" s="20" t="n">
        <v>0</v>
      </c>
      <c r="P282" s="20" t="n">
        <v>0</v>
      </c>
      <c r="Q282" s="20" t="n">
        <v>1</v>
      </c>
      <c r="R282" s="20" t="n">
        <v>7.0116E-006</v>
      </c>
      <c r="S282" s="20" t="n">
        <v>2.341E-007</v>
      </c>
      <c r="T282" s="20" t="n">
        <v>3</v>
      </c>
      <c r="U282" s="20" t="n">
        <v>0</v>
      </c>
      <c r="V282" s="20" t="n">
        <v>0</v>
      </c>
      <c r="W282" s="199" t="s">
        <v>782</v>
      </c>
      <c r="X282" s="20" t="s">
        <v>632</v>
      </c>
      <c r="Y282" s="20" t="s">
        <v>361</v>
      </c>
      <c r="Z282" s="20"/>
      <c r="AA282" s="20"/>
      <c r="AB282" s="20"/>
      <c r="AC282" s="20"/>
      <c r="AD282" s="20" t="n">
        <v>562</v>
      </c>
      <c r="AE282" s="20" t="n">
        <v>281</v>
      </c>
      <c r="AF282" s="20" t="str">
        <f aca="true">INDIRECT("A"&amp;AD282)</f>
        <v>147-0.2</v>
      </c>
      <c r="AG282" s="20" t="n">
        <f aca="true">INDIRECT("D"&amp;AD282)</f>
        <v>200</v>
      </c>
      <c r="AH282" s="20" t="n">
        <f aca="true">INDIRECT("E"&amp;AD282)</f>
        <v>976</v>
      </c>
      <c r="AI282" s="197" t="n">
        <f aca="true">INDIRECT("I"&amp;AD282)</f>
        <v>-8.1593E-006</v>
      </c>
      <c r="AJ282" s="197" t="n">
        <f aca="true">INDIRECT("J"&amp;AD282)</f>
        <v>-3.356E-007</v>
      </c>
      <c r="AK282" s="197" t="n">
        <f aca="true">AVERAGE(INDIRECT("K"&amp;AD282):INDIRECT("K"&amp;AD283-1))</f>
        <v>0.000217465</v>
      </c>
      <c r="AL282" s="197" t="n">
        <f aca="true">AVERAGE(INDIRECT("L"&amp;AD282):INDIRECT("L"&amp;AD283-1))</f>
        <v>8.1203E-006</v>
      </c>
      <c r="AM282" s="197" t="n">
        <f aca="false">(ABS(AK282)/AK282*SQRT((AK282)^2+(AL282)^2))</f>
        <v>0.000217616556118991</v>
      </c>
      <c r="AN282" s="20"/>
      <c r="AO282" s="197" t="n">
        <f aca="true">STDEV(INDIRECT("K"&amp;AD282):INDIRECT("K"&amp;AD283-1))</f>
        <v>3.53553390593282E-008</v>
      </c>
    </row>
    <row r="283" customFormat="false" ht="14.25" hidden="false" customHeight="true" outlineLevel="0" collapsed="false">
      <c r="A283" s="20" t="s">
        <v>781</v>
      </c>
      <c r="B283" s="20" t="s">
        <v>357</v>
      </c>
      <c r="C283" s="20" t="n">
        <v>0</v>
      </c>
      <c r="D283" s="20" t="n">
        <v>200</v>
      </c>
      <c r="E283" s="20" t="n">
        <v>976</v>
      </c>
      <c r="F283" s="20" t="s">
        <v>358</v>
      </c>
      <c r="G283" s="197" t="n">
        <v>0.00069303</v>
      </c>
      <c r="H283" s="197" t="n">
        <v>2.271E-005</v>
      </c>
      <c r="I283" s="197" t="n">
        <v>-8.2194E-006</v>
      </c>
      <c r="J283" s="197" t="n">
        <v>-3.892E-007</v>
      </c>
      <c r="K283" s="197" t="n">
        <v>0.00070125</v>
      </c>
      <c r="L283" s="197" t="n">
        <v>2.3099E-005</v>
      </c>
      <c r="M283" s="198" t="n">
        <v>1.89</v>
      </c>
      <c r="N283" s="20" t="n">
        <v>0</v>
      </c>
      <c r="O283" s="20" t="n">
        <v>0</v>
      </c>
      <c r="P283" s="20" t="n">
        <v>0</v>
      </c>
      <c r="Q283" s="20" t="n">
        <v>1</v>
      </c>
      <c r="R283" s="20" t="n">
        <v>7.0125E-006</v>
      </c>
      <c r="S283" s="20" t="n">
        <v>2.31E-007</v>
      </c>
      <c r="T283" s="20" t="n">
        <v>3</v>
      </c>
      <c r="U283" s="20" t="n">
        <v>0</v>
      </c>
      <c r="V283" s="20" t="n">
        <v>0</v>
      </c>
      <c r="W283" s="199" t="s">
        <v>783</v>
      </c>
      <c r="X283" s="20" t="s">
        <v>632</v>
      </c>
      <c r="Y283" s="20" t="s">
        <v>361</v>
      </c>
      <c r="Z283" s="20"/>
      <c r="AA283" s="20"/>
      <c r="AB283" s="20"/>
      <c r="AC283" s="20"/>
      <c r="AD283" s="20" t="n">
        <v>564</v>
      </c>
      <c r="AE283" s="20" t="n">
        <v>282</v>
      </c>
      <c r="AF283" s="20" t="str">
        <f aca="true">INDIRECT("A"&amp;AD283)</f>
        <v>147-&lt;0.2</v>
      </c>
      <c r="AG283" s="20" t="n">
        <f aca="true">INDIRECT("D"&amp;AD283)</f>
        <v>200</v>
      </c>
      <c r="AH283" s="20" t="n">
        <f aca="true">INDIRECT("E"&amp;AD283)</f>
        <v>976</v>
      </c>
      <c r="AI283" s="197" t="n">
        <f aca="true">INDIRECT("I"&amp;AD283)</f>
        <v>-8.1593E-006</v>
      </c>
      <c r="AJ283" s="197" t="n">
        <f aca="true">INDIRECT("J"&amp;AD283)</f>
        <v>-3.356E-007</v>
      </c>
      <c r="AK283" s="197" t="n">
        <f aca="true">AVERAGE(INDIRECT("K"&amp;AD283):INDIRECT("K"&amp;AD284-1))</f>
        <v>0.00035323</v>
      </c>
      <c r="AL283" s="197" t="n">
        <f aca="true">AVERAGE(INDIRECT("L"&amp;AD283):INDIRECT("L"&amp;AD284-1))</f>
        <v>1.42485E-005</v>
      </c>
      <c r="AM283" s="197" t="n">
        <f aca="false">(ABS(AK283)/AK283*SQRT((AK283)^2+(AL283)^2))</f>
        <v>0.000353517259341393</v>
      </c>
      <c r="AN283" s="20"/>
      <c r="AO283" s="197" t="n">
        <f aca="true">STDEV(INDIRECT("K"&amp;AD283):INDIRECT("K"&amp;AD284-1))</f>
        <v>4.24264068711709E-008</v>
      </c>
    </row>
    <row r="284" customFormat="false" ht="14.25" hidden="false" customHeight="true" outlineLevel="0" collapsed="false">
      <c r="A284" s="20" t="s">
        <v>784</v>
      </c>
      <c r="B284" s="20" t="s">
        <v>357</v>
      </c>
      <c r="C284" s="20" t="n">
        <v>0</v>
      </c>
      <c r="D284" s="20" t="n">
        <v>200</v>
      </c>
      <c r="E284" s="20" t="n">
        <v>976</v>
      </c>
      <c r="F284" s="20" t="s">
        <v>358</v>
      </c>
      <c r="G284" s="197" t="n">
        <v>0.00051502</v>
      </c>
      <c r="H284" s="197" t="n">
        <v>1.8231E-005</v>
      </c>
      <c r="I284" s="197" t="n">
        <v>-8.2194E-006</v>
      </c>
      <c r="J284" s="197" t="n">
        <v>-3.892E-007</v>
      </c>
      <c r="K284" s="197" t="n">
        <v>0.00052324</v>
      </c>
      <c r="L284" s="197" t="n">
        <v>1.862E-005</v>
      </c>
      <c r="M284" s="198" t="n">
        <v>2.04</v>
      </c>
      <c r="N284" s="20" t="n">
        <v>0</v>
      </c>
      <c r="O284" s="20" t="n">
        <v>0</v>
      </c>
      <c r="P284" s="20" t="n">
        <v>0</v>
      </c>
      <c r="Q284" s="20" t="n">
        <v>1</v>
      </c>
      <c r="R284" s="20" t="n">
        <v>5.2324E-006</v>
      </c>
      <c r="S284" s="20" t="n">
        <v>1.862E-007</v>
      </c>
      <c r="T284" s="20" t="n">
        <v>3</v>
      </c>
      <c r="U284" s="20" t="n">
        <v>0</v>
      </c>
      <c r="V284" s="20" t="n">
        <v>0</v>
      </c>
      <c r="W284" s="199" t="s">
        <v>785</v>
      </c>
      <c r="X284" s="20" t="s">
        <v>632</v>
      </c>
      <c r="Y284" s="20" t="s">
        <v>361</v>
      </c>
      <c r="Z284" s="20"/>
      <c r="AA284" s="20"/>
      <c r="AB284" s="20"/>
      <c r="AC284" s="20"/>
      <c r="AD284" s="20" t="n">
        <v>566</v>
      </c>
      <c r="AE284" s="20" t="n">
        <v>283</v>
      </c>
      <c r="AF284" s="20" t="str">
        <f aca="true">INDIRECT("A"&amp;AD284)</f>
        <v>148-ALL</v>
      </c>
      <c r="AG284" s="20" t="n">
        <f aca="true">INDIRECT("D"&amp;AD284)</f>
        <v>200</v>
      </c>
      <c r="AH284" s="20" t="n">
        <f aca="true">INDIRECT("E"&amp;AD284)</f>
        <v>976</v>
      </c>
      <c r="AI284" s="197" t="n">
        <f aca="true">INDIRECT("I"&amp;AD284)</f>
        <v>-8.1593E-006</v>
      </c>
      <c r="AJ284" s="197" t="n">
        <f aca="true">INDIRECT("J"&amp;AD284)</f>
        <v>-3.356E-007</v>
      </c>
      <c r="AK284" s="197" t="n">
        <f aca="true">AVERAGE(INDIRECT("K"&amp;AD284):INDIRECT("K"&amp;AD285-1))</f>
        <v>0.00114995</v>
      </c>
      <c r="AL284" s="197" t="n">
        <f aca="true">AVERAGE(INDIRECT("L"&amp;AD284):INDIRECT("L"&amp;AD285-1))</f>
        <v>6.18E-005</v>
      </c>
      <c r="AM284" s="197" t="n">
        <f aca="false">(ABS(AK284)/AK284*SQRT((AK284)^2+(AL284)^2))</f>
        <v>0.00115160941403759</v>
      </c>
      <c r="AN284" s="20"/>
      <c r="AO284" s="197" t="n">
        <f aca="true">STDEV(INDIRECT("K"&amp;AD284):INDIRECT("K"&amp;AD285-1))</f>
        <v>2.12132034355931E-007</v>
      </c>
    </row>
    <row r="285" customFormat="false" ht="14.25" hidden="false" customHeight="true" outlineLevel="0" collapsed="false">
      <c r="A285" s="20" t="s">
        <v>784</v>
      </c>
      <c r="B285" s="20" t="s">
        <v>357</v>
      </c>
      <c r="C285" s="20" t="n">
        <v>0</v>
      </c>
      <c r="D285" s="20" t="n">
        <v>200</v>
      </c>
      <c r="E285" s="20" t="n">
        <v>976</v>
      </c>
      <c r="F285" s="20" t="s">
        <v>358</v>
      </c>
      <c r="G285" s="197" t="n">
        <v>0.00051487</v>
      </c>
      <c r="H285" s="197" t="n">
        <v>1.7933E-005</v>
      </c>
      <c r="I285" s="197" t="n">
        <v>-8.2194E-006</v>
      </c>
      <c r="J285" s="197" t="n">
        <v>-3.892E-007</v>
      </c>
      <c r="K285" s="197" t="n">
        <v>0.00052309</v>
      </c>
      <c r="L285" s="197" t="n">
        <v>1.8323E-005</v>
      </c>
      <c r="M285" s="198" t="n">
        <v>2.01</v>
      </c>
      <c r="N285" s="20" t="n">
        <v>0</v>
      </c>
      <c r="O285" s="20" t="n">
        <v>0</v>
      </c>
      <c r="P285" s="20" t="n">
        <v>0</v>
      </c>
      <c r="Q285" s="20" t="n">
        <v>1</v>
      </c>
      <c r="R285" s="20" t="n">
        <v>5.2309E-006</v>
      </c>
      <c r="S285" s="20" t="n">
        <v>1.832E-007</v>
      </c>
      <c r="T285" s="20" t="n">
        <v>3</v>
      </c>
      <c r="U285" s="20" t="n">
        <v>0</v>
      </c>
      <c r="V285" s="20" t="n">
        <v>0</v>
      </c>
      <c r="W285" s="199" t="s">
        <v>786</v>
      </c>
      <c r="X285" s="20" t="s">
        <v>632</v>
      </c>
      <c r="Y285" s="20" t="s">
        <v>361</v>
      </c>
      <c r="Z285" s="20"/>
      <c r="AA285" s="20"/>
      <c r="AB285" s="20"/>
      <c r="AC285" s="20"/>
      <c r="AD285" s="20" t="n">
        <v>568</v>
      </c>
      <c r="AE285" s="20" t="n">
        <v>284</v>
      </c>
      <c r="AF285" s="20" t="str">
        <f aca="true">INDIRECT("A"&amp;AD285)</f>
        <v>148-0.8</v>
      </c>
      <c r="AG285" s="20" t="n">
        <f aca="true">INDIRECT("D"&amp;AD285)</f>
        <v>200</v>
      </c>
      <c r="AH285" s="20" t="n">
        <f aca="true">INDIRECT("E"&amp;AD285)</f>
        <v>976</v>
      </c>
      <c r="AI285" s="197" t="n">
        <f aca="true">INDIRECT("I"&amp;AD285)</f>
        <v>-8.1593E-006</v>
      </c>
      <c r="AJ285" s="197" t="n">
        <f aca="true">INDIRECT("J"&amp;AD285)</f>
        <v>-3.356E-007</v>
      </c>
      <c r="AK285" s="197" t="n">
        <f aca="true">AVERAGE(INDIRECT("K"&amp;AD285):INDIRECT("K"&amp;AD286-1))</f>
        <v>0.0029067</v>
      </c>
      <c r="AL285" s="197" t="n">
        <f aca="true">AVERAGE(INDIRECT("L"&amp;AD285):INDIRECT("L"&amp;AD286-1))</f>
        <v>0.0001584</v>
      </c>
      <c r="AM285" s="197" t="n">
        <f aca="false">(ABS(AK285)/AK285*SQRT((AK285)^2+(AL285)^2))</f>
        <v>0.00291101278767373</v>
      </c>
      <c r="AN285" s="20"/>
      <c r="AO285" s="197" t="n">
        <f aca="true">STDEV(INDIRECT("K"&amp;AD285):INDIRECT("K"&amp;AD286-1))</f>
        <v>7.07106781186641E-007</v>
      </c>
    </row>
    <row r="286" customFormat="false" ht="14.25" hidden="false" customHeight="true" outlineLevel="0" collapsed="false">
      <c r="A286" s="20" t="s">
        <v>787</v>
      </c>
      <c r="B286" s="20" t="s">
        <v>357</v>
      </c>
      <c r="C286" s="20" t="n">
        <v>0</v>
      </c>
      <c r="D286" s="20" t="n">
        <v>200</v>
      </c>
      <c r="E286" s="20" t="n">
        <v>976</v>
      </c>
      <c r="F286" s="20" t="s">
        <v>358</v>
      </c>
      <c r="G286" s="197" t="n">
        <v>0.00051974</v>
      </c>
      <c r="H286" s="197" t="n">
        <v>1.7457E-005</v>
      </c>
      <c r="I286" s="197" t="n">
        <v>-8.2194E-006</v>
      </c>
      <c r="J286" s="197" t="n">
        <v>-3.892E-007</v>
      </c>
      <c r="K286" s="197" t="n">
        <v>0.00052796</v>
      </c>
      <c r="L286" s="197" t="n">
        <v>1.7847E-005</v>
      </c>
      <c r="M286" s="198" t="n">
        <v>1.94</v>
      </c>
      <c r="N286" s="20" t="n">
        <v>0</v>
      </c>
      <c r="O286" s="20" t="n">
        <v>0</v>
      </c>
      <c r="P286" s="20" t="n">
        <v>0</v>
      </c>
      <c r="Q286" s="20" t="n">
        <v>1</v>
      </c>
      <c r="R286" s="20" t="n">
        <v>5.2796E-006</v>
      </c>
      <c r="S286" s="20" t="n">
        <v>1.785E-007</v>
      </c>
      <c r="T286" s="20" t="n">
        <v>3</v>
      </c>
      <c r="U286" s="20" t="n">
        <v>0</v>
      </c>
      <c r="V286" s="20" t="n">
        <v>0</v>
      </c>
      <c r="W286" s="199" t="s">
        <v>788</v>
      </c>
      <c r="X286" s="20" t="s">
        <v>632</v>
      </c>
      <c r="Y286" s="20" t="s">
        <v>361</v>
      </c>
      <c r="Z286" s="20"/>
      <c r="AA286" s="20"/>
      <c r="AB286" s="20"/>
      <c r="AC286" s="20"/>
      <c r="AD286" s="20" t="n">
        <v>570</v>
      </c>
      <c r="AE286" s="20" t="n">
        <v>285</v>
      </c>
      <c r="AF286" s="20" t="str">
        <f aca="true">INDIRECT("A"&amp;AD286)</f>
        <v>148-0.6</v>
      </c>
      <c r="AG286" s="20" t="n">
        <f aca="true">INDIRECT("D"&amp;AD286)</f>
        <v>200</v>
      </c>
      <c r="AH286" s="20" t="n">
        <f aca="true">INDIRECT("E"&amp;AD286)</f>
        <v>976</v>
      </c>
      <c r="AI286" s="197" t="n">
        <f aca="true">INDIRECT("I"&amp;AD286)</f>
        <v>-8.1593E-006</v>
      </c>
      <c r="AJ286" s="197" t="n">
        <f aca="true">INDIRECT("J"&amp;AD286)</f>
        <v>-3.356E-007</v>
      </c>
      <c r="AK286" s="197" t="n">
        <f aca="true">AVERAGE(INDIRECT("K"&amp;AD286):INDIRECT("K"&amp;AD287-1))</f>
        <v>0.00175425</v>
      </c>
      <c r="AL286" s="197" t="n">
        <f aca="true">AVERAGE(INDIRECT("L"&amp;AD286):INDIRECT("L"&amp;AD287-1))</f>
        <v>0.0001002</v>
      </c>
      <c r="AM286" s="197" t="n">
        <f aca="false">(ABS(AK286)/AK286*SQRT((AK286)^2+(AL286)^2))</f>
        <v>0.00175710930294618</v>
      </c>
      <c r="AN286" s="20"/>
      <c r="AO286" s="197" t="n">
        <f aca="true">STDEV(INDIRECT("K"&amp;AD286):INDIRECT("K"&amp;AD287-1))</f>
        <v>7.07106781186948E-008</v>
      </c>
    </row>
    <row r="287" customFormat="false" ht="14.25" hidden="false" customHeight="true" outlineLevel="0" collapsed="false">
      <c r="A287" s="20" t="s">
        <v>787</v>
      </c>
      <c r="B287" s="20" t="s">
        <v>357</v>
      </c>
      <c r="C287" s="20" t="n">
        <v>0</v>
      </c>
      <c r="D287" s="20" t="n">
        <v>200</v>
      </c>
      <c r="E287" s="20" t="n">
        <v>976</v>
      </c>
      <c r="F287" s="20" t="s">
        <v>358</v>
      </c>
      <c r="G287" s="197" t="n">
        <v>0.00051992</v>
      </c>
      <c r="H287" s="197" t="n">
        <v>1.7386E-005</v>
      </c>
      <c r="I287" s="197" t="n">
        <v>-8.2194E-006</v>
      </c>
      <c r="J287" s="197" t="n">
        <v>-3.892E-007</v>
      </c>
      <c r="K287" s="197" t="n">
        <v>0.00052814</v>
      </c>
      <c r="L287" s="197" t="n">
        <v>1.7775E-005</v>
      </c>
      <c r="M287" s="198" t="n">
        <v>1.93</v>
      </c>
      <c r="N287" s="20" t="n">
        <v>0</v>
      </c>
      <c r="O287" s="20" t="n">
        <v>0</v>
      </c>
      <c r="P287" s="20" t="n">
        <v>0</v>
      </c>
      <c r="Q287" s="20" t="n">
        <v>1</v>
      </c>
      <c r="R287" s="20" t="n">
        <v>5.2814E-006</v>
      </c>
      <c r="S287" s="20" t="n">
        <v>1.777E-007</v>
      </c>
      <c r="T287" s="20" t="n">
        <v>3</v>
      </c>
      <c r="U287" s="20" t="n">
        <v>0</v>
      </c>
      <c r="V287" s="20" t="n">
        <v>0</v>
      </c>
      <c r="W287" s="199" t="s">
        <v>789</v>
      </c>
      <c r="X287" s="20" t="s">
        <v>632</v>
      </c>
      <c r="Y287" s="20" t="s">
        <v>361</v>
      </c>
      <c r="Z287" s="20"/>
      <c r="AA287" s="20"/>
      <c r="AB287" s="20"/>
      <c r="AC287" s="20"/>
      <c r="AD287" s="20" t="n">
        <v>572</v>
      </c>
      <c r="AE287" s="20" t="n">
        <v>286</v>
      </c>
      <c r="AF287" s="20" t="str">
        <f aca="true">INDIRECT("A"&amp;AD287)</f>
        <v>148-0.4</v>
      </c>
      <c r="AG287" s="20" t="n">
        <f aca="true">INDIRECT("D"&amp;AD287)</f>
        <v>200</v>
      </c>
      <c r="AH287" s="20" t="n">
        <f aca="true">INDIRECT("E"&amp;AD287)</f>
        <v>976</v>
      </c>
      <c r="AI287" s="197" t="n">
        <f aca="true">INDIRECT("I"&amp;AD287)</f>
        <v>-8.1593E-006</v>
      </c>
      <c r="AJ287" s="197" t="n">
        <f aca="true">INDIRECT("J"&amp;AD287)</f>
        <v>-3.356E-007</v>
      </c>
      <c r="AK287" s="197" t="n">
        <f aca="true">AVERAGE(INDIRECT("K"&amp;AD287):INDIRECT("K"&amp;AD288-1))</f>
        <v>0.0010023</v>
      </c>
      <c r="AL287" s="197" t="n">
        <f aca="true">AVERAGE(INDIRECT("L"&amp;AD287):INDIRECT("L"&amp;AD288-1))</f>
        <v>5.405E-005</v>
      </c>
      <c r="AM287" s="197" t="n">
        <f aca="false">(ABS(AK287)/AK287*SQRT((AK287)^2+(AL287)^2))</f>
        <v>0.00100375629138751</v>
      </c>
      <c r="AN287" s="20"/>
      <c r="AO287" s="197" t="n">
        <f aca="true">STDEV(INDIRECT("K"&amp;AD287):INDIRECT("K"&amp;AD288-1))</f>
        <v>2.82842712474626E-007</v>
      </c>
    </row>
    <row r="288" customFormat="false" ht="14.25" hidden="false" customHeight="true" outlineLevel="0" collapsed="false">
      <c r="A288" s="20" t="s">
        <v>790</v>
      </c>
      <c r="B288" s="20" t="s">
        <v>357</v>
      </c>
      <c r="C288" s="20" t="n">
        <v>0</v>
      </c>
      <c r="D288" s="20" t="n">
        <v>200</v>
      </c>
      <c r="E288" s="20" t="n">
        <v>976</v>
      </c>
      <c r="F288" s="20" t="s">
        <v>358</v>
      </c>
      <c r="G288" s="197" t="n">
        <v>0.00080436</v>
      </c>
      <c r="H288" s="197" t="n">
        <v>2.5929E-005</v>
      </c>
      <c r="I288" s="197" t="n">
        <v>-8.2194E-006</v>
      </c>
      <c r="J288" s="197" t="n">
        <v>-3.892E-007</v>
      </c>
      <c r="K288" s="197" t="n">
        <v>0.00081257</v>
      </c>
      <c r="L288" s="197" t="n">
        <v>2.6319E-005</v>
      </c>
      <c r="M288" s="198" t="n">
        <v>1.86</v>
      </c>
      <c r="N288" s="20" t="n">
        <v>0</v>
      </c>
      <c r="O288" s="20" t="n">
        <v>0</v>
      </c>
      <c r="P288" s="20" t="n">
        <v>0</v>
      </c>
      <c r="Q288" s="20" t="n">
        <v>1</v>
      </c>
      <c r="R288" s="20" t="n">
        <v>8.1257E-006</v>
      </c>
      <c r="S288" s="20" t="n">
        <v>2.632E-007</v>
      </c>
      <c r="T288" s="20" t="n">
        <v>3</v>
      </c>
      <c r="U288" s="20" t="n">
        <v>0</v>
      </c>
      <c r="V288" s="20" t="n">
        <v>0</v>
      </c>
      <c r="W288" s="199" t="s">
        <v>791</v>
      </c>
      <c r="X288" s="20" t="s">
        <v>632</v>
      </c>
      <c r="Y288" s="20" t="s">
        <v>361</v>
      </c>
      <c r="Z288" s="20"/>
      <c r="AA288" s="20"/>
      <c r="AB288" s="20"/>
      <c r="AC288" s="20"/>
      <c r="AD288" s="20" t="n">
        <v>574</v>
      </c>
      <c r="AE288" s="20" t="n">
        <v>287</v>
      </c>
      <c r="AF288" s="20" t="str">
        <f aca="true">INDIRECT("A"&amp;AD288)</f>
        <v>148-0.2</v>
      </c>
      <c r="AG288" s="20" t="n">
        <f aca="true">INDIRECT("D"&amp;AD288)</f>
        <v>200</v>
      </c>
      <c r="AH288" s="20" t="n">
        <f aca="true">INDIRECT("E"&amp;AD288)</f>
        <v>976</v>
      </c>
      <c r="AI288" s="197" t="n">
        <f aca="true">INDIRECT("I"&amp;AD288)</f>
        <v>-8.1593E-006</v>
      </c>
      <c r="AJ288" s="197" t="n">
        <f aca="true">INDIRECT("J"&amp;AD288)</f>
        <v>-3.356E-007</v>
      </c>
      <c r="AK288" s="197" t="n">
        <f aca="true">AVERAGE(INDIRECT("K"&amp;AD288):INDIRECT("K"&amp;AD289-1))</f>
        <v>0.000801995</v>
      </c>
      <c r="AL288" s="197" t="n">
        <f aca="true">AVERAGE(INDIRECT("L"&amp;AD288):INDIRECT("L"&amp;AD289-1))</f>
        <v>4.38525E-005</v>
      </c>
      <c r="AM288" s="197" t="n">
        <f aca="false">(ABS(AK288)/AK288*SQRT((AK288)^2+(AL288)^2))</f>
        <v>0.000803193016516734</v>
      </c>
      <c r="AN288" s="20"/>
      <c r="AO288" s="197" t="n">
        <f aca="true">STDEV(INDIRECT("K"&amp;AD288):INDIRECT("K"&amp;AD289-1))</f>
        <v>1.6263455967286E-007</v>
      </c>
    </row>
    <row r="289" customFormat="false" ht="14.25" hidden="false" customHeight="true" outlineLevel="0" collapsed="false">
      <c r="A289" s="20" t="s">
        <v>790</v>
      </c>
      <c r="B289" s="20" t="s">
        <v>357</v>
      </c>
      <c r="C289" s="20" t="n">
        <v>0</v>
      </c>
      <c r="D289" s="20" t="n">
        <v>200</v>
      </c>
      <c r="E289" s="20" t="n">
        <v>976</v>
      </c>
      <c r="F289" s="20" t="s">
        <v>358</v>
      </c>
      <c r="G289" s="197" t="n">
        <v>0.0008046</v>
      </c>
      <c r="H289" s="197" t="n">
        <v>2.5655E-005</v>
      </c>
      <c r="I289" s="197" t="n">
        <v>-8.2194E-006</v>
      </c>
      <c r="J289" s="197" t="n">
        <v>-3.892E-007</v>
      </c>
      <c r="K289" s="197" t="n">
        <v>0.00081282</v>
      </c>
      <c r="L289" s="197" t="n">
        <v>2.6045E-005</v>
      </c>
      <c r="M289" s="198" t="n">
        <v>1.84</v>
      </c>
      <c r="N289" s="20" t="n">
        <v>0</v>
      </c>
      <c r="O289" s="20" t="n">
        <v>0</v>
      </c>
      <c r="P289" s="20" t="n">
        <v>0</v>
      </c>
      <c r="Q289" s="20" t="n">
        <v>1</v>
      </c>
      <c r="R289" s="20" t="n">
        <v>8.1282E-006</v>
      </c>
      <c r="S289" s="20" t="n">
        <v>2.604E-007</v>
      </c>
      <c r="T289" s="20" t="n">
        <v>3</v>
      </c>
      <c r="U289" s="20" t="n">
        <v>0</v>
      </c>
      <c r="V289" s="20" t="n">
        <v>0</v>
      </c>
      <c r="W289" s="199" t="s">
        <v>792</v>
      </c>
      <c r="X289" s="20" t="s">
        <v>632</v>
      </c>
      <c r="Y289" s="20" t="s">
        <v>361</v>
      </c>
      <c r="Z289" s="20"/>
      <c r="AA289" s="20"/>
      <c r="AB289" s="20"/>
      <c r="AC289" s="20"/>
      <c r="AD289" s="20" t="n">
        <v>576</v>
      </c>
      <c r="AE289" s="20" t="n">
        <v>288</v>
      </c>
      <c r="AF289" s="20" t="str">
        <f aca="true">INDIRECT("A"&amp;AD289)</f>
        <v>148-&lt;0.2</v>
      </c>
      <c r="AG289" s="20" t="n">
        <f aca="true">INDIRECT("D"&amp;AD289)</f>
        <v>200</v>
      </c>
      <c r="AH289" s="20" t="n">
        <f aca="true">INDIRECT("E"&amp;AD289)</f>
        <v>976</v>
      </c>
      <c r="AI289" s="197" t="n">
        <f aca="true">INDIRECT("I"&amp;AD289)</f>
        <v>-8.1593E-006</v>
      </c>
      <c r="AJ289" s="197" t="n">
        <f aca="true">INDIRECT("J"&amp;AD289)</f>
        <v>-3.356E-007</v>
      </c>
      <c r="AK289" s="197" t="n">
        <f aca="true">AVERAGE(INDIRECT("K"&amp;AD289):INDIRECT("K"&amp;AD290-1))</f>
        <v>0.00135905</v>
      </c>
      <c r="AL289" s="197" t="n">
        <f aca="true">AVERAGE(INDIRECT("L"&amp;AD289):INDIRECT("L"&amp;AD290-1))</f>
        <v>6.86E-005</v>
      </c>
      <c r="AM289" s="197" t="n">
        <f aca="false">(ABS(AK289)/AK289*SQRT((AK289)^2+(AL289)^2))</f>
        <v>0.00136078024034008</v>
      </c>
      <c r="AN289" s="20"/>
      <c r="AO289" s="197" t="n">
        <f aca="true">STDEV(INDIRECT("K"&amp;AD289):INDIRECT("K"&amp;AD290-1))</f>
        <v>7.07106781186948E-008</v>
      </c>
    </row>
    <row r="290" customFormat="false" ht="14.25" hidden="false" customHeight="true" outlineLevel="0" collapsed="false">
      <c r="A290" s="20" t="s">
        <v>793</v>
      </c>
      <c r="B290" s="20" t="s">
        <v>357</v>
      </c>
      <c r="C290" s="20" t="n">
        <v>0</v>
      </c>
      <c r="D290" s="20" t="n">
        <v>200</v>
      </c>
      <c r="E290" s="20" t="n">
        <v>976</v>
      </c>
      <c r="F290" s="20" t="s">
        <v>358</v>
      </c>
      <c r="G290" s="197" t="n">
        <v>0.00087581</v>
      </c>
      <c r="H290" s="197" t="n">
        <v>2.9069E-005</v>
      </c>
      <c r="I290" s="197" t="n">
        <v>-8.2194E-006</v>
      </c>
      <c r="J290" s="197" t="n">
        <v>-3.892E-007</v>
      </c>
      <c r="K290" s="197" t="n">
        <v>0.00088403</v>
      </c>
      <c r="L290" s="197" t="n">
        <v>2.9458E-005</v>
      </c>
      <c r="M290" s="198" t="n">
        <v>1.91</v>
      </c>
      <c r="N290" s="20" t="n">
        <v>0</v>
      </c>
      <c r="O290" s="20" t="n">
        <v>0</v>
      </c>
      <c r="P290" s="20" t="n">
        <v>0</v>
      </c>
      <c r="Q290" s="20" t="n">
        <v>1</v>
      </c>
      <c r="R290" s="20" t="n">
        <v>8.8403E-006</v>
      </c>
      <c r="S290" s="20" t="n">
        <v>2.946E-007</v>
      </c>
      <c r="T290" s="20" t="n">
        <v>3</v>
      </c>
      <c r="U290" s="20" t="n">
        <v>0</v>
      </c>
      <c r="V290" s="20" t="n">
        <v>0</v>
      </c>
      <c r="W290" s="199" t="s">
        <v>794</v>
      </c>
      <c r="X290" s="20" t="s">
        <v>632</v>
      </c>
      <c r="Y290" s="20" t="s">
        <v>361</v>
      </c>
      <c r="Z290" s="20"/>
      <c r="AA290" s="20"/>
      <c r="AB290" s="20"/>
      <c r="AC290" s="20"/>
      <c r="AD290" s="20" t="n">
        <v>578</v>
      </c>
      <c r="AE290" s="20" t="n">
        <v>289</v>
      </c>
      <c r="AF290" s="20" t="str">
        <f aca="true">INDIRECT("A"&amp;AD290)</f>
        <v>149-ALL</v>
      </c>
      <c r="AG290" s="20" t="n">
        <f aca="true">INDIRECT("D"&amp;AD290)</f>
        <v>200</v>
      </c>
      <c r="AH290" s="20" t="n">
        <f aca="true">INDIRECT("E"&amp;AD290)</f>
        <v>976</v>
      </c>
      <c r="AI290" s="197" t="n">
        <f aca="true">INDIRECT("I"&amp;AD290)</f>
        <v>-8.1593E-006</v>
      </c>
      <c r="AJ290" s="197" t="n">
        <f aca="true">INDIRECT("J"&amp;AD290)</f>
        <v>-3.356E-007</v>
      </c>
      <c r="AK290" s="197" t="n">
        <f aca="true">AVERAGE(INDIRECT("K"&amp;AD290):INDIRECT("K"&amp;AD291-1))</f>
        <v>0.00034948</v>
      </c>
      <c r="AL290" s="197" t="n">
        <f aca="true">AVERAGE(INDIRECT("L"&amp;AD290):INDIRECT("L"&amp;AD291-1))</f>
        <v>1.34245E-005</v>
      </c>
      <c r="AM290" s="197" t="n">
        <f aca="false">(ABS(AK290)/AK290*SQRT((AK290)^2+(AL290)^2))</f>
        <v>0.000349737741172225</v>
      </c>
      <c r="AN290" s="20"/>
      <c r="AO290" s="197" t="n">
        <f aca="true">STDEV(INDIRECT("K"&amp;AD290):INDIRECT("K"&amp;AD291-1))</f>
        <v>9.89949493661421E-008</v>
      </c>
    </row>
    <row r="291" customFormat="false" ht="14.25" hidden="false" customHeight="true" outlineLevel="0" collapsed="false">
      <c r="A291" s="20" t="s">
        <v>793</v>
      </c>
      <c r="B291" s="20" t="s">
        <v>357</v>
      </c>
      <c r="C291" s="20" t="n">
        <v>0</v>
      </c>
      <c r="D291" s="20" t="n">
        <v>200</v>
      </c>
      <c r="E291" s="20" t="n">
        <v>976</v>
      </c>
      <c r="F291" s="20" t="s">
        <v>358</v>
      </c>
      <c r="G291" s="197" t="n">
        <v>0.00087587</v>
      </c>
      <c r="H291" s="197" t="n">
        <v>2.9115E-005</v>
      </c>
      <c r="I291" s="197" t="n">
        <v>-8.2194E-006</v>
      </c>
      <c r="J291" s="197" t="n">
        <v>-3.892E-007</v>
      </c>
      <c r="K291" s="197" t="n">
        <v>0.00088408</v>
      </c>
      <c r="L291" s="197" t="n">
        <v>2.9504E-005</v>
      </c>
      <c r="M291" s="198" t="n">
        <v>1.91</v>
      </c>
      <c r="N291" s="20" t="n">
        <v>0</v>
      </c>
      <c r="O291" s="20" t="n">
        <v>0</v>
      </c>
      <c r="P291" s="20" t="n">
        <v>0</v>
      </c>
      <c r="Q291" s="20" t="n">
        <v>1</v>
      </c>
      <c r="R291" s="20" t="n">
        <v>8.8408E-006</v>
      </c>
      <c r="S291" s="20" t="n">
        <v>2.95E-007</v>
      </c>
      <c r="T291" s="20" t="n">
        <v>3</v>
      </c>
      <c r="U291" s="20" t="n">
        <v>0</v>
      </c>
      <c r="V291" s="20" t="n">
        <v>0</v>
      </c>
      <c r="W291" s="199" t="s">
        <v>795</v>
      </c>
      <c r="X291" s="20" t="s">
        <v>632</v>
      </c>
      <c r="Y291" s="20" t="s">
        <v>361</v>
      </c>
      <c r="Z291" s="20"/>
      <c r="AA291" s="20"/>
      <c r="AB291" s="20"/>
      <c r="AC291" s="20"/>
      <c r="AD291" s="20" t="n">
        <v>580</v>
      </c>
      <c r="AE291" s="20" t="n">
        <v>290</v>
      </c>
      <c r="AF291" s="20" t="str">
        <f aca="true">INDIRECT("A"&amp;AD291)</f>
        <v>149-0.8</v>
      </c>
      <c r="AG291" s="20" t="n">
        <f aca="true">INDIRECT("D"&amp;AD291)</f>
        <v>200</v>
      </c>
      <c r="AH291" s="20" t="n">
        <f aca="true">INDIRECT("E"&amp;AD291)</f>
        <v>976</v>
      </c>
      <c r="AI291" s="197" t="n">
        <f aca="true">INDIRECT("I"&amp;AD291)</f>
        <v>-8.1593E-006</v>
      </c>
      <c r="AJ291" s="197" t="n">
        <f aca="true">INDIRECT("J"&amp;AD291)</f>
        <v>-3.356E-007</v>
      </c>
      <c r="AK291" s="197" t="n">
        <f aca="true">AVERAGE(INDIRECT("K"&amp;AD291):INDIRECT("K"&amp;AD292-1))</f>
        <v>0.00051341</v>
      </c>
      <c r="AL291" s="197" t="n">
        <f aca="true">AVERAGE(INDIRECT("L"&amp;AD291):INDIRECT("L"&amp;AD292-1))</f>
        <v>2.3105E-005</v>
      </c>
      <c r="AM291" s="197" t="n">
        <f aca="false">(ABS(AK291)/AK291*SQRT((AK291)^2+(AL291)^2))</f>
        <v>0.000513929634410198</v>
      </c>
      <c r="AN291" s="20"/>
      <c r="AO291" s="197" t="n">
        <f aca="true">STDEV(INDIRECT("K"&amp;AD291):INDIRECT("K"&amp;AD292-1))</f>
        <v>9.89949493660654E-008</v>
      </c>
    </row>
    <row r="292" customFormat="false" ht="14.25" hidden="false" customHeight="true" outlineLevel="0" collapsed="false">
      <c r="A292" s="20" t="s">
        <v>796</v>
      </c>
      <c r="B292" s="20" t="s">
        <v>357</v>
      </c>
      <c r="C292" s="20" t="n">
        <v>0</v>
      </c>
      <c r="D292" s="20" t="n">
        <v>200</v>
      </c>
      <c r="E292" s="20" t="n">
        <v>976</v>
      </c>
      <c r="F292" s="20" t="s">
        <v>358</v>
      </c>
      <c r="G292" s="197" t="n">
        <v>0.0025683</v>
      </c>
      <c r="H292" s="197" t="n">
        <v>8.58E-005</v>
      </c>
      <c r="I292" s="197" t="n">
        <v>-8.2194E-006</v>
      </c>
      <c r="J292" s="197" t="n">
        <v>-3.892E-007</v>
      </c>
      <c r="K292" s="197" t="n">
        <v>0.0025765</v>
      </c>
      <c r="L292" s="197" t="n">
        <v>8.62E-005</v>
      </c>
      <c r="M292" s="198" t="n">
        <v>1.92</v>
      </c>
      <c r="N292" s="20" t="n">
        <v>0</v>
      </c>
      <c r="O292" s="20" t="n">
        <v>0</v>
      </c>
      <c r="P292" s="20" t="n">
        <v>0</v>
      </c>
      <c r="Q292" s="20" t="n">
        <v>1</v>
      </c>
      <c r="R292" s="20" t="n">
        <v>2.5765E-005</v>
      </c>
      <c r="S292" s="20" t="n">
        <v>8.621E-007</v>
      </c>
      <c r="T292" s="20" t="n">
        <v>3</v>
      </c>
      <c r="U292" s="20" t="n">
        <v>0</v>
      </c>
      <c r="V292" s="20" t="n">
        <v>0</v>
      </c>
      <c r="W292" s="199" t="s">
        <v>797</v>
      </c>
      <c r="X292" s="20" t="s">
        <v>632</v>
      </c>
      <c r="Y292" s="20" t="s">
        <v>361</v>
      </c>
      <c r="Z292" s="20"/>
      <c r="AA292" s="20"/>
      <c r="AB292" s="20"/>
      <c r="AC292" s="20"/>
      <c r="AD292" s="20" t="n">
        <v>582</v>
      </c>
      <c r="AE292" s="20" t="n">
        <v>291</v>
      </c>
      <c r="AF292" s="20" t="str">
        <f aca="true">INDIRECT("A"&amp;AD292)</f>
        <v>149-0.6</v>
      </c>
      <c r="AG292" s="20" t="n">
        <f aca="true">INDIRECT("D"&amp;AD292)</f>
        <v>200</v>
      </c>
      <c r="AH292" s="20" t="n">
        <f aca="true">INDIRECT("E"&amp;AD292)</f>
        <v>976</v>
      </c>
      <c r="AI292" s="197" t="n">
        <f aca="true">INDIRECT("I"&amp;AD292)</f>
        <v>-8.1593E-006</v>
      </c>
      <c r="AJ292" s="197" t="n">
        <f aca="true">INDIRECT("J"&amp;AD292)</f>
        <v>-3.356E-007</v>
      </c>
      <c r="AK292" s="197" t="n">
        <f aca="true">AVERAGE(INDIRECT("K"&amp;AD292):INDIRECT("K"&amp;AD293-1))</f>
        <v>0.00052285</v>
      </c>
      <c r="AL292" s="197" t="n">
        <f aca="true">AVERAGE(INDIRECT("L"&amp;AD292):INDIRECT("L"&amp;AD293-1))</f>
        <v>2.14535E-005</v>
      </c>
      <c r="AM292" s="197" t="n">
        <f aca="false">(ABS(AK292)/AK292*SQRT((AK292)^2+(AL292)^2))</f>
        <v>0.000523289953240314</v>
      </c>
      <c r="AN292" s="20"/>
      <c r="AO292" s="197" t="n">
        <f aca="true">STDEV(INDIRECT("K"&amp;AD292):INDIRECT("K"&amp;AD293-1))</f>
        <v>3.1112698372215E-007</v>
      </c>
    </row>
    <row r="293" customFormat="false" ht="14.25" hidden="false" customHeight="true" outlineLevel="0" collapsed="false">
      <c r="A293" s="20" t="s">
        <v>796</v>
      </c>
      <c r="B293" s="20" t="s">
        <v>357</v>
      </c>
      <c r="C293" s="20" t="n">
        <v>0</v>
      </c>
      <c r="D293" s="20" t="n">
        <v>200</v>
      </c>
      <c r="E293" s="20" t="n">
        <v>976</v>
      </c>
      <c r="F293" s="20" t="s">
        <v>358</v>
      </c>
      <c r="G293" s="197" t="n">
        <v>0.0025681</v>
      </c>
      <c r="H293" s="197" t="n">
        <v>8.61E-005</v>
      </c>
      <c r="I293" s="197" t="n">
        <v>-8.2194E-006</v>
      </c>
      <c r="J293" s="197" t="n">
        <v>-3.892E-007</v>
      </c>
      <c r="K293" s="197" t="n">
        <v>0.0025763</v>
      </c>
      <c r="L293" s="197" t="n">
        <v>8.65E-005</v>
      </c>
      <c r="M293" s="198" t="n">
        <v>1.92</v>
      </c>
      <c r="N293" s="20" t="n">
        <v>0</v>
      </c>
      <c r="O293" s="20" t="n">
        <v>0</v>
      </c>
      <c r="P293" s="20" t="n">
        <v>0</v>
      </c>
      <c r="Q293" s="20" t="n">
        <v>1</v>
      </c>
      <c r="R293" s="20" t="n">
        <v>2.5763E-005</v>
      </c>
      <c r="S293" s="20" t="n">
        <v>8.647E-007</v>
      </c>
      <c r="T293" s="20" t="n">
        <v>3</v>
      </c>
      <c r="U293" s="20" t="n">
        <v>0</v>
      </c>
      <c r="V293" s="20" t="n">
        <v>0</v>
      </c>
      <c r="W293" s="199" t="s">
        <v>798</v>
      </c>
      <c r="X293" s="20" t="s">
        <v>632</v>
      </c>
      <c r="Y293" s="20" t="s">
        <v>361</v>
      </c>
      <c r="Z293" s="20"/>
      <c r="AA293" s="20"/>
      <c r="AB293" s="20"/>
      <c r="AC293" s="20"/>
      <c r="AD293" s="20" t="n">
        <v>584</v>
      </c>
      <c r="AE293" s="20" t="n">
        <v>292</v>
      </c>
      <c r="AF293" s="20" t="str">
        <f aca="true">INDIRECT("A"&amp;AD293)</f>
        <v>149-0.4</v>
      </c>
      <c r="AG293" s="20" t="n">
        <f aca="true">INDIRECT("D"&amp;AD293)</f>
        <v>200</v>
      </c>
      <c r="AH293" s="20" t="n">
        <f aca="true">INDIRECT("E"&amp;AD293)</f>
        <v>976</v>
      </c>
      <c r="AI293" s="197" t="n">
        <f aca="true">INDIRECT("I"&amp;AD293)</f>
        <v>-8.1593E-006</v>
      </c>
      <c r="AJ293" s="197" t="n">
        <f aca="true">INDIRECT("J"&amp;AD293)</f>
        <v>-3.356E-007</v>
      </c>
      <c r="AK293" s="197" t="n">
        <f aca="true">AVERAGE(INDIRECT("K"&amp;AD293):INDIRECT("K"&amp;AD294-1))</f>
        <v>0.000291005</v>
      </c>
      <c r="AL293" s="197" t="n">
        <f aca="true">AVERAGE(INDIRECT("L"&amp;AD293):INDIRECT("L"&amp;AD294-1))</f>
        <v>1.14065E-005</v>
      </c>
      <c r="AM293" s="197" t="n">
        <f aca="false">(ABS(AK293)/AK293*SQRT((AK293)^2+(AL293)^2))</f>
        <v>0.000291228464040262</v>
      </c>
      <c r="AN293" s="20"/>
      <c r="AO293" s="197" t="n">
        <f aca="true">STDEV(INDIRECT("K"&amp;AD293):INDIRECT("K"&amp;AD294-1))</f>
        <v>9.97020561473014E-007</v>
      </c>
    </row>
    <row r="294" customFormat="false" ht="14.25" hidden="false" customHeight="true" outlineLevel="0" collapsed="false">
      <c r="A294" s="20" t="s">
        <v>799</v>
      </c>
      <c r="B294" s="20" t="s">
        <v>357</v>
      </c>
      <c r="C294" s="20" t="n">
        <v>0</v>
      </c>
      <c r="D294" s="20" t="n">
        <v>200</v>
      </c>
      <c r="E294" s="20" t="n">
        <v>976</v>
      </c>
      <c r="F294" s="20" t="s">
        <v>358</v>
      </c>
      <c r="G294" s="197" t="n">
        <v>0.0010525</v>
      </c>
      <c r="H294" s="197" t="n">
        <v>3.52E-005</v>
      </c>
      <c r="I294" s="197" t="n">
        <v>-8.2194E-006</v>
      </c>
      <c r="J294" s="197" t="n">
        <v>-3.892E-007</v>
      </c>
      <c r="K294" s="197" t="n">
        <v>0.0010607</v>
      </c>
      <c r="L294" s="197" t="n">
        <v>3.56E-005</v>
      </c>
      <c r="M294" s="198" t="n">
        <v>1.92</v>
      </c>
      <c r="N294" s="20" t="n">
        <v>0</v>
      </c>
      <c r="O294" s="20" t="n">
        <v>0</v>
      </c>
      <c r="P294" s="20" t="n">
        <v>0</v>
      </c>
      <c r="Q294" s="20" t="n">
        <v>1</v>
      </c>
      <c r="R294" s="20" t="n">
        <v>1.0607E-005</v>
      </c>
      <c r="S294" s="20" t="n">
        <v>3.555E-007</v>
      </c>
      <c r="T294" s="20" t="n">
        <v>3</v>
      </c>
      <c r="U294" s="20" t="n">
        <v>0</v>
      </c>
      <c r="V294" s="20" t="n">
        <v>0</v>
      </c>
      <c r="W294" s="199" t="s">
        <v>800</v>
      </c>
      <c r="X294" s="20" t="s">
        <v>632</v>
      </c>
      <c r="Y294" s="20" t="s">
        <v>361</v>
      </c>
      <c r="Z294" s="20"/>
      <c r="AA294" s="20"/>
      <c r="AB294" s="20"/>
      <c r="AC294" s="20"/>
      <c r="AD294" s="20" t="n">
        <v>586</v>
      </c>
      <c r="AE294" s="20" t="n">
        <v>293</v>
      </c>
      <c r="AF294" s="20" t="str">
        <f aca="true">INDIRECT("A"&amp;AD294)</f>
        <v>149-0.2</v>
      </c>
      <c r="AG294" s="20" t="n">
        <f aca="true">INDIRECT("D"&amp;AD294)</f>
        <v>200</v>
      </c>
      <c r="AH294" s="20" t="n">
        <f aca="true">INDIRECT("E"&amp;AD294)</f>
        <v>976</v>
      </c>
      <c r="AI294" s="197" t="n">
        <f aca="true">INDIRECT("I"&amp;AD294)</f>
        <v>-8.1593E-006</v>
      </c>
      <c r="AJ294" s="197" t="n">
        <f aca="true">INDIRECT("J"&amp;AD294)</f>
        <v>-3.356E-007</v>
      </c>
      <c r="AK294" s="197" t="n">
        <f aca="true">AVERAGE(INDIRECT("K"&amp;AD294):INDIRECT("K"&amp;AD295-1))</f>
        <v>0.00032693</v>
      </c>
      <c r="AL294" s="197" t="n">
        <f aca="true">AVERAGE(INDIRECT("L"&amp;AD294):INDIRECT("L"&amp;AD295-1))</f>
        <v>1.25525E-005</v>
      </c>
      <c r="AM294" s="197" t="n">
        <f aca="false">(ABS(AK294)/AK294*SQRT((AK294)^2+(AL294)^2))</f>
        <v>0.000327170888308006</v>
      </c>
      <c r="AN294" s="20"/>
      <c r="AO294" s="197" t="n">
        <f aca="true">STDEV(INDIRECT("K"&amp;AD294):INDIRECT("K"&amp;AD295-1))</f>
        <v>1.41421356237313E-007</v>
      </c>
    </row>
    <row r="295" customFormat="false" ht="14.25" hidden="false" customHeight="true" outlineLevel="0" collapsed="false">
      <c r="A295" s="20" t="s">
        <v>799</v>
      </c>
      <c r="B295" s="20" t="s">
        <v>357</v>
      </c>
      <c r="C295" s="20" t="n">
        <v>0</v>
      </c>
      <c r="D295" s="20" t="n">
        <v>200</v>
      </c>
      <c r="E295" s="20" t="n">
        <v>976</v>
      </c>
      <c r="F295" s="20" t="s">
        <v>358</v>
      </c>
      <c r="G295" s="197" t="n">
        <v>0.0010525</v>
      </c>
      <c r="H295" s="197" t="n">
        <v>3.49E-005</v>
      </c>
      <c r="I295" s="197" t="n">
        <v>-8.2194E-006</v>
      </c>
      <c r="J295" s="197" t="n">
        <v>-3.892E-007</v>
      </c>
      <c r="K295" s="197" t="n">
        <v>0.0010607</v>
      </c>
      <c r="L295" s="197" t="n">
        <v>3.53E-005</v>
      </c>
      <c r="M295" s="198" t="n">
        <v>1.91</v>
      </c>
      <c r="N295" s="20" t="n">
        <v>0</v>
      </c>
      <c r="O295" s="20" t="n">
        <v>0</v>
      </c>
      <c r="P295" s="20" t="n">
        <v>0</v>
      </c>
      <c r="Q295" s="20" t="n">
        <v>1</v>
      </c>
      <c r="R295" s="20" t="n">
        <v>1.0607E-005</v>
      </c>
      <c r="S295" s="20" t="n">
        <v>3.531E-007</v>
      </c>
      <c r="T295" s="20" t="n">
        <v>3</v>
      </c>
      <c r="U295" s="20" t="n">
        <v>0</v>
      </c>
      <c r="V295" s="20" t="n">
        <v>0</v>
      </c>
      <c r="W295" s="199" t="s">
        <v>801</v>
      </c>
      <c r="X295" s="20" t="s">
        <v>632</v>
      </c>
      <c r="Y295" s="20" t="s">
        <v>361</v>
      </c>
      <c r="Z295" s="20"/>
      <c r="AA295" s="20"/>
      <c r="AB295" s="20"/>
      <c r="AC295" s="20"/>
      <c r="AD295" s="20" t="n">
        <v>588</v>
      </c>
      <c r="AE295" s="20" t="n">
        <v>294</v>
      </c>
      <c r="AF295" s="20" t="str">
        <f aca="true">INDIRECT("A"&amp;AD295)</f>
        <v>149-&lt;0.2</v>
      </c>
      <c r="AG295" s="20" t="n">
        <f aca="true">INDIRECT("D"&amp;AD295)</f>
        <v>200</v>
      </c>
      <c r="AH295" s="20" t="n">
        <f aca="true">INDIRECT("E"&amp;AD295)</f>
        <v>976</v>
      </c>
      <c r="AI295" s="197" t="n">
        <f aca="true">INDIRECT("I"&amp;AD295)</f>
        <v>-8.1593E-006</v>
      </c>
      <c r="AJ295" s="197" t="n">
        <f aca="true">INDIRECT("J"&amp;AD295)</f>
        <v>-3.356E-007</v>
      </c>
      <c r="AK295" s="197" t="n">
        <f aca="true">AVERAGE(INDIRECT("K"&amp;AD295):INDIRECT("K"&amp;AD296-1))</f>
        <v>0.00061209</v>
      </c>
      <c r="AL295" s="197" t="n">
        <f aca="true">AVERAGE(INDIRECT("L"&amp;AD295):INDIRECT("L"&amp;AD296-1))</f>
        <v>2.1904E-005</v>
      </c>
      <c r="AM295" s="197" t="n">
        <f aca="false">(ABS(AK295)/AK295*SQRT((AK295)^2+(AL295)^2))</f>
        <v>0.000612481798354857</v>
      </c>
      <c r="AN295" s="20"/>
      <c r="AO295" s="197" t="n">
        <f aca="true">STDEV(INDIRECT("K"&amp;AD295):INDIRECT("K"&amp;AD296-1))</f>
        <v>2.40416305603455E-007</v>
      </c>
    </row>
    <row r="296" customFormat="false" ht="14.25" hidden="false" customHeight="true" outlineLevel="0" collapsed="false">
      <c r="A296" s="20" t="s">
        <v>802</v>
      </c>
      <c r="B296" s="20" t="s">
        <v>357</v>
      </c>
      <c r="C296" s="20" t="n">
        <v>0</v>
      </c>
      <c r="D296" s="20" t="n">
        <v>200</v>
      </c>
      <c r="E296" s="20" t="n">
        <v>976</v>
      </c>
      <c r="F296" s="20" t="s">
        <v>358</v>
      </c>
      <c r="G296" s="197" t="n">
        <v>0.00069853</v>
      </c>
      <c r="H296" s="197" t="n">
        <v>2.2903E-005</v>
      </c>
      <c r="I296" s="197" t="n">
        <v>-8.2194E-006</v>
      </c>
      <c r="J296" s="197" t="n">
        <v>-3.892E-007</v>
      </c>
      <c r="K296" s="197" t="n">
        <v>0.00070675</v>
      </c>
      <c r="L296" s="197" t="n">
        <v>2.3292E-005</v>
      </c>
      <c r="M296" s="198" t="n">
        <v>1.89</v>
      </c>
      <c r="N296" s="20" t="n">
        <v>0</v>
      </c>
      <c r="O296" s="20" t="n">
        <v>0</v>
      </c>
      <c r="P296" s="20" t="n">
        <v>0</v>
      </c>
      <c r="Q296" s="20" t="n">
        <v>1</v>
      </c>
      <c r="R296" s="20" t="n">
        <v>7.0675E-006</v>
      </c>
      <c r="S296" s="20" t="n">
        <v>2.329E-007</v>
      </c>
      <c r="T296" s="20" t="n">
        <v>3</v>
      </c>
      <c r="U296" s="20" t="n">
        <v>0</v>
      </c>
      <c r="V296" s="20" t="n">
        <v>0</v>
      </c>
      <c r="W296" s="199" t="s">
        <v>803</v>
      </c>
      <c r="X296" s="20" t="s">
        <v>632</v>
      </c>
      <c r="Y296" s="20" t="s">
        <v>361</v>
      </c>
      <c r="Z296" s="20"/>
      <c r="AA296" s="20"/>
      <c r="AB296" s="20"/>
      <c r="AC296" s="20"/>
      <c r="AD296" s="20" t="n">
        <v>590</v>
      </c>
      <c r="AE296" s="20" t="n">
        <v>295</v>
      </c>
      <c r="AF296" s="20" t="n">
        <f aca="true">INDIRECT("A"&amp;AD296)</f>
        <v>0</v>
      </c>
      <c r="AG296" s="20" t="n">
        <f aca="true">INDIRECT("D"&amp;AD296)</f>
        <v>0</v>
      </c>
      <c r="AH296" s="20" t="n">
        <f aca="true">INDIRECT("E"&amp;AD296)</f>
        <v>0</v>
      </c>
      <c r="AI296" s="197" t="n">
        <f aca="true">INDIRECT("I"&amp;AD296)</f>
        <v>0</v>
      </c>
      <c r="AJ296" s="197" t="n">
        <f aca="true">INDIRECT("J"&amp;AD296)</f>
        <v>0</v>
      </c>
      <c r="AK296" s="197" t="e">
        <f aca="true">AVERAGE(INDIRECT("K"&amp;AD296):INDIRECT("K"&amp;AD297-1))</f>
        <v>#REF!</v>
      </c>
      <c r="AL296" s="197" t="e">
        <f aca="true">AVERAGE(INDIRECT("L"&amp;AD296):INDIRECT("L"&amp;AD297-1))</f>
        <v>#REF!</v>
      </c>
      <c r="AM296" s="197" t="e">
        <f aca="false">(ABS(AK296)/AK296*SQRT((AK296)^2+(AL296)^2))</f>
        <v>#REF!</v>
      </c>
      <c r="AN296" s="20"/>
      <c r="AO296" s="197" t="e">
        <f aca="true">STDEV(INDIRECT("K"&amp;AD296):INDIRECT("K"&amp;AD297-1))</f>
        <v>#REF!</v>
      </c>
    </row>
    <row r="297" customFormat="false" ht="14.25" hidden="false" customHeight="true" outlineLevel="0" collapsed="false">
      <c r="A297" s="20" t="s">
        <v>802</v>
      </c>
      <c r="B297" s="20" t="s">
        <v>357</v>
      </c>
      <c r="C297" s="20" t="n">
        <v>0</v>
      </c>
      <c r="D297" s="20" t="n">
        <v>200</v>
      </c>
      <c r="E297" s="20" t="n">
        <v>976</v>
      </c>
      <c r="F297" s="20" t="s">
        <v>358</v>
      </c>
      <c r="G297" s="197" t="n">
        <v>0.00069845</v>
      </c>
      <c r="H297" s="197" t="n">
        <v>2.2687E-005</v>
      </c>
      <c r="I297" s="197" t="n">
        <v>-8.2194E-006</v>
      </c>
      <c r="J297" s="197" t="n">
        <v>-3.892E-007</v>
      </c>
      <c r="K297" s="197" t="n">
        <v>0.00070667</v>
      </c>
      <c r="L297" s="197" t="n">
        <v>2.3076E-005</v>
      </c>
      <c r="M297" s="198" t="n">
        <v>1.87</v>
      </c>
      <c r="N297" s="20" t="n">
        <v>0</v>
      </c>
      <c r="O297" s="20" t="n">
        <v>0</v>
      </c>
      <c r="P297" s="20" t="n">
        <v>0</v>
      </c>
      <c r="Q297" s="20" t="n">
        <v>1</v>
      </c>
      <c r="R297" s="20" t="n">
        <v>7.0667E-006</v>
      </c>
      <c r="S297" s="20" t="n">
        <v>2.308E-007</v>
      </c>
      <c r="T297" s="20" t="n">
        <v>3</v>
      </c>
      <c r="U297" s="20" t="n">
        <v>0</v>
      </c>
      <c r="V297" s="20" t="n">
        <v>0</v>
      </c>
      <c r="W297" s="199" t="s">
        <v>804</v>
      </c>
      <c r="X297" s="20" t="s">
        <v>632</v>
      </c>
      <c r="Y297" s="20" t="s">
        <v>361</v>
      </c>
      <c r="Z297" s="20"/>
      <c r="AA297" s="20"/>
      <c r="AB297" s="20"/>
      <c r="AC297" s="20"/>
      <c r="AD297" s="20"/>
      <c r="AE297" s="20"/>
      <c r="AF297" s="20"/>
      <c r="AG297" s="20"/>
      <c r="AH297" s="20"/>
      <c r="AI297" s="20"/>
      <c r="AJ297" s="20"/>
      <c r="AK297" s="20"/>
      <c r="AL297" s="20"/>
      <c r="AM297" s="20"/>
      <c r="AN297" s="20"/>
      <c r="AO297" s="20"/>
    </row>
    <row r="298" customFormat="false" ht="14.25" hidden="false" customHeight="true" outlineLevel="0" collapsed="false">
      <c r="A298" s="20" t="s">
        <v>805</v>
      </c>
      <c r="B298" s="20" t="s">
        <v>357</v>
      </c>
      <c r="C298" s="20" t="n">
        <v>0</v>
      </c>
      <c r="D298" s="20" t="n">
        <v>200</v>
      </c>
      <c r="E298" s="20" t="n">
        <v>976</v>
      </c>
      <c r="F298" s="20" t="s">
        <v>358</v>
      </c>
      <c r="G298" s="197" t="n">
        <v>0.00065781</v>
      </c>
      <c r="H298" s="197" t="n">
        <v>2.1084E-005</v>
      </c>
      <c r="I298" s="197" t="n">
        <v>-8.2194E-006</v>
      </c>
      <c r="J298" s="197" t="n">
        <v>-3.892E-007</v>
      </c>
      <c r="K298" s="197" t="n">
        <v>0.00066603</v>
      </c>
      <c r="L298" s="197" t="n">
        <v>2.1474E-005</v>
      </c>
      <c r="M298" s="198" t="n">
        <v>1.85</v>
      </c>
      <c r="N298" s="20" t="n">
        <v>0</v>
      </c>
      <c r="O298" s="20" t="n">
        <v>0</v>
      </c>
      <c r="P298" s="20" t="n">
        <v>0</v>
      </c>
      <c r="Q298" s="20" t="n">
        <v>1</v>
      </c>
      <c r="R298" s="20" t="n">
        <v>6.6603E-006</v>
      </c>
      <c r="S298" s="20" t="n">
        <v>2.147E-007</v>
      </c>
      <c r="T298" s="20" t="n">
        <v>3</v>
      </c>
      <c r="U298" s="20" t="n">
        <v>0</v>
      </c>
      <c r="V298" s="20" t="n">
        <v>0</v>
      </c>
      <c r="W298" s="199" t="s">
        <v>806</v>
      </c>
      <c r="X298" s="20" t="s">
        <v>632</v>
      </c>
      <c r="Y298" s="20" t="s">
        <v>361</v>
      </c>
      <c r="Z298" s="20"/>
      <c r="AA298" s="20"/>
      <c r="AB298" s="20"/>
      <c r="AC298" s="20"/>
      <c r="AD298" s="20"/>
      <c r="AE298" s="20"/>
      <c r="AF298" s="20"/>
      <c r="AG298" s="20"/>
      <c r="AH298" s="20"/>
      <c r="AI298" s="20"/>
      <c r="AJ298" s="20"/>
      <c r="AK298" s="20"/>
      <c r="AL298" s="20"/>
      <c r="AM298" s="20"/>
      <c r="AN298" s="20"/>
      <c r="AO298" s="20"/>
    </row>
    <row r="299" customFormat="false" ht="14.25" hidden="false" customHeight="true" outlineLevel="0" collapsed="false">
      <c r="A299" s="20" t="s">
        <v>805</v>
      </c>
      <c r="B299" s="20" t="s">
        <v>357</v>
      </c>
      <c r="C299" s="20" t="n">
        <v>0</v>
      </c>
      <c r="D299" s="20" t="n">
        <v>200</v>
      </c>
      <c r="E299" s="20" t="n">
        <v>976</v>
      </c>
      <c r="F299" s="20" t="s">
        <v>358</v>
      </c>
      <c r="G299" s="197" t="n">
        <v>0.00065774</v>
      </c>
      <c r="H299" s="197" t="n">
        <v>2.1229E-005</v>
      </c>
      <c r="I299" s="197" t="n">
        <v>-8.2194E-006</v>
      </c>
      <c r="J299" s="197" t="n">
        <v>-3.892E-007</v>
      </c>
      <c r="K299" s="197" t="n">
        <v>0.00066596</v>
      </c>
      <c r="L299" s="197" t="n">
        <v>2.1618E-005</v>
      </c>
      <c r="M299" s="198" t="n">
        <v>1.86</v>
      </c>
      <c r="N299" s="20" t="n">
        <v>0</v>
      </c>
      <c r="O299" s="20" t="n">
        <v>0</v>
      </c>
      <c r="P299" s="20" t="n">
        <v>0</v>
      </c>
      <c r="Q299" s="20" t="n">
        <v>1</v>
      </c>
      <c r="R299" s="20" t="n">
        <v>6.6596E-006</v>
      </c>
      <c r="S299" s="20" t="n">
        <v>2.162E-007</v>
      </c>
      <c r="T299" s="20" t="n">
        <v>3</v>
      </c>
      <c r="U299" s="20" t="n">
        <v>0</v>
      </c>
      <c r="V299" s="20" t="n">
        <v>0</v>
      </c>
      <c r="W299" s="199" t="s">
        <v>807</v>
      </c>
      <c r="X299" s="20" t="s">
        <v>632</v>
      </c>
      <c r="Y299" s="20" t="s">
        <v>361</v>
      </c>
      <c r="Z299" s="20"/>
      <c r="AA299" s="20"/>
      <c r="AB299" s="20"/>
      <c r="AC299" s="20"/>
      <c r="AD299" s="20"/>
      <c r="AE299" s="20"/>
      <c r="AF299" s="20"/>
      <c r="AG299" s="20"/>
      <c r="AH299" s="20"/>
      <c r="AI299" s="20"/>
      <c r="AJ299" s="20"/>
      <c r="AK299" s="20"/>
      <c r="AL299" s="20"/>
      <c r="AM299" s="20"/>
      <c r="AN299" s="20"/>
      <c r="AO299" s="20"/>
    </row>
    <row r="300" customFormat="false" ht="14.25" hidden="false" customHeight="true" outlineLevel="0" collapsed="false">
      <c r="A300" s="20" t="s">
        <v>808</v>
      </c>
      <c r="B300" s="20" t="s">
        <v>357</v>
      </c>
      <c r="C300" s="20" t="n">
        <v>0</v>
      </c>
      <c r="D300" s="20" t="n">
        <v>200</v>
      </c>
      <c r="E300" s="20" t="n">
        <v>976</v>
      </c>
      <c r="F300" s="20" t="s">
        <v>358</v>
      </c>
      <c r="G300" s="197" t="n">
        <v>0.0011449</v>
      </c>
      <c r="H300" s="197" t="n">
        <v>3.51E-005</v>
      </c>
      <c r="I300" s="197" t="n">
        <v>-8.2194E-006</v>
      </c>
      <c r="J300" s="197" t="n">
        <v>-3.892E-007</v>
      </c>
      <c r="K300" s="197" t="n">
        <v>0.0011532</v>
      </c>
      <c r="L300" s="197" t="n">
        <v>3.55E-005</v>
      </c>
      <c r="M300" s="198" t="n">
        <v>1.76</v>
      </c>
      <c r="N300" s="20" t="n">
        <v>0</v>
      </c>
      <c r="O300" s="20" t="n">
        <v>0</v>
      </c>
      <c r="P300" s="20" t="n">
        <v>0</v>
      </c>
      <c r="Q300" s="20" t="n">
        <v>1</v>
      </c>
      <c r="R300" s="20" t="n">
        <v>1.1532E-005</v>
      </c>
      <c r="S300" s="20" t="n">
        <v>3.552E-007</v>
      </c>
      <c r="T300" s="20" t="n">
        <v>3</v>
      </c>
      <c r="U300" s="20" t="n">
        <v>0</v>
      </c>
      <c r="V300" s="20" t="n">
        <v>0</v>
      </c>
      <c r="W300" s="199" t="s">
        <v>809</v>
      </c>
      <c r="X300" s="20" t="s">
        <v>632</v>
      </c>
      <c r="Y300" s="20" t="s">
        <v>361</v>
      </c>
      <c r="Z300" s="20"/>
      <c r="AA300" s="20"/>
      <c r="AB300" s="20"/>
      <c r="AC300" s="20"/>
      <c r="AD300" s="20"/>
      <c r="AE300" s="20"/>
      <c r="AF300" s="20"/>
      <c r="AG300" s="20"/>
      <c r="AH300" s="20"/>
      <c r="AI300" s="20"/>
      <c r="AJ300" s="20"/>
      <c r="AK300" s="20"/>
      <c r="AL300" s="20"/>
      <c r="AM300" s="20"/>
      <c r="AN300" s="20"/>
      <c r="AO300" s="20"/>
    </row>
    <row r="301" customFormat="false" ht="14.25" hidden="false" customHeight="true" outlineLevel="0" collapsed="false">
      <c r="A301" s="20" t="s">
        <v>808</v>
      </c>
      <c r="B301" s="20" t="s">
        <v>357</v>
      </c>
      <c r="C301" s="20" t="n">
        <v>0</v>
      </c>
      <c r="D301" s="20" t="n">
        <v>200</v>
      </c>
      <c r="E301" s="20" t="n">
        <v>976</v>
      </c>
      <c r="F301" s="20" t="s">
        <v>358</v>
      </c>
      <c r="G301" s="197" t="n">
        <v>0.001145</v>
      </c>
      <c r="H301" s="197" t="n">
        <v>3.52E-005</v>
      </c>
      <c r="I301" s="197" t="n">
        <v>-8.2194E-006</v>
      </c>
      <c r="J301" s="197" t="n">
        <v>-3.892E-007</v>
      </c>
      <c r="K301" s="197" t="n">
        <v>0.0011532</v>
      </c>
      <c r="L301" s="197" t="n">
        <v>3.56E-005</v>
      </c>
      <c r="M301" s="198" t="n">
        <v>1.77</v>
      </c>
      <c r="N301" s="20" t="n">
        <v>0</v>
      </c>
      <c r="O301" s="20" t="n">
        <v>0</v>
      </c>
      <c r="P301" s="20" t="n">
        <v>0</v>
      </c>
      <c r="Q301" s="20" t="n">
        <v>1</v>
      </c>
      <c r="R301" s="20" t="n">
        <v>1.1532E-005</v>
      </c>
      <c r="S301" s="20" t="n">
        <v>3.559E-007</v>
      </c>
      <c r="T301" s="20" t="n">
        <v>3</v>
      </c>
      <c r="U301" s="20" t="n">
        <v>0</v>
      </c>
      <c r="V301" s="20" t="n">
        <v>0</v>
      </c>
      <c r="W301" s="199" t="s">
        <v>810</v>
      </c>
      <c r="X301" s="20" t="s">
        <v>632</v>
      </c>
      <c r="Y301" s="20" t="s">
        <v>361</v>
      </c>
      <c r="Z301" s="20"/>
      <c r="AA301" s="20"/>
      <c r="AB301" s="20"/>
      <c r="AC301" s="20"/>
      <c r="AD301" s="20"/>
      <c r="AE301" s="20"/>
      <c r="AF301" s="20"/>
      <c r="AG301" s="20"/>
      <c r="AH301" s="20"/>
      <c r="AI301" s="20"/>
      <c r="AJ301" s="20"/>
      <c r="AK301" s="20"/>
      <c r="AL301" s="20"/>
      <c r="AM301" s="20"/>
      <c r="AN301" s="20"/>
      <c r="AO301" s="20"/>
    </row>
    <row r="302" customFormat="false" ht="14.25" hidden="false" customHeight="true" outlineLevel="0" collapsed="false">
      <c r="A302" s="20" t="s">
        <v>811</v>
      </c>
      <c r="B302" s="20" t="s">
        <v>357</v>
      </c>
      <c r="C302" s="20" t="n">
        <v>0</v>
      </c>
      <c r="D302" s="20" t="n">
        <v>200</v>
      </c>
      <c r="E302" s="20" t="n">
        <v>976</v>
      </c>
      <c r="F302" s="20" t="s">
        <v>358</v>
      </c>
      <c r="G302" s="197" t="n">
        <v>0.00052184</v>
      </c>
      <c r="H302" s="197" t="n">
        <v>1.7698E-005</v>
      </c>
      <c r="I302" s="197" t="n">
        <v>-8.2194E-006</v>
      </c>
      <c r="J302" s="197" t="n">
        <v>-3.892E-007</v>
      </c>
      <c r="K302" s="197" t="n">
        <v>0.00053006</v>
      </c>
      <c r="L302" s="197" t="n">
        <v>1.8087E-005</v>
      </c>
      <c r="M302" s="198" t="n">
        <v>1.95</v>
      </c>
      <c r="N302" s="20" t="n">
        <v>0</v>
      </c>
      <c r="O302" s="20" t="n">
        <v>0</v>
      </c>
      <c r="P302" s="20" t="n">
        <v>0</v>
      </c>
      <c r="Q302" s="20" t="n">
        <v>1</v>
      </c>
      <c r="R302" s="20" t="n">
        <v>5.3006E-006</v>
      </c>
      <c r="S302" s="20" t="n">
        <v>1.809E-007</v>
      </c>
      <c r="T302" s="20" t="n">
        <v>3</v>
      </c>
      <c r="U302" s="20" t="n">
        <v>0</v>
      </c>
      <c r="V302" s="20" t="n">
        <v>0</v>
      </c>
      <c r="W302" s="199" t="s">
        <v>812</v>
      </c>
      <c r="X302" s="20" t="s">
        <v>632</v>
      </c>
      <c r="Y302" s="20" t="s">
        <v>361</v>
      </c>
      <c r="Z302" s="20"/>
      <c r="AA302" s="20"/>
      <c r="AB302" s="20"/>
      <c r="AC302" s="20"/>
      <c r="AD302" s="20"/>
      <c r="AE302" s="20"/>
      <c r="AF302" s="20"/>
      <c r="AG302" s="20"/>
      <c r="AH302" s="20"/>
      <c r="AI302" s="20"/>
      <c r="AJ302" s="20"/>
      <c r="AK302" s="20"/>
      <c r="AL302" s="20"/>
      <c r="AM302" s="20"/>
      <c r="AN302" s="20"/>
      <c r="AO302" s="20"/>
    </row>
    <row r="303" customFormat="false" ht="14.25" hidden="false" customHeight="true" outlineLevel="0" collapsed="false">
      <c r="A303" s="20" t="s">
        <v>811</v>
      </c>
      <c r="B303" s="20" t="s">
        <v>357</v>
      </c>
      <c r="C303" s="20" t="n">
        <v>0</v>
      </c>
      <c r="D303" s="20" t="n">
        <v>200</v>
      </c>
      <c r="E303" s="20" t="n">
        <v>976</v>
      </c>
      <c r="F303" s="20" t="s">
        <v>358</v>
      </c>
      <c r="G303" s="197" t="n">
        <v>0.00052209</v>
      </c>
      <c r="H303" s="197" t="n">
        <v>1.7946E-005</v>
      </c>
      <c r="I303" s="197" t="n">
        <v>-8.2194E-006</v>
      </c>
      <c r="J303" s="197" t="n">
        <v>-3.892E-007</v>
      </c>
      <c r="K303" s="197" t="n">
        <v>0.00053031</v>
      </c>
      <c r="L303" s="197" t="n">
        <v>1.8336E-005</v>
      </c>
      <c r="M303" s="198" t="n">
        <v>1.98</v>
      </c>
      <c r="N303" s="20" t="n">
        <v>0</v>
      </c>
      <c r="O303" s="20" t="n">
        <v>0</v>
      </c>
      <c r="P303" s="20" t="n">
        <v>0</v>
      </c>
      <c r="Q303" s="20" t="n">
        <v>1</v>
      </c>
      <c r="R303" s="20" t="n">
        <v>5.3031E-006</v>
      </c>
      <c r="S303" s="20" t="n">
        <v>1.834E-007</v>
      </c>
      <c r="T303" s="20" t="n">
        <v>3</v>
      </c>
      <c r="U303" s="20" t="n">
        <v>0</v>
      </c>
      <c r="V303" s="20" t="n">
        <v>0</v>
      </c>
      <c r="W303" s="199" t="s">
        <v>813</v>
      </c>
      <c r="X303" s="20" t="s">
        <v>632</v>
      </c>
      <c r="Y303" s="20" t="s">
        <v>361</v>
      </c>
      <c r="Z303" s="20"/>
      <c r="AA303" s="20"/>
      <c r="AB303" s="20"/>
      <c r="AC303" s="20"/>
      <c r="AD303" s="20"/>
      <c r="AE303" s="20"/>
      <c r="AF303" s="20"/>
      <c r="AG303" s="20"/>
      <c r="AH303" s="20"/>
      <c r="AI303" s="20"/>
      <c r="AJ303" s="20"/>
      <c r="AK303" s="20"/>
      <c r="AL303" s="20"/>
      <c r="AM303" s="20"/>
      <c r="AN303" s="20"/>
      <c r="AO303" s="20"/>
    </row>
    <row r="304" customFormat="false" ht="14.25" hidden="false" customHeight="true" outlineLevel="0" collapsed="false">
      <c r="A304" s="20" t="s">
        <v>814</v>
      </c>
      <c r="B304" s="20" t="s">
        <v>357</v>
      </c>
      <c r="C304" s="20" t="n">
        <v>0</v>
      </c>
      <c r="D304" s="20" t="n">
        <v>200</v>
      </c>
      <c r="E304" s="20" t="n">
        <v>976</v>
      </c>
      <c r="F304" s="20" t="s">
        <v>358</v>
      </c>
      <c r="G304" s="197" t="n">
        <v>0.0009664</v>
      </c>
      <c r="H304" s="197" t="n">
        <v>3.5571E-005</v>
      </c>
      <c r="I304" s="197" t="n">
        <v>-8.2194E-006</v>
      </c>
      <c r="J304" s="197" t="n">
        <v>-3.892E-007</v>
      </c>
      <c r="K304" s="197" t="n">
        <v>0.00097462</v>
      </c>
      <c r="L304" s="197" t="n">
        <v>3.596E-005</v>
      </c>
      <c r="M304" s="198" t="n">
        <v>2.11</v>
      </c>
      <c r="N304" s="20" t="n">
        <v>0</v>
      </c>
      <c r="O304" s="20" t="n">
        <v>0</v>
      </c>
      <c r="P304" s="20" t="n">
        <v>0</v>
      </c>
      <c r="Q304" s="20" t="n">
        <v>1</v>
      </c>
      <c r="R304" s="20" t="n">
        <v>9.7462E-006</v>
      </c>
      <c r="S304" s="20" t="n">
        <v>3.596E-007</v>
      </c>
      <c r="T304" s="20" t="n">
        <v>3</v>
      </c>
      <c r="U304" s="20" t="n">
        <v>0</v>
      </c>
      <c r="V304" s="20" t="n">
        <v>0</v>
      </c>
      <c r="W304" s="199" t="s">
        <v>815</v>
      </c>
      <c r="X304" s="20" t="s">
        <v>632</v>
      </c>
      <c r="Y304" s="20" t="s">
        <v>361</v>
      </c>
      <c r="Z304" s="20"/>
      <c r="AA304" s="20"/>
      <c r="AB304" s="20"/>
      <c r="AC304" s="20"/>
      <c r="AD304" s="20"/>
      <c r="AE304" s="20"/>
      <c r="AF304" s="20"/>
      <c r="AG304" s="20"/>
      <c r="AH304" s="20"/>
      <c r="AI304" s="20"/>
      <c r="AJ304" s="20"/>
      <c r="AK304" s="20"/>
      <c r="AL304" s="20"/>
      <c r="AM304" s="20"/>
      <c r="AN304" s="20"/>
      <c r="AO304" s="20"/>
    </row>
    <row r="305" customFormat="false" ht="14.25" hidden="false" customHeight="true" outlineLevel="0" collapsed="false">
      <c r="A305" s="20" t="s">
        <v>814</v>
      </c>
      <c r="B305" s="20" t="s">
        <v>357</v>
      </c>
      <c r="C305" s="20" t="n">
        <v>0</v>
      </c>
      <c r="D305" s="20" t="n">
        <v>200</v>
      </c>
      <c r="E305" s="20" t="n">
        <v>976</v>
      </c>
      <c r="F305" s="20" t="s">
        <v>358</v>
      </c>
      <c r="G305" s="197" t="n">
        <v>0.00096597</v>
      </c>
      <c r="H305" s="197" t="n">
        <v>3.5506E-005</v>
      </c>
      <c r="I305" s="197" t="n">
        <v>-8.2194E-006</v>
      </c>
      <c r="J305" s="197" t="n">
        <v>-3.892E-007</v>
      </c>
      <c r="K305" s="197" t="n">
        <v>0.00097419</v>
      </c>
      <c r="L305" s="197" t="n">
        <v>3.5895E-005</v>
      </c>
      <c r="M305" s="198" t="n">
        <v>2.11</v>
      </c>
      <c r="N305" s="20" t="n">
        <v>0</v>
      </c>
      <c r="O305" s="20" t="n">
        <v>0</v>
      </c>
      <c r="P305" s="20" t="n">
        <v>0</v>
      </c>
      <c r="Q305" s="20" t="n">
        <v>1</v>
      </c>
      <c r="R305" s="20" t="n">
        <v>9.7419E-006</v>
      </c>
      <c r="S305" s="20" t="n">
        <v>3.589E-007</v>
      </c>
      <c r="T305" s="20" t="n">
        <v>3</v>
      </c>
      <c r="U305" s="20" t="n">
        <v>0</v>
      </c>
      <c r="V305" s="20" t="n">
        <v>0</v>
      </c>
      <c r="W305" s="199" t="s">
        <v>816</v>
      </c>
      <c r="X305" s="20" t="s">
        <v>632</v>
      </c>
      <c r="Y305" s="20" t="s">
        <v>361</v>
      </c>
      <c r="Z305" s="20"/>
      <c r="AA305" s="20"/>
      <c r="AB305" s="20"/>
      <c r="AC305" s="20"/>
      <c r="AD305" s="20"/>
      <c r="AE305" s="20"/>
      <c r="AF305" s="20"/>
      <c r="AG305" s="20"/>
      <c r="AH305" s="20"/>
      <c r="AI305" s="20"/>
      <c r="AJ305" s="20"/>
      <c r="AK305" s="20"/>
      <c r="AL305" s="20"/>
      <c r="AM305" s="20"/>
      <c r="AN305" s="20"/>
      <c r="AO305" s="20"/>
    </row>
    <row r="306" customFormat="false" ht="14.25" hidden="false" customHeight="true" outlineLevel="0" collapsed="false">
      <c r="A306" s="20" t="s">
        <v>817</v>
      </c>
      <c r="B306" s="20" t="s">
        <v>357</v>
      </c>
      <c r="C306" s="20" t="n">
        <v>0</v>
      </c>
      <c r="D306" s="20" t="n">
        <v>200</v>
      </c>
      <c r="E306" s="20" t="n">
        <v>976</v>
      </c>
      <c r="F306" s="20" t="s">
        <v>358</v>
      </c>
      <c r="G306" s="197" t="n">
        <v>0.00093576</v>
      </c>
      <c r="H306" s="197" t="n">
        <v>2.9726E-005</v>
      </c>
      <c r="I306" s="197" t="n">
        <v>-8.2194E-006</v>
      </c>
      <c r="J306" s="197" t="n">
        <v>-3.892E-007</v>
      </c>
      <c r="K306" s="197" t="n">
        <v>0.00094398</v>
      </c>
      <c r="L306" s="197" t="n">
        <v>3.0116E-005</v>
      </c>
      <c r="M306" s="198" t="n">
        <v>1.83</v>
      </c>
      <c r="N306" s="20" t="n">
        <v>0</v>
      </c>
      <c r="O306" s="20" t="n">
        <v>0</v>
      </c>
      <c r="P306" s="20" t="n">
        <v>0</v>
      </c>
      <c r="Q306" s="20" t="n">
        <v>1</v>
      </c>
      <c r="R306" s="20" t="n">
        <v>9.4398E-006</v>
      </c>
      <c r="S306" s="20" t="n">
        <v>3.012E-007</v>
      </c>
      <c r="T306" s="20" t="n">
        <v>3</v>
      </c>
      <c r="U306" s="20" t="n">
        <v>0</v>
      </c>
      <c r="V306" s="20" t="n">
        <v>0</v>
      </c>
      <c r="W306" s="199" t="s">
        <v>818</v>
      </c>
      <c r="X306" s="20" t="s">
        <v>632</v>
      </c>
      <c r="Y306" s="20" t="s">
        <v>361</v>
      </c>
      <c r="Z306" s="20"/>
      <c r="AA306" s="20"/>
      <c r="AB306" s="20"/>
      <c r="AC306" s="20"/>
      <c r="AD306" s="20"/>
      <c r="AE306" s="20"/>
      <c r="AF306" s="20"/>
      <c r="AG306" s="20"/>
      <c r="AH306" s="20"/>
      <c r="AI306" s="20"/>
      <c r="AJ306" s="20"/>
      <c r="AK306" s="20"/>
      <c r="AL306" s="20"/>
      <c r="AM306" s="20"/>
      <c r="AN306" s="20"/>
      <c r="AO306" s="20"/>
    </row>
    <row r="307" customFormat="false" ht="14.25" hidden="false" customHeight="true" outlineLevel="0" collapsed="false">
      <c r="A307" s="20" t="s">
        <v>817</v>
      </c>
      <c r="B307" s="20" t="s">
        <v>357</v>
      </c>
      <c r="C307" s="20" t="n">
        <v>0</v>
      </c>
      <c r="D307" s="20" t="n">
        <v>200</v>
      </c>
      <c r="E307" s="20" t="n">
        <v>976</v>
      </c>
      <c r="F307" s="20" t="s">
        <v>358</v>
      </c>
      <c r="G307" s="197" t="n">
        <v>0.00093597</v>
      </c>
      <c r="H307" s="197" t="n">
        <v>2.9954E-005</v>
      </c>
      <c r="I307" s="197" t="n">
        <v>-8.2194E-006</v>
      </c>
      <c r="J307" s="197" t="n">
        <v>-3.892E-007</v>
      </c>
      <c r="K307" s="197" t="n">
        <v>0.00094418</v>
      </c>
      <c r="L307" s="197" t="n">
        <v>3.0343E-005</v>
      </c>
      <c r="M307" s="198" t="n">
        <v>1.84</v>
      </c>
      <c r="N307" s="20" t="n">
        <v>0</v>
      </c>
      <c r="O307" s="20" t="n">
        <v>0</v>
      </c>
      <c r="P307" s="20" t="n">
        <v>0</v>
      </c>
      <c r="Q307" s="20" t="n">
        <v>1</v>
      </c>
      <c r="R307" s="20" t="n">
        <v>9.4418E-006</v>
      </c>
      <c r="S307" s="20" t="n">
        <v>3.034E-007</v>
      </c>
      <c r="T307" s="20" t="n">
        <v>3</v>
      </c>
      <c r="U307" s="20" t="n">
        <v>0</v>
      </c>
      <c r="V307" s="20" t="n">
        <v>0</v>
      </c>
      <c r="W307" s="199" t="s">
        <v>819</v>
      </c>
      <c r="X307" s="20" t="s">
        <v>632</v>
      </c>
      <c r="Y307" s="20" t="s">
        <v>361</v>
      </c>
      <c r="Z307" s="20"/>
      <c r="AA307" s="20"/>
      <c r="AB307" s="20"/>
      <c r="AC307" s="20"/>
      <c r="AD307" s="20"/>
      <c r="AE307" s="20"/>
      <c r="AF307" s="20"/>
      <c r="AG307" s="20"/>
      <c r="AH307" s="20"/>
      <c r="AI307" s="20"/>
      <c r="AJ307" s="20"/>
      <c r="AK307" s="20"/>
      <c r="AL307" s="20"/>
      <c r="AM307" s="20"/>
      <c r="AN307" s="20"/>
      <c r="AO307" s="20"/>
    </row>
    <row r="308" customFormat="false" ht="14.25" hidden="false" customHeight="true" outlineLevel="0" collapsed="false">
      <c r="A308" s="20" t="s">
        <v>820</v>
      </c>
      <c r="B308" s="20" t="s">
        <v>357</v>
      </c>
      <c r="C308" s="20" t="n">
        <v>0</v>
      </c>
      <c r="D308" s="20" t="n">
        <v>200</v>
      </c>
      <c r="E308" s="20" t="n">
        <v>976</v>
      </c>
      <c r="F308" s="20" t="s">
        <v>358</v>
      </c>
      <c r="G308" s="197" t="n">
        <v>0.00036253</v>
      </c>
      <c r="H308" s="197" t="n">
        <v>1.2868E-005</v>
      </c>
      <c r="I308" s="197" t="n">
        <v>-8.2194E-006</v>
      </c>
      <c r="J308" s="197" t="n">
        <v>-3.892E-007</v>
      </c>
      <c r="K308" s="197" t="n">
        <v>0.00037075</v>
      </c>
      <c r="L308" s="197" t="n">
        <v>1.3257E-005</v>
      </c>
      <c r="M308" s="198" t="n">
        <v>2.05</v>
      </c>
      <c r="N308" s="20" t="n">
        <v>0</v>
      </c>
      <c r="O308" s="20" t="n">
        <v>0</v>
      </c>
      <c r="P308" s="20" t="n">
        <v>0</v>
      </c>
      <c r="Q308" s="20" t="n">
        <v>1</v>
      </c>
      <c r="R308" s="20" t="n">
        <v>3.7075E-006</v>
      </c>
      <c r="S308" s="20" t="n">
        <v>1.326E-007</v>
      </c>
      <c r="T308" s="20" t="n">
        <v>3</v>
      </c>
      <c r="U308" s="20" t="n">
        <v>0</v>
      </c>
      <c r="V308" s="20" t="n">
        <v>0</v>
      </c>
      <c r="W308" s="199" t="s">
        <v>821</v>
      </c>
      <c r="X308" s="20" t="s">
        <v>632</v>
      </c>
      <c r="Y308" s="20" t="s">
        <v>361</v>
      </c>
      <c r="Z308" s="20"/>
      <c r="AA308" s="20"/>
      <c r="AB308" s="20"/>
      <c r="AC308" s="20"/>
      <c r="AD308" s="20"/>
      <c r="AE308" s="20"/>
      <c r="AF308" s="20"/>
      <c r="AG308" s="20"/>
      <c r="AH308" s="20"/>
      <c r="AI308" s="20"/>
      <c r="AJ308" s="20"/>
      <c r="AK308" s="20"/>
      <c r="AL308" s="20"/>
      <c r="AM308" s="20"/>
      <c r="AN308" s="20"/>
      <c r="AO308" s="20"/>
    </row>
    <row r="309" customFormat="false" ht="14.25" hidden="false" customHeight="true" outlineLevel="0" collapsed="false">
      <c r="A309" s="20" t="s">
        <v>820</v>
      </c>
      <c r="B309" s="20" t="s">
        <v>357</v>
      </c>
      <c r="C309" s="20" t="n">
        <v>0</v>
      </c>
      <c r="D309" s="20" t="n">
        <v>200</v>
      </c>
      <c r="E309" s="20" t="n">
        <v>976</v>
      </c>
      <c r="F309" s="20" t="s">
        <v>358</v>
      </c>
      <c r="G309" s="197" t="n">
        <v>0.00036238</v>
      </c>
      <c r="H309" s="197" t="n">
        <v>1.2948E-005</v>
      </c>
      <c r="I309" s="197" t="n">
        <v>-8.2194E-006</v>
      </c>
      <c r="J309" s="197" t="n">
        <v>-3.892E-007</v>
      </c>
      <c r="K309" s="197" t="n">
        <v>0.0003706</v>
      </c>
      <c r="L309" s="197" t="n">
        <v>1.3337E-005</v>
      </c>
      <c r="M309" s="198" t="n">
        <v>2.06</v>
      </c>
      <c r="N309" s="20" t="n">
        <v>0</v>
      </c>
      <c r="O309" s="20" t="n">
        <v>0</v>
      </c>
      <c r="P309" s="20" t="n">
        <v>0</v>
      </c>
      <c r="Q309" s="20" t="n">
        <v>1</v>
      </c>
      <c r="R309" s="20" t="n">
        <v>3.706E-006</v>
      </c>
      <c r="S309" s="20" t="n">
        <v>1.334E-007</v>
      </c>
      <c r="T309" s="20" t="n">
        <v>3</v>
      </c>
      <c r="U309" s="20" t="n">
        <v>0</v>
      </c>
      <c r="V309" s="20" t="n">
        <v>0</v>
      </c>
      <c r="W309" s="199" t="s">
        <v>822</v>
      </c>
      <c r="X309" s="20" t="s">
        <v>632</v>
      </c>
      <c r="Y309" s="20" t="s">
        <v>361</v>
      </c>
      <c r="Z309" s="20"/>
      <c r="AA309" s="20"/>
      <c r="AB309" s="20"/>
      <c r="AC309" s="20"/>
      <c r="AD309" s="20"/>
      <c r="AE309" s="20"/>
      <c r="AF309" s="20"/>
      <c r="AG309" s="20"/>
      <c r="AH309" s="20"/>
      <c r="AI309" s="20"/>
      <c r="AJ309" s="20"/>
      <c r="AK309" s="20"/>
      <c r="AL309" s="20"/>
      <c r="AM309" s="20"/>
      <c r="AN309" s="20"/>
      <c r="AO309" s="20"/>
    </row>
    <row r="310" customFormat="false" ht="14.25" hidden="false" customHeight="true" outlineLevel="0" collapsed="false">
      <c r="A310" s="20" t="s">
        <v>823</v>
      </c>
      <c r="B310" s="20" t="s">
        <v>357</v>
      </c>
      <c r="C310" s="20" t="n">
        <v>0</v>
      </c>
      <c r="D310" s="20" t="n">
        <v>200</v>
      </c>
      <c r="E310" s="20" t="n">
        <v>976</v>
      </c>
      <c r="F310" s="20" t="s">
        <v>358</v>
      </c>
      <c r="G310" s="197" t="n">
        <v>0.00044998</v>
      </c>
      <c r="H310" s="197" t="n">
        <v>1.498E-005</v>
      </c>
      <c r="I310" s="197" t="n">
        <v>-8.2194E-006</v>
      </c>
      <c r="J310" s="197" t="n">
        <v>-3.892E-007</v>
      </c>
      <c r="K310" s="197" t="n">
        <v>0.0004582</v>
      </c>
      <c r="L310" s="197" t="n">
        <v>1.5369E-005</v>
      </c>
      <c r="M310" s="198" t="n">
        <v>1.92</v>
      </c>
      <c r="N310" s="20" t="n">
        <v>0</v>
      </c>
      <c r="O310" s="20" t="n">
        <v>0</v>
      </c>
      <c r="P310" s="20" t="n">
        <v>0</v>
      </c>
      <c r="Q310" s="20" t="n">
        <v>1</v>
      </c>
      <c r="R310" s="20" t="n">
        <v>4.582E-006</v>
      </c>
      <c r="S310" s="20" t="n">
        <v>1.537E-007</v>
      </c>
      <c r="T310" s="20" t="n">
        <v>3</v>
      </c>
      <c r="U310" s="20" t="n">
        <v>0</v>
      </c>
      <c r="V310" s="20" t="n">
        <v>0</v>
      </c>
      <c r="W310" s="199" t="s">
        <v>824</v>
      </c>
      <c r="X310" s="20" t="s">
        <v>632</v>
      </c>
      <c r="Y310" s="20" t="s">
        <v>361</v>
      </c>
      <c r="Z310" s="20"/>
      <c r="AA310" s="20"/>
      <c r="AB310" s="20"/>
      <c r="AC310" s="20"/>
      <c r="AD310" s="20"/>
      <c r="AE310" s="20"/>
      <c r="AF310" s="20"/>
      <c r="AG310" s="20"/>
      <c r="AH310" s="20"/>
      <c r="AI310" s="20"/>
      <c r="AJ310" s="20"/>
      <c r="AK310" s="20"/>
      <c r="AL310" s="20"/>
      <c r="AM310" s="20"/>
      <c r="AN310" s="20"/>
      <c r="AO310" s="20"/>
    </row>
    <row r="311" customFormat="false" ht="14.25" hidden="false" customHeight="true" outlineLevel="0" collapsed="false">
      <c r="A311" s="20" t="s">
        <v>823</v>
      </c>
      <c r="B311" s="20" t="s">
        <v>357</v>
      </c>
      <c r="C311" s="20" t="n">
        <v>0</v>
      </c>
      <c r="D311" s="20" t="n">
        <v>200</v>
      </c>
      <c r="E311" s="20" t="n">
        <v>976</v>
      </c>
      <c r="F311" s="20" t="s">
        <v>358</v>
      </c>
      <c r="G311" s="197" t="n">
        <v>0.00044987</v>
      </c>
      <c r="H311" s="197" t="n">
        <v>1.5174E-005</v>
      </c>
      <c r="I311" s="197" t="n">
        <v>-8.2194E-006</v>
      </c>
      <c r="J311" s="197" t="n">
        <v>-3.892E-007</v>
      </c>
      <c r="K311" s="197" t="n">
        <v>0.00045808</v>
      </c>
      <c r="L311" s="197" t="n">
        <v>1.5563E-005</v>
      </c>
      <c r="M311" s="198" t="n">
        <v>1.95</v>
      </c>
      <c r="N311" s="20" t="n">
        <v>0</v>
      </c>
      <c r="O311" s="20" t="n">
        <v>0</v>
      </c>
      <c r="P311" s="20" t="n">
        <v>0</v>
      </c>
      <c r="Q311" s="20" t="n">
        <v>1</v>
      </c>
      <c r="R311" s="20" t="n">
        <v>4.5808E-006</v>
      </c>
      <c r="S311" s="20" t="n">
        <v>1.556E-007</v>
      </c>
      <c r="T311" s="20" t="n">
        <v>3</v>
      </c>
      <c r="U311" s="20" t="n">
        <v>0</v>
      </c>
      <c r="V311" s="20" t="n">
        <v>0</v>
      </c>
      <c r="W311" s="199" t="s">
        <v>825</v>
      </c>
      <c r="X311" s="20" t="s">
        <v>632</v>
      </c>
      <c r="Y311" s="20" t="s">
        <v>361</v>
      </c>
      <c r="Z311" s="20"/>
      <c r="AA311" s="20"/>
      <c r="AB311" s="20"/>
      <c r="AC311" s="20"/>
      <c r="AD311" s="20"/>
      <c r="AE311" s="20"/>
      <c r="AF311" s="20"/>
      <c r="AG311" s="20"/>
      <c r="AH311" s="20"/>
      <c r="AI311" s="20"/>
      <c r="AJ311" s="20"/>
      <c r="AK311" s="20"/>
      <c r="AL311" s="20"/>
      <c r="AM311" s="20"/>
      <c r="AN311" s="20"/>
      <c r="AO311" s="20"/>
    </row>
    <row r="312" customFormat="false" ht="14.25" hidden="false" customHeight="true" outlineLevel="0" collapsed="false">
      <c r="A312" s="20" t="s">
        <v>826</v>
      </c>
      <c r="B312" s="20" t="s">
        <v>357</v>
      </c>
      <c r="C312" s="20" t="n">
        <v>0</v>
      </c>
      <c r="D312" s="20" t="n">
        <v>200</v>
      </c>
      <c r="E312" s="20" t="n">
        <v>976</v>
      </c>
      <c r="F312" s="20" t="s">
        <v>358</v>
      </c>
      <c r="G312" s="197" t="n">
        <v>0.00051602</v>
      </c>
      <c r="H312" s="197" t="n">
        <v>1.6529E-005</v>
      </c>
      <c r="I312" s="197" t="n">
        <v>-8.2194E-006</v>
      </c>
      <c r="J312" s="197" t="n">
        <v>-3.892E-007</v>
      </c>
      <c r="K312" s="197" t="n">
        <v>0.00052423</v>
      </c>
      <c r="L312" s="197" t="n">
        <v>1.6918E-005</v>
      </c>
      <c r="M312" s="198" t="n">
        <v>1.85</v>
      </c>
      <c r="N312" s="20" t="n">
        <v>0</v>
      </c>
      <c r="O312" s="20" t="n">
        <v>0</v>
      </c>
      <c r="P312" s="20" t="n">
        <v>0</v>
      </c>
      <c r="Q312" s="20" t="n">
        <v>1</v>
      </c>
      <c r="R312" s="20" t="n">
        <v>5.2423E-006</v>
      </c>
      <c r="S312" s="20" t="n">
        <v>1.692E-007</v>
      </c>
      <c r="T312" s="20" t="n">
        <v>3</v>
      </c>
      <c r="U312" s="20" t="n">
        <v>0</v>
      </c>
      <c r="V312" s="20" t="n">
        <v>0</v>
      </c>
      <c r="W312" s="199" t="s">
        <v>827</v>
      </c>
      <c r="X312" s="20" t="s">
        <v>632</v>
      </c>
      <c r="Y312" s="20" t="s">
        <v>361</v>
      </c>
      <c r="Z312" s="20"/>
      <c r="AA312" s="20"/>
      <c r="AB312" s="20"/>
      <c r="AC312" s="20"/>
      <c r="AD312" s="20"/>
      <c r="AE312" s="20"/>
      <c r="AF312" s="20"/>
      <c r="AG312" s="20"/>
      <c r="AH312" s="20"/>
      <c r="AI312" s="20"/>
      <c r="AJ312" s="20"/>
      <c r="AK312" s="20"/>
      <c r="AL312" s="20"/>
      <c r="AM312" s="20"/>
      <c r="AN312" s="20"/>
      <c r="AO312" s="20"/>
    </row>
    <row r="313" customFormat="false" ht="14.25" hidden="false" customHeight="true" outlineLevel="0" collapsed="false">
      <c r="A313" s="20" t="s">
        <v>826</v>
      </c>
      <c r="B313" s="20" t="s">
        <v>357</v>
      </c>
      <c r="C313" s="20" t="n">
        <v>0</v>
      </c>
      <c r="D313" s="20" t="n">
        <v>200</v>
      </c>
      <c r="E313" s="20" t="n">
        <v>976</v>
      </c>
      <c r="F313" s="20" t="s">
        <v>358</v>
      </c>
      <c r="G313" s="197" t="n">
        <v>0.00051618</v>
      </c>
      <c r="H313" s="197" t="n">
        <v>1.6635E-005</v>
      </c>
      <c r="I313" s="197" t="n">
        <v>-8.2194E-006</v>
      </c>
      <c r="J313" s="197" t="n">
        <v>-3.892E-007</v>
      </c>
      <c r="K313" s="197" t="n">
        <v>0.0005244</v>
      </c>
      <c r="L313" s="197" t="n">
        <v>1.7024E-005</v>
      </c>
      <c r="M313" s="198" t="n">
        <v>1.86</v>
      </c>
      <c r="N313" s="20" t="n">
        <v>0</v>
      </c>
      <c r="O313" s="20" t="n">
        <v>0</v>
      </c>
      <c r="P313" s="20" t="n">
        <v>0</v>
      </c>
      <c r="Q313" s="20" t="n">
        <v>1</v>
      </c>
      <c r="R313" s="20" t="n">
        <v>5.244E-006</v>
      </c>
      <c r="S313" s="20" t="n">
        <v>1.702E-007</v>
      </c>
      <c r="T313" s="20" t="n">
        <v>3</v>
      </c>
      <c r="U313" s="20" t="n">
        <v>0</v>
      </c>
      <c r="V313" s="20" t="n">
        <v>0</v>
      </c>
      <c r="W313" s="199" t="s">
        <v>828</v>
      </c>
      <c r="X313" s="20" t="s">
        <v>632</v>
      </c>
      <c r="Y313" s="20" t="s">
        <v>361</v>
      </c>
      <c r="Z313" s="20"/>
      <c r="AA313" s="20"/>
      <c r="AB313" s="20"/>
      <c r="AC313" s="20"/>
      <c r="AD313" s="20"/>
      <c r="AE313" s="20"/>
      <c r="AF313" s="20"/>
      <c r="AG313" s="20"/>
      <c r="AH313" s="20"/>
      <c r="AI313" s="20"/>
      <c r="AJ313" s="20"/>
      <c r="AK313" s="20"/>
      <c r="AL313" s="20"/>
      <c r="AM313" s="20"/>
      <c r="AN313" s="20"/>
      <c r="AO313" s="20"/>
    </row>
    <row r="314" customFormat="false" ht="14.25" hidden="false" customHeight="true" outlineLevel="0" collapsed="false">
      <c r="A314" s="20" t="s">
        <v>829</v>
      </c>
      <c r="B314" s="20" t="s">
        <v>357</v>
      </c>
      <c r="C314" s="20" t="n">
        <v>0</v>
      </c>
      <c r="D314" s="20" t="n">
        <v>200</v>
      </c>
      <c r="E314" s="20" t="n">
        <v>976</v>
      </c>
      <c r="F314" s="20" t="s">
        <v>358</v>
      </c>
      <c r="G314" s="197" t="n">
        <v>0.00056307</v>
      </c>
      <c r="H314" s="197" t="n">
        <v>2.0482E-005</v>
      </c>
      <c r="I314" s="197" t="n">
        <v>-8.2194E-006</v>
      </c>
      <c r="J314" s="197" t="n">
        <v>-3.892E-007</v>
      </c>
      <c r="K314" s="197" t="n">
        <v>0.00057128</v>
      </c>
      <c r="L314" s="197" t="n">
        <v>2.0871E-005</v>
      </c>
      <c r="M314" s="198" t="n">
        <v>2.09</v>
      </c>
      <c r="N314" s="20" t="n">
        <v>0</v>
      </c>
      <c r="O314" s="20" t="n">
        <v>0</v>
      </c>
      <c r="P314" s="20" t="n">
        <v>0</v>
      </c>
      <c r="Q314" s="20" t="n">
        <v>1</v>
      </c>
      <c r="R314" s="20" t="n">
        <v>5.7128E-006</v>
      </c>
      <c r="S314" s="20" t="n">
        <v>2.087E-007</v>
      </c>
      <c r="T314" s="20" t="n">
        <v>3</v>
      </c>
      <c r="U314" s="20" t="n">
        <v>0</v>
      </c>
      <c r="V314" s="20" t="n">
        <v>0</v>
      </c>
      <c r="W314" s="199" t="s">
        <v>830</v>
      </c>
      <c r="X314" s="20" t="s">
        <v>632</v>
      </c>
      <c r="Y314" s="20" t="s">
        <v>361</v>
      </c>
      <c r="Z314" s="20"/>
      <c r="AA314" s="20"/>
      <c r="AB314" s="20"/>
      <c r="AC314" s="20"/>
      <c r="AD314" s="20"/>
      <c r="AE314" s="20"/>
      <c r="AF314" s="20"/>
      <c r="AG314" s="20"/>
      <c r="AH314" s="20"/>
      <c r="AI314" s="20"/>
      <c r="AJ314" s="20"/>
      <c r="AK314" s="20"/>
      <c r="AL314" s="20"/>
      <c r="AM314" s="20"/>
      <c r="AN314" s="20"/>
      <c r="AO314" s="20"/>
    </row>
    <row r="315" customFormat="false" ht="14.25" hidden="false" customHeight="true" outlineLevel="0" collapsed="false">
      <c r="A315" s="20" t="s">
        <v>829</v>
      </c>
      <c r="B315" s="20" t="s">
        <v>357</v>
      </c>
      <c r="C315" s="20" t="n">
        <v>0</v>
      </c>
      <c r="D315" s="20" t="n">
        <v>200</v>
      </c>
      <c r="E315" s="20" t="n">
        <v>976</v>
      </c>
      <c r="F315" s="20" t="s">
        <v>358</v>
      </c>
      <c r="G315" s="197" t="n">
        <v>0.0005631</v>
      </c>
      <c r="H315" s="197" t="n">
        <v>2.0438E-005</v>
      </c>
      <c r="I315" s="197" t="n">
        <v>-8.2194E-006</v>
      </c>
      <c r="J315" s="197" t="n">
        <v>-3.892E-007</v>
      </c>
      <c r="K315" s="197" t="n">
        <v>0.00057132</v>
      </c>
      <c r="L315" s="197" t="n">
        <v>2.0827E-005</v>
      </c>
      <c r="M315" s="198" t="n">
        <v>2.09</v>
      </c>
      <c r="N315" s="20" t="n">
        <v>0</v>
      </c>
      <c r="O315" s="20" t="n">
        <v>0</v>
      </c>
      <c r="P315" s="20" t="n">
        <v>0</v>
      </c>
      <c r="Q315" s="20" t="n">
        <v>1</v>
      </c>
      <c r="R315" s="20" t="n">
        <v>5.7132E-006</v>
      </c>
      <c r="S315" s="20" t="n">
        <v>2.083E-007</v>
      </c>
      <c r="T315" s="20" t="n">
        <v>3</v>
      </c>
      <c r="U315" s="20" t="n">
        <v>0</v>
      </c>
      <c r="V315" s="20" t="n">
        <v>0</v>
      </c>
      <c r="W315" s="199" t="s">
        <v>831</v>
      </c>
      <c r="X315" s="20" t="s">
        <v>632</v>
      </c>
      <c r="Y315" s="20" t="s">
        <v>361</v>
      </c>
      <c r="Z315" s="20"/>
      <c r="AA315" s="20"/>
      <c r="AB315" s="20"/>
      <c r="AC315" s="20"/>
      <c r="AD315" s="20"/>
      <c r="AE315" s="20"/>
      <c r="AF315" s="20"/>
      <c r="AG315" s="20"/>
      <c r="AH315" s="20"/>
      <c r="AI315" s="20"/>
      <c r="AJ315" s="20"/>
      <c r="AK315" s="20"/>
      <c r="AL315" s="20"/>
      <c r="AM315" s="20"/>
      <c r="AN315" s="20"/>
      <c r="AO315" s="20"/>
    </row>
    <row r="316" customFormat="false" ht="14.25" hidden="false" customHeight="true" outlineLevel="0" collapsed="false">
      <c r="A316" s="20" t="s">
        <v>832</v>
      </c>
      <c r="B316" s="20" t="s">
        <v>357</v>
      </c>
      <c r="C316" s="20" t="n">
        <v>0</v>
      </c>
      <c r="D316" s="20" t="n">
        <v>200</v>
      </c>
      <c r="E316" s="20" t="n">
        <v>976</v>
      </c>
      <c r="F316" s="20" t="s">
        <v>358</v>
      </c>
      <c r="G316" s="197" t="n">
        <v>0.0010046</v>
      </c>
      <c r="H316" s="197" t="n">
        <v>4.19E-005</v>
      </c>
      <c r="I316" s="197" t="n">
        <v>-8.2194E-006</v>
      </c>
      <c r="J316" s="197" t="n">
        <v>-3.892E-007</v>
      </c>
      <c r="K316" s="197" t="n">
        <v>0.0010128</v>
      </c>
      <c r="L316" s="197" t="n">
        <v>4.22E-005</v>
      </c>
      <c r="M316" s="198" t="n">
        <v>2.39</v>
      </c>
      <c r="N316" s="20" t="n">
        <v>0</v>
      </c>
      <c r="O316" s="20" t="n">
        <v>0</v>
      </c>
      <c r="P316" s="20" t="n">
        <v>0</v>
      </c>
      <c r="Q316" s="20" t="n">
        <v>1</v>
      </c>
      <c r="R316" s="20" t="n">
        <v>1.0128E-005</v>
      </c>
      <c r="S316" s="20" t="n">
        <v>4.225E-007</v>
      </c>
      <c r="T316" s="20" t="n">
        <v>3</v>
      </c>
      <c r="U316" s="20" t="n">
        <v>0</v>
      </c>
      <c r="V316" s="20" t="n">
        <v>0</v>
      </c>
      <c r="W316" s="199" t="s">
        <v>833</v>
      </c>
      <c r="X316" s="20" t="s">
        <v>632</v>
      </c>
      <c r="Y316" s="20" t="s">
        <v>361</v>
      </c>
      <c r="Z316" s="20"/>
      <c r="AA316" s="20"/>
      <c r="AB316" s="20"/>
      <c r="AC316" s="20"/>
      <c r="AD316" s="20"/>
      <c r="AE316" s="20"/>
      <c r="AF316" s="20"/>
      <c r="AG316" s="20"/>
      <c r="AH316" s="20"/>
      <c r="AI316" s="20"/>
      <c r="AJ316" s="20"/>
      <c r="AK316" s="20"/>
      <c r="AL316" s="20"/>
      <c r="AM316" s="20"/>
      <c r="AN316" s="20"/>
      <c r="AO316" s="20"/>
    </row>
    <row r="317" customFormat="false" ht="14.25" hidden="false" customHeight="true" outlineLevel="0" collapsed="false">
      <c r="A317" s="20" t="s">
        <v>832</v>
      </c>
      <c r="B317" s="20" t="s">
        <v>357</v>
      </c>
      <c r="C317" s="20" t="n">
        <v>0</v>
      </c>
      <c r="D317" s="20" t="n">
        <v>200</v>
      </c>
      <c r="E317" s="20" t="n">
        <v>976</v>
      </c>
      <c r="F317" s="20" t="s">
        <v>358</v>
      </c>
      <c r="G317" s="197" t="n">
        <v>0.0010044</v>
      </c>
      <c r="H317" s="197" t="n">
        <v>4.13E-005</v>
      </c>
      <c r="I317" s="197" t="n">
        <v>-8.2194E-006</v>
      </c>
      <c r="J317" s="197" t="n">
        <v>-3.892E-007</v>
      </c>
      <c r="K317" s="197" t="n">
        <v>0.0010126</v>
      </c>
      <c r="L317" s="197" t="n">
        <v>4.17E-005</v>
      </c>
      <c r="M317" s="198" t="n">
        <v>2.36</v>
      </c>
      <c r="N317" s="20" t="n">
        <v>0</v>
      </c>
      <c r="O317" s="20" t="n">
        <v>0</v>
      </c>
      <c r="P317" s="20" t="n">
        <v>0</v>
      </c>
      <c r="Q317" s="20" t="n">
        <v>1</v>
      </c>
      <c r="R317" s="20" t="n">
        <v>1.0126E-005</v>
      </c>
      <c r="S317" s="20" t="n">
        <v>4.173E-007</v>
      </c>
      <c r="T317" s="20" t="n">
        <v>3</v>
      </c>
      <c r="U317" s="20" t="n">
        <v>0</v>
      </c>
      <c r="V317" s="20" t="n">
        <v>0</v>
      </c>
      <c r="W317" s="199" t="s">
        <v>834</v>
      </c>
      <c r="X317" s="20" t="s">
        <v>632</v>
      </c>
      <c r="Y317" s="20" t="s">
        <v>361</v>
      </c>
      <c r="Z317" s="20"/>
      <c r="AA317" s="20"/>
      <c r="AB317" s="20"/>
      <c r="AC317" s="20"/>
      <c r="AD317" s="20"/>
      <c r="AE317" s="20"/>
      <c r="AF317" s="20"/>
      <c r="AG317" s="20"/>
      <c r="AH317" s="20"/>
      <c r="AI317" s="20"/>
      <c r="AJ317" s="20"/>
      <c r="AK317" s="20"/>
      <c r="AL317" s="20"/>
      <c r="AM317" s="20"/>
      <c r="AN317" s="20"/>
      <c r="AO317" s="20"/>
    </row>
    <row r="318" customFormat="false" ht="14.25" hidden="false" customHeight="true" outlineLevel="0" collapsed="false">
      <c r="A318" s="20" t="s">
        <v>835</v>
      </c>
      <c r="B318" s="20" t="s">
        <v>357</v>
      </c>
      <c r="C318" s="20" t="n">
        <v>0</v>
      </c>
      <c r="D318" s="20" t="n">
        <v>200</v>
      </c>
      <c r="E318" s="20" t="n">
        <v>976</v>
      </c>
      <c r="F318" s="20" t="s">
        <v>358</v>
      </c>
      <c r="G318" s="197" t="n">
        <v>0.00067032</v>
      </c>
      <c r="H318" s="197" t="n">
        <v>2.4315E-005</v>
      </c>
      <c r="I318" s="197" t="n">
        <v>-8.2194E-006</v>
      </c>
      <c r="J318" s="197" t="n">
        <v>-3.892E-007</v>
      </c>
      <c r="K318" s="197" t="n">
        <v>0.00067854</v>
      </c>
      <c r="L318" s="197" t="n">
        <v>2.4704E-005</v>
      </c>
      <c r="M318" s="198" t="n">
        <v>2.09</v>
      </c>
      <c r="N318" s="20" t="n">
        <v>0</v>
      </c>
      <c r="O318" s="20" t="n">
        <v>0</v>
      </c>
      <c r="P318" s="20" t="n">
        <v>0</v>
      </c>
      <c r="Q318" s="20" t="n">
        <v>1</v>
      </c>
      <c r="R318" s="20" t="n">
        <v>6.7854E-006</v>
      </c>
      <c r="S318" s="20" t="n">
        <v>2.47E-007</v>
      </c>
      <c r="T318" s="20" t="n">
        <v>3</v>
      </c>
      <c r="U318" s="20" t="n">
        <v>0</v>
      </c>
      <c r="V318" s="20" t="n">
        <v>0</v>
      </c>
      <c r="W318" s="199" t="s">
        <v>836</v>
      </c>
      <c r="X318" s="20" t="s">
        <v>632</v>
      </c>
      <c r="Y318" s="20" t="s">
        <v>361</v>
      </c>
      <c r="Z318" s="20"/>
      <c r="AA318" s="20"/>
      <c r="AB318" s="20"/>
      <c r="AC318" s="20"/>
      <c r="AD318" s="20"/>
      <c r="AE318" s="20"/>
      <c r="AF318" s="20"/>
      <c r="AG318" s="20"/>
      <c r="AH318" s="20"/>
      <c r="AI318" s="20"/>
      <c r="AJ318" s="20"/>
      <c r="AK318" s="20"/>
      <c r="AL318" s="20"/>
      <c r="AM318" s="20"/>
      <c r="AN318" s="20"/>
      <c r="AO318" s="20"/>
    </row>
    <row r="319" customFormat="false" ht="14.25" hidden="false" customHeight="true" outlineLevel="0" collapsed="false">
      <c r="A319" s="20" t="s">
        <v>835</v>
      </c>
      <c r="B319" s="20" t="s">
        <v>357</v>
      </c>
      <c r="C319" s="20" t="n">
        <v>0</v>
      </c>
      <c r="D319" s="20" t="n">
        <v>200</v>
      </c>
      <c r="E319" s="20" t="n">
        <v>976</v>
      </c>
      <c r="F319" s="20" t="s">
        <v>358</v>
      </c>
      <c r="G319" s="197" t="n">
        <v>0.00067053</v>
      </c>
      <c r="H319" s="197" t="n">
        <v>2.4265E-005</v>
      </c>
      <c r="I319" s="197" t="n">
        <v>-8.2194E-006</v>
      </c>
      <c r="J319" s="197" t="n">
        <v>-3.892E-007</v>
      </c>
      <c r="K319" s="197" t="n">
        <v>0.00067875</v>
      </c>
      <c r="L319" s="197" t="n">
        <v>2.4654E-005</v>
      </c>
      <c r="M319" s="198" t="n">
        <v>2.08</v>
      </c>
      <c r="N319" s="20" t="n">
        <v>0</v>
      </c>
      <c r="O319" s="20" t="n">
        <v>0</v>
      </c>
      <c r="P319" s="20" t="n">
        <v>0</v>
      </c>
      <c r="Q319" s="20" t="n">
        <v>1</v>
      </c>
      <c r="R319" s="20" t="n">
        <v>6.7875E-006</v>
      </c>
      <c r="S319" s="20" t="n">
        <v>2.465E-007</v>
      </c>
      <c r="T319" s="20" t="n">
        <v>3</v>
      </c>
      <c r="U319" s="20" t="n">
        <v>0</v>
      </c>
      <c r="V319" s="20" t="n">
        <v>0</v>
      </c>
      <c r="W319" s="199" t="s">
        <v>837</v>
      </c>
      <c r="X319" s="20" t="s">
        <v>632</v>
      </c>
      <c r="Y319" s="20" t="s">
        <v>361</v>
      </c>
      <c r="Z319" s="20"/>
      <c r="AA319" s="20"/>
      <c r="AB319" s="20"/>
      <c r="AC319" s="20"/>
      <c r="AD319" s="20"/>
      <c r="AE319" s="20"/>
      <c r="AF319" s="20"/>
      <c r="AG319" s="20"/>
      <c r="AH319" s="20"/>
      <c r="AI319" s="20"/>
      <c r="AJ319" s="20"/>
      <c r="AK319" s="20"/>
      <c r="AL319" s="20"/>
      <c r="AM319" s="20"/>
      <c r="AN319" s="20"/>
      <c r="AO319" s="20"/>
    </row>
    <row r="320" customFormat="false" ht="14.25" hidden="false" customHeight="true" outlineLevel="0" collapsed="false">
      <c r="A320" s="20" t="s">
        <v>838</v>
      </c>
      <c r="B320" s="20" t="s">
        <v>357</v>
      </c>
      <c r="C320" s="20" t="n">
        <v>0</v>
      </c>
      <c r="D320" s="20" t="n">
        <v>200</v>
      </c>
      <c r="E320" s="20" t="n">
        <v>976</v>
      </c>
      <c r="F320" s="20" t="s">
        <v>358</v>
      </c>
      <c r="G320" s="197" t="n">
        <v>0.00047905</v>
      </c>
      <c r="H320" s="197" t="n">
        <v>1.6475E-005</v>
      </c>
      <c r="I320" s="197" t="n">
        <v>-8.2194E-006</v>
      </c>
      <c r="J320" s="197" t="n">
        <v>-3.892E-007</v>
      </c>
      <c r="K320" s="197" t="n">
        <v>0.00048727</v>
      </c>
      <c r="L320" s="197" t="n">
        <v>1.6864E-005</v>
      </c>
      <c r="M320" s="198" t="n">
        <v>1.98</v>
      </c>
      <c r="N320" s="20" t="n">
        <v>0</v>
      </c>
      <c r="O320" s="20" t="n">
        <v>0</v>
      </c>
      <c r="P320" s="20" t="n">
        <v>0</v>
      </c>
      <c r="Q320" s="20" t="n">
        <v>1</v>
      </c>
      <c r="R320" s="20" t="n">
        <v>4.8727E-006</v>
      </c>
      <c r="S320" s="20" t="n">
        <v>1.686E-007</v>
      </c>
      <c r="T320" s="20" t="n">
        <v>3</v>
      </c>
      <c r="U320" s="20" t="n">
        <v>0</v>
      </c>
      <c r="V320" s="20" t="n">
        <v>0</v>
      </c>
      <c r="W320" s="199" t="s">
        <v>839</v>
      </c>
      <c r="X320" s="20" t="s">
        <v>632</v>
      </c>
      <c r="Y320" s="20" t="s">
        <v>361</v>
      </c>
      <c r="Z320" s="20"/>
      <c r="AA320" s="20"/>
      <c r="AB320" s="20"/>
      <c r="AC320" s="20"/>
      <c r="AD320" s="20"/>
      <c r="AE320" s="20"/>
      <c r="AF320" s="20"/>
      <c r="AG320" s="20"/>
      <c r="AH320" s="20"/>
      <c r="AI320" s="20"/>
      <c r="AJ320" s="20"/>
      <c r="AK320" s="20"/>
      <c r="AL320" s="20"/>
      <c r="AM320" s="20"/>
      <c r="AN320" s="20"/>
      <c r="AO320" s="20"/>
    </row>
    <row r="321" customFormat="false" ht="14.25" hidden="false" customHeight="true" outlineLevel="0" collapsed="false">
      <c r="A321" s="20" t="s">
        <v>838</v>
      </c>
      <c r="B321" s="20" t="s">
        <v>357</v>
      </c>
      <c r="C321" s="20" t="n">
        <v>0</v>
      </c>
      <c r="D321" s="20" t="n">
        <v>200</v>
      </c>
      <c r="E321" s="20" t="n">
        <v>976</v>
      </c>
      <c r="F321" s="20" t="s">
        <v>358</v>
      </c>
      <c r="G321" s="197" t="n">
        <v>0.00047926</v>
      </c>
      <c r="H321" s="197" t="n">
        <v>1.6825E-005</v>
      </c>
      <c r="I321" s="197" t="n">
        <v>-8.2194E-006</v>
      </c>
      <c r="J321" s="197" t="n">
        <v>-3.892E-007</v>
      </c>
      <c r="K321" s="197" t="n">
        <v>0.00048748</v>
      </c>
      <c r="L321" s="197" t="n">
        <v>1.7215E-005</v>
      </c>
      <c r="M321" s="198" t="n">
        <v>2.02</v>
      </c>
      <c r="N321" s="20" t="n">
        <v>0</v>
      </c>
      <c r="O321" s="20" t="n">
        <v>0</v>
      </c>
      <c r="P321" s="20" t="n">
        <v>0</v>
      </c>
      <c r="Q321" s="20" t="n">
        <v>1</v>
      </c>
      <c r="R321" s="20" t="n">
        <v>4.8748E-006</v>
      </c>
      <c r="S321" s="20" t="n">
        <v>1.721E-007</v>
      </c>
      <c r="T321" s="20" t="n">
        <v>3</v>
      </c>
      <c r="U321" s="20" t="n">
        <v>0</v>
      </c>
      <c r="V321" s="20" t="n">
        <v>0</v>
      </c>
      <c r="W321" s="199" t="s">
        <v>840</v>
      </c>
      <c r="X321" s="20" t="s">
        <v>632</v>
      </c>
      <c r="Y321" s="20" t="s">
        <v>361</v>
      </c>
      <c r="Z321" s="20"/>
      <c r="AA321" s="20"/>
      <c r="AB321" s="20"/>
      <c r="AC321" s="20"/>
      <c r="AD321" s="20"/>
      <c r="AE321" s="20"/>
      <c r="AF321" s="20"/>
      <c r="AG321" s="20"/>
      <c r="AH321" s="20"/>
      <c r="AI321" s="20"/>
      <c r="AJ321" s="20"/>
      <c r="AK321" s="20"/>
      <c r="AL321" s="20"/>
      <c r="AM321" s="20"/>
      <c r="AN321" s="20"/>
      <c r="AO321" s="20"/>
    </row>
    <row r="322" customFormat="false" ht="14.25" hidden="false" customHeight="true" outlineLevel="0" collapsed="false">
      <c r="A322" s="20" t="s">
        <v>841</v>
      </c>
      <c r="B322" s="20" t="s">
        <v>357</v>
      </c>
      <c r="C322" s="20" t="n">
        <v>0</v>
      </c>
      <c r="D322" s="20" t="n">
        <v>200</v>
      </c>
      <c r="E322" s="20" t="n">
        <v>976</v>
      </c>
      <c r="F322" s="20" t="s">
        <v>358</v>
      </c>
      <c r="G322" s="197" t="n">
        <v>0.00051372</v>
      </c>
      <c r="H322" s="197" t="n">
        <v>1.6703E-005</v>
      </c>
      <c r="I322" s="197" t="n">
        <v>-8.2194E-006</v>
      </c>
      <c r="J322" s="197" t="n">
        <v>-3.892E-007</v>
      </c>
      <c r="K322" s="197" t="n">
        <v>0.00052194</v>
      </c>
      <c r="L322" s="197" t="n">
        <v>1.7092E-005</v>
      </c>
      <c r="M322" s="198" t="n">
        <v>1.88</v>
      </c>
      <c r="N322" s="20" t="n">
        <v>0</v>
      </c>
      <c r="O322" s="20" t="n">
        <v>0</v>
      </c>
      <c r="P322" s="20" t="n">
        <v>0</v>
      </c>
      <c r="Q322" s="20" t="n">
        <v>1</v>
      </c>
      <c r="R322" s="20" t="n">
        <v>5.2194E-006</v>
      </c>
      <c r="S322" s="20" t="n">
        <v>1.709E-007</v>
      </c>
      <c r="T322" s="20" t="n">
        <v>3</v>
      </c>
      <c r="U322" s="20" t="n">
        <v>0</v>
      </c>
      <c r="V322" s="20" t="n">
        <v>0</v>
      </c>
      <c r="W322" s="199" t="s">
        <v>842</v>
      </c>
      <c r="X322" s="20" t="s">
        <v>632</v>
      </c>
      <c r="Y322" s="20" t="s">
        <v>361</v>
      </c>
      <c r="Z322" s="20"/>
      <c r="AA322" s="20"/>
      <c r="AB322" s="20"/>
      <c r="AC322" s="20"/>
      <c r="AD322" s="20"/>
      <c r="AE322" s="20"/>
      <c r="AF322" s="20"/>
      <c r="AG322" s="20"/>
      <c r="AH322" s="20"/>
      <c r="AI322" s="20"/>
      <c r="AJ322" s="20"/>
      <c r="AK322" s="20"/>
      <c r="AL322" s="20"/>
      <c r="AM322" s="20"/>
      <c r="AN322" s="20"/>
      <c r="AO322" s="20"/>
    </row>
    <row r="323" customFormat="false" ht="14.25" hidden="false" customHeight="true" outlineLevel="0" collapsed="false">
      <c r="A323" s="20" t="s">
        <v>841</v>
      </c>
      <c r="B323" s="20" t="s">
        <v>357</v>
      </c>
      <c r="C323" s="20" t="n">
        <v>0</v>
      </c>
      <c r="D323" s="20" t="n">
        <v>200</v>
      </c>
      <c r="E323" s="20" t="n">
        <v>976</v>
      </c>
      <c r="F323" s="20" t="s">
        <v>358</v>
      </c>
      <c r="G323" s="197" t="n">
        <v>0.00051358</v>
      </c>
      <c r="H323" s="197" t="n">
        <v>1.6723E-005</v>
      </c>
      <c r="I323" s="197" t="n">
        <v>-8.2194E-006</v>
      </c>
      <c r="J323" s="197" t="n">
        <v>-3.892E-007</v>
      </c>
      <c r="K323" s="197" t="n">
        <v>0.0005218</v>
      </c>
      <c r="L323" s="197" t="n">
        <v>1.7112E-005</v>
      </c>
      <c r="M323" s="198" t="n">
        <v>1.88</v>
      </c>
      <c r="N323" s="20" t="n">
        <v>0</v>
      </c>
      <c r="O323" s="20" t="n">
        <v>0</v>
      </c>
      <c r="P323" s="20" t="n">
        <v>0</v>
      </c>
      <c r="Q323" s="20" t="n">
        <v>1</v>
      </c>
      <c r="R323" s="20" t="n">
        <v>5.218E-006</v>
      </c>
      <c r="S323" s="20" t="n">
        <v>1.711E-007</v>
      </c>
      <c r="T323" s="20" t="n">
        <v>3</v>
      </c>
      <c r="U323" s="20" t="n">
        <v>0</v>
      </c>
      <c r="V323" s="20" t="n">
        <v>0</v>
      </c>
      <c r="W323" s="199" t="s">
        <v>843</v>
      </c>
      <c r="X323" s="20" t="s">
        <v>632</v>
      </c>
      <c r="Y323" s="20" t="s">
        <v>361</v>
      </c>
      <c r="Z323" s="20"/>
      <c r="AA323" s="20"/>
      <c r="AB323" s="20"/>
      <c r="AC323" s="20"/>
      <c r="AD323" s="20"/>
      <c r="AE323" s="20"/>
      <c r="AF323" s="20"/>
      <c r="AG323" s="20"/>
      <c r="AH323" s="20"/>
      <c r="AI323" s="20"/>
      <c r="AJ323" s="20"/>
      <c r="AK323" s="20"/>
      <c r="AL323" s="20"/>
      <c r="AM323" s="20"/>
      <c r="AN323" s="20"/>
      <c r="AO323" s="20"/>
    </row>
    <row r="324" customFormat="false" ht="14.25" hidden="false" customHeight="true" outlineLevel="0" collapsed="false">
      <c r="A324" s="20" t="s">
        <v>844</v>
      </c>
      <c r="B324" s="20" t="s">
        <v>357</v>
      </c>
      <c r="C324" s="20" t="n">
        <v>0</v>
      </c>
      <c r="D324" s="20" t="n">
        <v>200</v>
      </c>
      <c r="E324" s="20" t="n">
        <v>976</v>
      </c>
      <c r="F324" s="20" t="s">
        <v>358</v>
      </c>
      <c r="G324" s="197" t="n">
        <v>0.00089266</v>
      </c>
      <c r="H324" s="197" t="n">
        <v>2.7987E-005</v>
      </c>
      <c r="I324" s="197" t="n">
        <v>-8.2194E-006</v>
      </c>
      <c r="J324" s="197" t="n">
        <v>-3.892E-007</v>
      </c>
      <c r="K324" s="197" t="n">
        <v>0.00090088</v>
      </c>
      <c r="L324" s="197" t="n">
        <v>2.8376E-005</v>
      </c>
      <c r="M324" s="198" t="n">
        <v>1.8</v>
      </c>
      <c r="N324" s="20" t="n">
        <v>0</v>
      </c>
      <c r="O324" s="20" t="n">
        <v>0</v>
      </c>
      <c r="P324" s="20" t="n">
        <v>0</v>
      </c>
      <c r="Q324" s="20" t="n">
        <v>1</v>
      </c>
      <c r="R324" s="20" t="n">
        <v>9.0088E-006</v>
      </c>
      <c r="S324" s="20" t="n">
        <v>2.838E-007</v>
      </c>
      <c r="T324" s="20" t="n">
        <v>3</v>
      </c>
      <c r="U324" s="20" t="n">
        <v>0</v>
      </c>
      <c r="V324" s="20" t="n">
        <v>0</v>
      </c>
      <c r="W324" s="199" t="s">
        <v>845</v>
      </c>
      <c r="X324" s="20" t="s">
        <v>632</v>
      </c>
      <c r="Y324" s="20" t="s">
        <v>361</v>
      </c>
      <c r="Z324" s="20"/>
      <c r="AA324" s="20"/>
      <c r="AB324" s="20"/>
      <c r="AC324" s="20"/>
      <c r="AD324" s="20"/>
      <c r="AE324" s="20"/>
      <c r="AF324" s="20"/>
      <c r="AG324" s="20"/>
      <c r="AH324" s="20"/>
      <c r="AI324" s="20"/>
      <c r="AJ324" s="20"/>
      <c r="AK324" s="20"/>
      <c r="AL324" s="20"/>
      <c r="AM324" s="20"/>
      <c r="AN324" s="20"/>
      <c r="AO324" s="20"/>
    </row>
    <row r="325" customFormat="false" ht="14.25" hidden="false" customHeight="true" outlineLevel="0" collapsed="false">
      <c r="A325" s="20" t="s">
        <v>844</v>
      </c>
      <c r="B325" s="20" t="s">
        <v>357</v>
      </c>
      <c r="C325" s="20" t="n">
        <v>0</v>
      </c>
      <c r="D325" s="20" t="n">
        <v>200</v>
      </c>
      <c r="E325" s="20" t="n">
        <v>976</v>
      </c>
      <c r="F325" s="20" t="s">
        <v>358</v>
      </c>
      <c r="G325" s="197" t="n">
        <v>0.00089265</v>
      </c>
      <c r="H325" s="197" t="n">
        <v>2.793E-005</v>
      </c>
      <c r="I325" s="197" t="n">
        <v>-8.2194E-006</v>
      </c>
      <c r="J325" s="197" t="n">
        <v>-3.892E-007</v>
      </c>
      <c r="K325" s="197" t="n">
        <v>0.00090087</v>
      </c>
      <c r="L325" s="197" t="n">
        <v>2.832E-005</v>
      </c>
      <c r="M325" s="198" t="n">
        <v>1.8</v>
      </c>
      <c r="N325" s="20" t="n">
        <v>0</v>
      </c>
      <c r="O325" s="20" t="n">
        <v>0</v>
      </c>
      <c r="P325" s="20" t="n">
        <v>0</v>
      </c>
      <c r="Q325" s="20" t="n">
        <v>1</v>
      </c>
      <c r="R325" s="20" t="n">
        <v>9.0087E-006</v>
      </c>
      <c r="S325" s="20" t="n">
        <v>2.832E-007</v>
      </c>
      <c r="T325" s="20" t="n">
        <v>3</v>
      </c>
      <c r="U325" s="20" t="n">
        <v>0</v>
      </c>
      <c r="V325" s="20" t="n">
        <v>0</v>
      </c>
      <c r="W325" s="199" t="s">
        <v>846</v>
      </c>
      <c r="X325" s="20" t="s">
        <v>632</v>
      </c>
      <c r="Y325" s="20" t="s">
        <v>361</v>
      </c>
      <c r="Z325" s="20"/>
      <c r="AA325" s="20"/>
      <c r="AB325" s="20"/>
      <c r="AC325" s="20"/>
      <c r="AD325" s="20"/>
      <c r="AE325" s="20"/>
      <c r="AF325" s="20"/>
      <c r="AG325" s="20"/>
      <c r="AH325" s="20"/>
      <c r="AI325" s="20"/>
      <c r="AJ325" s="20"/>
      <c r="AK325" s="20"/>
      <c r="AL325" s="20"/>
      <c r="AM325" s="20"/>
      <c r="AN325" s="20"/>
      <c r="AO325" s="20"/>
    </row>
    <row r="326" customFormat="false" ht="14.25" hidden="false" customHeight="true" outlineLevel="0" collapsed="false">
      <c r="A326" s="20" t="s">
        <v>847</v>
      </c>
      <c r="B326" s="20" t="s">
        <v>357</v>
      </c>
      <c r="C326" s="20" t="n">
        <v>0</v>
      </c>
      <c r="D326" s="20" t="n">
        <v>200</v>
      </c>
      <c r="E326" s="20" t="n">
        <v>976</v>
      </c>
      <c r="F326" s="20" t="s">
        <v>358</v>
      </c>
      <c r="G326" s="197" t="n">
        <v>0.00057583</v>
      </c>
      <c r="H326" s="197" t="n">
        <v>1.8761E-005</v>
      </c>
      <c r="I326" s="197" t="n">
        <v>-8.2194E-006</v>
      </c>
      <c r="J326" s="197" t="n">
        <v>-3.892E-007</v>
      </c>
      <c r="K326" s="197" t="n">
        <v>0.00058405</v>
      </c>
      <c r="L326" s="197" t="n">
        <v>1.9151E-005</v>
      </c>
      <c r="M326" s="198" t="n">
        <v>1.88</v>
      </c>
      <c r="N326" s="20" t="n">
        <v>0</v>
      </c>
      <c r="O326" s="20" t="n">
        <v>0</v>
      </c>
      <c r="P326" s="20" t="n">
        <v>0</v>
      </c>
      <c r="Q326" s="20" t="n">
        <v>1</v>
      </c>
      <c r="R326" s="20" t="n">
        <v>5.8405E-006</v>
      </c>
      <c r="S326" s="20" t="n">
        <v>1.915E-007</v>
      </c>
      <c r="T326" s="20" t="n">
        <v>3</v>
      </c>
      <c r="U326" s="20" t="n">
        <v>0</v>
      </c>
      <c r="V326" s="20" t="n">
        <v>0</v>
      </c>
      <c r="W326" s="199" t="s">
        <v>848</v>
      </c>
      <c r="X326" s="20" t="s">
        <v>632</v>
      </c>
      <c r="Y326" s="20" t="s">
        <v>361</v>
      </c>
      <c r="Z326" s="20"/>
      <c r="AA326" s="20"/>
      <c r="AB326" s="20"/>
      <c r="AC326" s="20"/>
      <c r="AD326" s="20"/>
      <c r="AE326" s="20"/>
      <c r="AF326" s="20"/>
      <c r="AG326" s="20"/>
      <c r="AH326" s="20"/>
      <c r="AI326" s="20"/>
      <c r="AJ326" s="20"/>
      <c r="AK326" s="20"/>
      <c r="AL326" s="20"/>
      <c r="AM326" s="20"/>
      <c r="AN326" s="20"/>
      <c r="AO326" s="20"/>
    </row>
    <row r="327" customFormat="false" ht="14.25" hidden="false" customHeight="true" outlineLevel="0" collapsed="false">
      <c r="A327" s="20" t="s">
        <v>847</v>
      </c>
      <c r="B327" s="20" t="s">
        <v>357</v>
      </c>
      <c r="C327" s="20" t="n">
        <v>0</v>
      </c>
      <c r="D327" s="20" t="n">
        <v>200</v>
      </c>
      <c r="E327" s="20" t="n">
        <v>976</v>
      </c>
      <c r="F327" s="20" t="s">
        <v>358</v>
      </c>
      <c r="G327" s="197" t="n">
        <v>0.0005758</v>
      </c>
      <c r="H327" s="197" t="n">
        <v>1.8672E-005</v>
      </c>
      <c r="I327" s="197" t="n">
        <v>-8.2194E-006</v>
      </c>
      <c r="J327" s="197" t="n">
        <v>-3.892E-007</v>
      </c>
      <c r="K327" s="197" t="n">
        <v>0.00058402</v>
      </c>
      <c r="L327" s="197" t="n">
        <v>1.9062E-005</v>
      </c>
      <c r="M327" s="198" t="n">
        <v>1.87</v>
      </c>
      <c r="N327" s="20" t="n">
        <v>0</v>
      </c>
      <c r="O327" s="20" t="n">
        <v>0</v>
      </c>
      <c r="P327" s="20" t="n">
        <v>0</v>
      </c>
      <c r="Q327" s="20" t="n">
        <v>1</v>
      </c>
      <c r="R327" s="20" t="n">
        <v>5.8402E-006</v>
      </c>
      <c r="S327" s="20" t="n">
        <v>1.906E-007</v>
      </c>
      <c r="T327" s="20" t="n">
        <v>3</v>
      </c>
      <c r="U327" s="20" t="n">
        <v>0</v>
      </c>
      <c r="V327" s="20" t="n">
        <v>0</v>
      </c>
      <c r="W327" s="199" t="s">
        <v>849</v>
      </c>
      <c r="X327" s="20" t="s">
        <v>632</v>
      </c>
      <c r="Y327" s="20" t="s">
        <v>361</v>
      </c>
      <c r="Z327" s="20"/>
      <c r="AA327" s="20"/>
      <c r="AB327" s="20"/>
      <c r="AC327" s="20"/>
      <c r="AD327" s="20"/>
      <c r="AE327" s="20"/>
      <c r="AF327" s="20"/>
      <c r="AG327" s="20"/>
      <c r="AH327" s="20"/>
      <c r="AI327" s="20"/>
      <c r="AJ327" s="20"/>
      <c r="AK327" s="20"/>
      <c r="AL327" s="20"/>
      <c r="AM327" s="20"/>
      <c r="AN327" s="20"/>
      <c r="AO327" s="20"/>
    </row>
    <row r="328" customFormat="false" ht="14.25" hidden="false" customHeight="true" outlineLevel="0" collapsed="false">
      <c r="A328" s="20" t="s">
        <v>850</v>
      </c>
      <c r="B328" s="20" t="s">
        <v>357</v>
      </c>
      <c r="C328" s="20" t="n">
        <v>0</v>
      </c>
      <c r="D328" s="20" t="n">
        <v>200</v>
      </c>
      <c r="E328" s="20" t="n">
        <v>976</v>
      </c>
      <c r="F328" s="20" t="s">
        <v>358</v>
      </c>
      <c r="G328" s="197" t="n">
        <v>0.0017903</v>
      </c>
      <c r="H328" s="197" t="n">
        <v>5.96E-005</v>
      </c>
      <c r="I328" s="197" t="n">
        <v>-8.2194E-006</v>
      </c>
      <c r="J328" s="197" t="n">
        <v>-3.892E-007</v>
      </c>
      <c r="K328" s="197" t="n">
        <v>0.0017985</v>
      </c>
      <c r="L328" s="197" t="n">
        <v>6E-005</v>
      </c>
      <c r="M328" s="198" t="n">
        <v>1.91</v>
      </c>
      <c r="N328" s="20" t="n">
        <v>0</v>
      </c>
      <c r="O328" s="20" t="n">
        <v>0</v>
      </c>
      <c r="P328" s="20" t="n">
        <v>0</v>
      </c>
      <c r="Q328" s="20" t="n">
        <v>1</v>
      </c>
      <c r="R328" s="20" t="n">
        <v>1.7985E-005</v>
      </c>
      <c r="S328" s="20" t="n">
        <v>5.999E-007</v>
      </c>
      <c r="T328" s="20" t="n">
        <v>3</v>
      </c>
      <c r="U328" s="20" t="n">
        <v>0</v>
      </c>
      <c r="V328" s="20" t="n">
        <v>0</v>
      </c>
      <c r="W328" s="199" t="s">
        <v>851</v>
      </c>
      <c r="X328" s="20" t="s">
        <v>632</v>
      </c>
      <c r="Y328" s="20" t="s">
        <v>361</v>
      </c>
      <c r="Z328" s="20"/>
      <c r="AA328" s="20"/>
      <c r="AB328" s="20"/>
      <c r="AC328" s="20"/>
      <c r="AD328" s="20"/>
      <c r="AE328" s="20"/>
      <c r="AF328" s="20"/>
      <c r="AG328" s="20"/>
      <c r="AH328" s="20"/>
      <c r="AI328" s="20"/>
      <c r="AJ328" s="20"/>
      <c r="AK328" s="20"/>
      <c r="AL328" s="20"/>
      <c r="AM328" s="20"/>
      <c r="AN328" s="20"/>
      <c r="AO328" s="20"/>
    </row>
    <row r="329" customFormat="false" ht="14.25" hidden="false" customHeight="true" outlineLevel="0" collapsed="false">
      <c r="A329" s="20" t="s">
        <v>850</v>
      </c>
      <c r="B329" s="20" t="s">
        <v>357</v>
      </c>
      <c r="C329" s="20" t="n">
        <v>0</v>
      </c>
      <c r="D329" s="20" t="n">
        <v>200</v>
      </c>
      <c r="E329" s="20" t="n">
        <v>976</v>
      </c>
      <c r="F329" s="20" t="s">
        <v>358</v>
      </c>
      <c r="G329" s="197" t="n">
        <v>0.0017899</v>
      </c>
      <c r="H329" s="197" t="n">
        <v>5.98E-005</v>
      </c>
      <c r="I329" s="197" t="n">
        <v>-8.2194E-006</v>
      </c>
      <c r="J329" s="197" t="n">
        <v>-3.892E-007</v>
      </c>
      <c r="K329" s="197" t="n">
        <v>0.0017981</v>
      </c>
      <c r="L329" s="197" t="n">
        <v>6.02E-005</v>
      </c>
      <c r="M329" s="198" t="n">
        <v>1.92</v>
      </c>
      <c r="N329" s="20" t="n">
        <v>0</v>
      </c>
      <c r="O329" s="20" t="n">
        <v>0</v>
      </c>
      <c r="P329" s="20" t="n">
        <v>0</v>
      </c>
      <c r="Q329" s="20" t="n">
        <v>1</v>
      </c>
      <c r="R329" s="20" t="n">
        <v>1.7981E-005</v>
      </c>
      <c r="S329" s="20" t="n">
        <v>6.015E-007</v>
      </c>
      <c r="T329" s="20" t="n">
        <v>3</v>
      </c>
      <c r="U329" s="20" t="n">
        <v>0</v>
      </c>
      <c r="V329" s="20" t="n">
        <v>0</v>
      </c>
      <c r="W329" s="199" t="s">
        <v>852</v>
      </c>
      <c r="X329" s="20" t="s">
        <v>632</v>
      </c>
      <c r="Y329" s="20" t="s">
        <v>361</v>
      </c>
      <c r="Z329" s="20"/>
      <c r="AA329" s="20"/>
      <c r="AB329" s="20"/>
      <c r="AC329" s="20"/>
      <c r="AD329" s="20"/>
      <c r="AE329" s="20"/>
      <c r="AF329" s="20"/>
      <c r="AG329" s="20"/>
      <c r="AH329" s="20"/>
      <c r="AI329" s="20"/>
      <c r="AJ329" s="20"/>
      <c r="AK329" s="20"/>
      <c r="AL329" s="20"/>
      <c r="AM329" s="20"/>
      <c r="AN329" s="20"/>
      <c r="AO329" s="20"/>
    </row>
    <row r="330" customFormat="false" ht="14.25" hidden="false" customHeight="true" outlineLevel="0" collapsed="false">
      <c r="A330" s="20" t="s">
        <v>853</v>
      </c>
      <c r="B330" s="20" t="s">
        <v>357</v>
      </c>
      <c r="C330" s="20" t="n">
        <v>0</v>
      </c>
      <c r="D330" s="20" t="n">
        <v>200</v>
      </c>
      <c r="E330" s="20" t="n">
        <v>976</v>
      </c>
      <c r="F330" s="20" t="s">
        <v>358</v>
      </c>
      <c r="G330" s="197" t="n">
        <v>0.0009323</v>
      </c>
      <c r="H330" s="197" t="n">
        <v>2.9343E-005</v>
      </c>
      <c r="I330" s="197" t="n">
        <v>-8.2194E-006</v>
      </c>
      <c r="J330" s="197" t="n">
        <v>-3.892E-007</v>
      </c>
      <c r="K330" s="197" t="n">
        <v>0.00094052</v>
      </c>
      <c r="L330" s="197" t="n">
        <v>2.9732E-005</v>
      </c>
      <c r="M330" s="198" t="n">
        <v>1.81</v>
      </c>
      <c r="N330" s="20" t="n">
        <v>0</v>
      </c>
      <c r="O330" s="20" t="n">
        <v>0</v>
      </c>
      <c r="P330" s="20" t="n">
        <v>0</v>
      </c>
      <c r="Q330" s="20" t="n">
        <v>1</v>
      </c>
      <c r="R330" s="20" t="n">
        <v>9.4052E-006</v>
      </c>
      <c r="S330" s="20" t="n">
        <v>2.973E-007</v>
      </c>
      <c r="T330" s="20" t="n">
        <v>3</v>
      </c>
      <c r="U330" s="20" t="n">
        <v>0</v>
      </c>
      <c r="V330" s="20" t="n">
        <v>0</v>
      </c>
      <c r="W330" s="199" t="s">
        <v>854</v>
      </c>
      <c r="X330" s="20" t="s">
        <v>632</v>
      </c>
      <c r="Y330" s="20" t="s">
        <v>361</v>
      </c>
      <c r="Z330" s="20"/>
      <c r="AA330" s="20"/>
      <c r="AB330" s="20"/>
      <c r="AC330" s="20"/>
      <c r="AD330" s="20"/>
      <c r="AE330" s="20"/>
      <c r="AF330" s="20"/>
      <c r="AG330" s="20"/>
      <c r="AH330" s="20"/>
      <c r="AI330" s="20"/>
      <c r="AJ330" s="20"/>
      <c r="AK330" s="20"/>
      <c r="AL330" s="20"/>
      <c r="AM330" s="20"/>
      <c r="AN330" s="20"/>
      <c r="AO330" s="20"/>
    </row>
    <row r="331" customFormat="false" ht="14.25" hidden="false" customHeight="true" outlineLevel="0" collapsed="false">
      <c r="A331" s="20" t="s">
        <v>853</v>
      </c>
      <c r="B331" s="20" t="s">
        <v>357</v>
      </c>
      <c r="C331" s="20" t="n">
        <v>0</v>
      </c>
      <c r="D331" s="20" t="n">
        <v>200</v>
      </c>
      <c r="E331" s="20" t="n">
        <v>976</v>
      </c>
      <c r="F331" s="20" t="s">
        <v>358</v>
      </c>
      <c r="G331" s="197" t="n">
        <v>0.00093221</v>
      </c>
      <c r="H331" s="197" t="n">
        <v>2.9352E-005</v>
      </c>
      <c r="I331" s="197" t="n">
        <v>-8.2194E-006</v>
      </c>
      <c r="J331" s="197" t="n">
        <v>-3.892E-007</v>
      </c>
      <c r="K331" s="197" t="n">
        <v>0.00094043</v>
      </c>
      <c r="L331" s="197" t="n">
        <v>2.9741E-005</v>
      </c>
      <c r="M331" s="198" t="n">
        <v>1.81</v>
      </c>
      <c r="N331" s="20" t="n">
        <v>0</v>
      </c>
      <c r="O331" s="20" t="n">
        <v>0</v>
      </c>
      <c r="P331" s="20" t="n">
        <v>0</v>
      </c>
      <c r="Q331" s="20" t="n">
        <v>1</v>
      </c>
      <c r="R331" s="20" t="n">
        <v>9.4043E-006</v>
      </c>
      <c r="S331" s="20" t="n">
        <v>2.974E-007</v>
      </c>
      <c r="T331" s="20" t="n">
        <v>3</v>
      </c>
      <c r="U331" s="20" t="n">
        <v>0</v>
      </c>
      <c r="V331" s="20" t="n">
        <v>0</v>
      </c>
      <c r="W331" s="199" t="s">
        <v>855</v>
      </c>
      <c r="X331" s="20" t="s">
        <v>632</v>
      </c>
      <c r="Y331" s="20" t="s">
        <v>361</v>
      </c>
      <c r="Z331" s="20"/>
      <c r="AA331" s="20"/>
      <c r="AB331" s="20"/>
      <c r="AC331" s="20"/>
      <c r="AD331" s="20"/>
      <c r="AE331" s="20"/>
      <c r="AF331" s="20"/>
      <c r="AG331" s="20"/>
      <c r="AH331" s="20"/>
      <c r="AI331" s="20"/>
      <c r="AJ331" s="20"/>
      <c r="AK331" s="20"/>
      <c r="AL331" s="20"/>
      <c r="AM331" s="20"/>
      <c r="AN331" s="20"/>
      <c r="AO331" s="20"/>
    </row>
    <row r="332" customFormat="false" ht="14.25" hidden="false" customHeight="true" outlineLevel="0" collapsed="false">
      <c r="A332" s="20" t="s">
        <v>856</v>
      </c>
      <c r="B332" s="20" t="s">
        <v>357</v>
      </c>
      <c r="C332" s="20" t="n">
        <v>0</v>
      </c>
      <c r="D332" s="20" t="n">
        <v>200</v>
      </c>
      <c r="E332" s="20" t="n">
        <v>976</v>
      </c>
      <c r="F332" s="20" t="s">
        <v>358</v>
      </c>
      <c r="G332" s="197" t="n">
        <v>0.00044555</v>
      </c>
      <c r="H332" s="197" t="n">
        <v>1.5036E-005</v>
      </c>
      <c r="I332" s="197" t="n">
        <v>-8.2194E-006</v>
      </c>
      <c r="J332" s="197" t="n">
        <v>-3.892E-007</v>
      </c>
      <c r="K332" s="197" t="n">
        <v>0.00045377</v>
      </c>
      <c r="L332" s="197" t="n">
        <v>1.5425E-005</v>
      </c>
      <c r="M332" s="198" t="n">
        <v>1.95</v>
      </c>
      <c r="N332" s="20" t="n">
        <v>0</v>
      </c>
      <c r="O332" s="20" t="n">
        <v>0</v>
      </c>
      <c r="P332" s="20" t="n">
        <v>0</v>
      </c>
      <c r="Q332" s="20" t="n">
        <v>1</v>
      </c>
      <c r="R332" s="20" t="n">
        <v>4.5377E-006</v>
      </c>
      <c r="S332" s="20" t="n">
        <v>1.542E-007</v>
      </c>
      <c r="T332" s="20" t="n">
        <v>3</v>
      </c>
      <c r="U332" s="20" t="n">
        <v>0</v>
      </c>
      <c r="V332" s="20" t="n">
        <v>0</v>
      </c>
      <c r="W332" s="199" t="s">
        <v>857</v>
      </c>
      <c r="X332" s="20" t="s">
        <v>632</v>
      </c>
      <c r="Y332" s="20" t="s">
        <v>361</v>
      </c>
      <c r="Z332" s="20"/>
      <c r="AA332" s="20"/>
      <c r="AB332" s="20"/>
      <c r="AC332" s="20"/>
      <c r="AD332" s="20"/>
      <c r="AE332" s="20"/>
      <c r="AF332" s="20"/>
      <c r="AG332" s="20"/>
      <c r="AH332" s="20"/>
      <c r="AI332" s="20"/>
      <c r="AJ332" s="20"/>
      <c r="AK332" s="20"/>
      <c r="AL332" s="20"/>
      <c r="AM332" s="20"/>
      <c r="AN332" s="20"/>
      <c r="AO332" s="20"/>
    </row>
    <row r="333" customFormat="false" ht="14.25" hidden="false" customHeight="true" outlineLevel="0" collapsed="false">
      <c r="A333" s="20" t="s">
        <v>856</v>
      </c>
      <c r="B333" s="20" t="s">
        <v>357</v>
      </c>
      <c r="C333" s="20" t="n">
        <v>0</v>
      </c>
      <c r="D333" s="20" t="n">
        <v>200</v>
      </c>
      <c r="E333" s="20" t="n">
        <v>976</v>
      </c>
      <c r="F333" s="20" t="s">
        <v>358</v>
      </c>
      <c r="G333" s="197" t="n">
        <v>0.00044557</v>
      </c>
      <c r="H333" s="197" t="n">
        <v>1.4911E-005</v>
      </c>
      <c r="I333" s="197" t="n">
        <v>-8.2194E-006</v>
      </c>
      <c r="J333" s="197" t="n">
        <v>-3.892E-007</v>
      </c>
      <c r="K333" s="197" t="n">
        <v>0.00045379</v>
      </c>
      <c r="L333" s="197" t="n">
        <v>1.53E-005</v>
      </c>
      <c r="M333" s="198" t="n">
        <v>1.93</v>
      </c>
      <c r="N333" s="20" t="n">
        <v>0</v>
      </c>
      <c r="O333" s="20" t="n">
        <v>0</v>
      </c>
      <c r="P333" s="20" t="n">
        <v>0</v>
      </c>
      <c r="Q333" s="20" t="n">
        <v>1</v>
      </c>
      <c r="R333" s="20" t="n">
        <v>4.5379E-006</v>
      </c>
      <c r="S333" s="20" t="n">
        <v>1.53E-007</v>
      </c>
      <c r="T333" s="20" t="n">
        <v>3</v>
      </c>
      <c r="U333" s="20" t="n">
        <v>0</v>
      </c>
      <c r="V333" s="20" t="n">
        <v>0</v>
      </c>
      <c r="W333" s="199" t="s">
        <v>858</v>
      </c>
      <c r="X333" s="20" t="s">
        <v>632</v>
      </c>
      <c r="Y333" s="20" t="s">
        <v>361</v>
      </c>
      <c r="Z333" s="20"/>
      <c r="AA333" s="20"/>
      <c r="AB333" s="20"/>
      <c r="AC333" s="20"/>
      <c r="AD333" s="20"/>
      <c r="AE333" s="20"/>
      <c r="AF333" s="20"/>
      <c r="AG333" s="20"/>
      <c r="AH333" s="20"/>
      <c r="AI333" s="20"/>
      <c r="AJ333" s="20"/>
      <c r="AK333" s="20"/>
      <c r="AL333" s="20"/>
      <c r="AM333" s="20"/>
      <c r="AN333" s="20"/>
      <c r="AO333" s="20"/>
    </row>
    <row r="334" customFormat="false" ht="14.25" hidden="false" customHeight="true" outlineLevel="0" collapsed="false">
      <c r="A334" s="20" t="s">
        <v>859</v>
      </c>
      <c r="B334" s="20" t="s">
        <v>357</v>
      </c>
      <c r="C334" s="20" t="n">
        <v>0</v>
      </c>
      <c r="D334" s="20" t="n">
        <v>200</v>
      </c>
      <c r="E334" s="20" t="n">
        <v>976</v>
      </c>
      <c r="F334" s="20" t="s">
        <v>358</v>
      </c>
      <c r="G334" s="197" t="n">
        <v>0.00039352</v>
      </c>
      <c r="H334" s="197" t="n">
        <v>1.3409E-005</v>
      </c>
      <c r="I334" s="197" t="n">
        <v>-8.2194E-006</v>
      </c>
      <c r="J334" s="197" t="n">
        <v>-3.892E-007</v>
      </c>
      <c r="K334" s="197" t="n">
        <v>0.00040174</v>
      </c>
      <c r="L334" s="197" t="n">
        <v>1.3798E-005</v>
      </c>
      <c r="M334" s="198" t="n">
        <v>1.97</v>
      </c>
      <c r="N334" s="20" t="n">
        <v>0</v>
      </c>
      <c r="O334" s="20" t="n">
        <v>0</v>
      </c>
      <c r="P334" s="20" t="n">
        <v>0</v>
      </c>
      <c r="Q334" s="20" t="n">
        <v>1</v>
      </c>
      <c r="R334" s="20" t="n">
        <v>4.0174E-006</v>
      </c>
      <c r="S334" s="20" t="n">
        <v>1.38E-007</v>
      </c>
      <c r="T334" s="20" t="n">
        <v>3</v>
      </c>
      <c r="U334" s="20" t="n">
        <v>0</v>
      </c>
      <c r="V334" s="20" t="n">
        <v>0</v>
      </c>
      <c r="W334" s="199" t="s">
        <v>860</v>
      </c>
      <c r="X334" s="20" t="s">
        <v>632</v>
      </c>
      <c r="Y334" s="20" t="s">
        <v>361</v>
      </c>
      <c r="Z334" s="20"/>
      <c r="AA334" s="20"/>
      <c r="AB334" s="20"/>
      <c r="AC334" s="20"/>
      <c r="AD334" s="20"/>
      <c r="AE334" s="20"/>
      <c r="AF334" s="20"/>
      <c r="AG334" s="20"/>
      <c r="AH334" s="20"/>
      <c r="AI334" s="20"/>
      <c r="AJ334" s="20"/>
      <c r="AK334" s="20"/>
      <c r="AL334" s="20"/>
      <c r="AM334" s="20"/>
      <c r="AN334" s="20"/>
      <c r="AO334" s="20"/>
    </row>
    <row r="335" customFormat="false" ht="14.25" hidden="false" customHeight="true" outlineLevel="0" collapsed="false">
      <c r="A335" s="20" t="s">
        <v>859</v>
      </c>
      <c r="B335" s="20" t="s">
        <v>357</v>
      </c>
      <c r="C335" s="20" t="n">
        <v>0</v>
      </c>
      <c r="D335" s="20" t="n">
        <v>200</v>
      </c>
      <c r="E335" s="20" t="n">
        <v>976</v>
      </c>
      <c r="F335" s="20" t="s">
        <v>358</v>
      </c>
      <c r="G335" s="197" t="n">
        <v>0.0003934</v>
      </c>
      <c r="H335" s="197" t="n">
        <v>1.356E-005</v>
      </c>
      <c r="I335" s="197" t="n">
        <v>-8.2194E-006</v>
      </c>
      <c r="J335" s="197" t="n">
        <v>-3.892E-007</v>
      </c>
      <c r="K335" s="197" t="n">
        <v>0.00040162</v>
      </c>
      <c r="L335" s="197" t="n">
        <v>1.3949E-005</v>
      </c>
      <c r="M335" s="198" t="n">
        <v>1.99</v>
      </c>
      <c r="N335" s="20" t="n">
        <v>0</v>
      </c>
      <c r="O335" s="20" t="n">
        <v>0</v>
      </c>
      <c r="P335" s="20" t="n">
        <v>0</v>
      </c>
      <c r="Q335" s="20" t="n">
        <v>1</v>
      </c>
      <c r="R335" s="20" t="n">
        <v>4.0162E-006</v>
      </c>
      <c r="S335" s="20" t="n">
        <v>1.395E-007</v>
      </c>
      <c r="T335" s="20" t="n">
        <v>3</v>
      </c>
      <c r="U335" s="20" t="n">
        <v>0</v>
      </c>
      <c r="V335" s="20" t="n">
        <v>0</v>
      </c>
      <c r="W335" s="199" t="s">
        <v>861</v>
      </c>
      <c r="X335" s="20" t="s">
        <v>632</v>
      </c>
      <c r="Y335" s="20" t="s">
        <v>361</v>
      </c>
      <c r="Z335" s="20"/>
      <c r="AA335" s="20"/>
      <c r="AB335" s="20"/>
      <c r="AC335" s="20"/>
      <c r="AD335" s="20"/>
      <c r="AE335" s="20"/>
      <c r="AF335" s="20"/>
      <c r="AG335" s="20"/>
      <c r="AH335" s="20"/>
      <c r="AI335" s="20"/>
      <c r="AJ335" s="20"/>
      <c r="AK335" s="20"/>
      <c r="AL335" s="20"/>
      <c r="AM335" s="20"/>
      <c r="AN335" s="20"/>
      <c r="AO335" s="20"/>
    </row>
    <row r="336" customFormat="false" ht="14.25" hidden="false" customHeight="true" outlineLevel="0" collapsed="false">
      <c r="A336" s="20" t="s">
        <v>862</v>
      </c>
      <c r="B336" s="20" t="s">
        <v>357</v>
      </c>
      <c r="C336" s="20" t="n">
        <v>0</v>
      </c>
      <c r="D336" s="20" t="n">
        <v>200</v>
      </c>
      <c r="E336" s="20" t="n">
        <v>976</v>
      </c>
      <c r="F336" s="20" t="s">
        <v>358</v>
      </c>
      <c r="G336" s="197" t="n">
        <v>0.00082944</v>
      </c>
      <c r="H336" s="197" t="n">
        <v>2.6772E-005</v>
      </c>
      <c r="I336" s="197" t="n">
        <v>-8.2194E-006</v>
      </c>
      <c r="J336" s="197" t="n">
        <v>-3.892E-007</v>
      </c>
      <c r="K336" s="197" t="n">
        <v>0.00083766</v>
      </c>
      <c r="L336" s="197" t="n">
        <v>2.7161E-005</v>
      </c>
      <c r="M336" s="198" t="n">
        <v>1.86</v>
      </c>
      <c r="N336" s="20" t="n">
        <v>0</v>
      </c>
      <c r="O336" s="20" t="n">
        <v>0</v>
      </c>
      <c r="P336" s="20" t="n">
        <v>0</v>
      </c>
      <c r="Q336" s="20" t="n">
        <v>1</v>
      </c>
      <c r="R336" s="20" t="n">
        <v>8.3766E-006</v>
      </c>
      <c r="S336" s="20" t="n">
        <v>2.716E-007</v>
      </c>
      <c r="T336" s="20" t="n">
        <v>3</v>
      </c>
      <c r="U336" s="20" t="n">
        <v>0</v>
      </c>
      <c r="V336" s="20" t="n">
        <v>0</v>
      </c>
      <c r="W336" s="199" t="s">
        <v>863</v>
      </c>
      <c r="X336" s="20" t="s">
        <v>632</v>
      </c>
      <c r="Y336" s="20" t="s">
        <v>361</v>
      </c>
      <c r="Z336" s="20"/>
      <c r="AA336" s="20"/>
      <c r="AB336" s="20"/>
      <c r="AC336" s="20"/>
      <c r="AD336" s="20"/>
      <c r="AE336" s="20"/>
      <c r="AF336" s="20"/>
      <c r="AG336" s="20"/>
      <c r="AH336" s="20"/>
      <c r="AI336" s="20"/>
      <c r="AJ336" s="20"/>
      <c r="AK336" s="20"/>
      <c r="AL336" s="20"/>
      <c r="AM336" s="20"/>
      <c r="AN336" s="20"/>
      <c r="AO336" s="20"/>
    </row>
    <row r="337" customFormat="false" ht="14.25" hidden="false" customHeight="true" outlineLevel="0" collapsed="false">
      <c r="A337" s="20" t="s">
        <v>862</v>
      </c>
      <c r="B337" s="20" t="s">
        <v>357</v>
      </c>
      <c r="C337" s="20" t="n">
        <v>0</v>
      </c>
      <c r="D337" s="20" t="n">
        <v>200</v>
      </c>
      <c r="E337" s="20" t="n">
        <v>976</v>
      </c>
      <c r="F337" s="20" t="s">
        <v>358</v>
      </c>
      <c r="G337" s="197" t="n">
        <v>0.00082916</v>
      </c>
      <c r="H337" s="197" t="n">
        <v>2.6697E-005</v>
      </c>
      <c r="I337" s="197" t="n">
        <v>-8.2194E-006</v>
      </c>
      <c r="J337" s="197" t="n">
        <v>-3.892E-007</v>
      </c>
      <c r="K337" s="197" t="n">
        <v>0.00083738</v>
      </c>
      <c r="L337" s="197" t="n">
        <v>2.7086E-005</v>
      </c>
      <c r="M337" s="198" t="n">
        <v>1.85</v>
      </c>
      <c r="N337" s="20" t="n">
        <v>0</v>
      </c>
      <c r="O337" s="20" t="n">
        <v>0</v>
      </c>
      <c r="P337" s="20" t="n">
        <v>0</v>
      </c>
      <c r="Q337" s="20" t="n">
        <v>1</v>
      </c>
      <c r="R337" s="20" t="n">
        <v>8.3738E-006</v>
      </c>
      <c r="S337" s="20" t="n">
        <v>2.709E-007</v>
      </c>
      <c r="T337" s="20" t="n">
        <v>3</v>
      </c>
      <c r="U337" s="20" t="n">
        <v>0</v>
      </c>
      <c r="V337" s="20" t="n">
        <v>0</v>
      </c>
      <c r="W337" s="199" t="s">
        <v>864</v>
      </c>
      <c r="X337" s="20" t="s">
        <v>632</v>
      </c>
      <c r="Y337" s="20" t="s">
        <v>361</v>
      </c>
      <c r="Z337" s="20"/>
      <c r="AA337" s="20"/>
      <c r="AB337" s="20"/>
      <c r="AC337" s="20"/>
      <c r="AD337" s="20"/>
      <c r="AE337" s="20"/>
      <c r="AF337" s="20"/>
      <c r="AG337" s="20"/>
      <c r="AH337" s="20"/>
      <c r="AI337" s="20"/>
      <c r="AJ337" s="20"/>
      <c r="AK337" s="20"/>
      <c r="AL337" s="20"/>
      <c r="AM337" s="20"/>
      <c r="AN337" s="20"/>
      <c r="AO337" s="20"/>
    </row>
    <row r="338" customFormat="false" ht="14.25" hidden="false" customHeight="true" outlineLevel="0" collapsed="false">
      <c r="A338" s="20" t="s">
        <v>865</v>
      </c>
      <c r="B338" s="20" t="s">
        <v>357</v>
      </c>
      <c r="C338" s="20" t="n">
        <v>0</v>
      </c>
      <c r="D338" s="20" t="n">
        <v>200</v>
      </c>
      <c r="E338" s="20" t="n">
        <v>976</v>
      </c>
      <c r="F338" s="20" t="s">
        <v>358</v>
      </c>
      <c r="G338" s="197" t="n">
        <v>0.00036138</v>
      </c>
      <c r="H338" s="197" t="n">
        <v>1.5168E-005</v>
      </c>
      <c r="I338" s="197" t="n">
        <v>-8.2194E-006</v>
      </c>
      <c r="J338" s="197" t="n">
        <v>-3.892E-007</v>
      </c>
      <c r="K338" s="197" t="n">
        <v>0.0003696</v>
      </c>
      <c r="L338" s="197" t="n">
        <v>1.5557E-005</v>
      </c>
      <c r="M338" s="198" t="n">
        <v>2.41</v>
      </c>
      <c r="N338" s="20" t="n">
        <v>0</v>
      </c>
      <c r="O338" s="20" t="n">
        <v>0</v>
      </c>
      <c r="P338" s="20" t="n">
        <v>0</v>
      </c>
      <c r="Q338" s="20" t="n">
        <v>1</v>
      </c>
      <c r="R338" s="20" t="n">
        <v>3.696E-006</v>
      </c>
      <c r="S338" s="20" t="n">
        <v>1.556E-007</v>
      </c>
      <c r="T338" s="20" t="n">
        <v>3</v>
      </c>
      <c r="U338" s="20" t="n">
        <v>0</v>
      </c>
      <c r="V338" s="20" t="n">
        <v>0</v>
      </c>
      <c r="W338" s="199" t="s">
        <v>866</v>
      </c>
      <c r="X338" s="20" t="s">
        <v>632</v>
      </c>
      <c r="Y338" s="20" t="s">
        <v>361</v>
      </c>
      <c r="Z338" s="20"/>
      <c r="AA338" s="20"/>
      <c r="AB338" s="20"/>
      <c r="AC338" s="20"/>
      <c r="AD338" s="20"/>
      <c r="AE338" s="20"/>
      <c r="AF338" s="20"/>
      <c r="AG338" s="20"/>
      <c r="AH338" s="20"/>
      <c r="AI338" s="20"/>
      <c r="AJ338" s="20"/>
      <c r="AK338" s="20"/>
      <c r="AL338" s="20"/>
      <c r="AM338" s="20"/>
      <c r="AN338" s="20"/>
      <c r="AO338" s="20"/>
    </row>
    <row r="339" customFormat="false" ht="14.25" hidden="false" customHeight="true" outlineLevel="0" collapsed="false">
      <c r="A339" s="20" t="s">
        <v>865</v>
      </c>
      <c r="B339" s="20" t="s">
        <v>357</v>
      </c>
      <c r="C339" s="20" t="n">
        <v>0</v>
      </c>
      <c r="D339" s="20" t="n">
        <v>200</v>
      </c>
      <c r="E339" s="20" t="n">
        <v>976</v>
      </c>
      <c r="F339" s="20" t="s">
        <v>358</v>
      </c>
      <c r="G339" s="197" t="n">
        <v>0.00036122</v>
      </c>
      <c r="H339" s="197" t="n">
        <v>1.5089E-005</v>
      </c>
      <c r="I339" s="197" t="n">
        <v>-8.2194E-006</v>
      </c>
      <c r="J339" s="197" t="n">
        <v>-3.892E-007</v>
      </c>
      <c r="K339" s="197" t="n">
        <v>0.00036944</v>
      </c>
      <c r="L339" s="197" t="n">
        <v>1.5478E-005</v>
      </c>
      <c r="M339" s="198" t="n">
        <v>2.4</v>
      </c>
      <c r="N339" s="20" t="n">
        <v>0</v>
      </c>
      <c r="O339" s="20" t="n">
        <v>0</v>
      </c>
      <c r="P339" s="20" t="n">
        <v>0</v>
      </c>
      <c r="Q339" s="20" t="n">
        <v>1</v>
      </c>
      <c r="R339" s="20" t="n">
        <v>3.6944E-006</v>
      </c>
      <c r="S339" s="20" t="n">
        <v>1.548E-007</v>
      </c>
      <c r="T339" s="20" t="n">
        <v>3</v>
      </c>
      <c r="U339" s="20" t="n">
        <v>0</v>
      </c>
      <c r="V339" s="20" t="n">
        <v>0</v>
      </c>
      <c r="W339" s="199" t="s">
        <v>867</v>
      </c>
      <c r="X339" s="20" t="s">
        <v>632</v>
      </c>
      <c r="Y339" s="20" t="s">
        <v>361</v>
      </c>
      <c r="Z339" s="20"/>
      <c r="AA339" s="20"/>
      <c r="AB339" s="20"/>
      <c r="AC339" s="20"/>
      <c r="AD339" s="20"/>
      <c r="AE339" s="20"/>
      <c r="AF339" s="20"/>
      <c r="AG339" s="20"/>
      <c r="AH339" s="20"/>
      <c r="AI339" s="20"/>
      <c r="AJ339" s="20"/>
      <c r="AK339" s="20"/>
      <c r="AL339" s="20"/>
      <c r="AM339" s="20"/>
      <c r="AN339" s="20"/>
      <c r="AO339" s="20"/>
    </row>
    <row r="340" customFormat="false" ht="14.25" hidden="false" customHeight="true" outlineLevel="0" collapsed="false">
      <c r="A340" s="20" t="s">
        <v>868</v>
      </c>
      <c r="B340" s="20" t="s">
        <v>357</v>
      </c>
      <c r="C340" s="20" t="n">
        <v>0</v>
      </c>
      <c r="D340" s="20" t="n">
        <v>200</v>
      </c>
      <c r="E340" s="20" t="n">
        <v>976</v>
      </c>
      <c r="F340" s="20" t="s">
        <v>358</v>
      </c>
      <c r="G340" s="197" t="n">
        <v>0.00037398</v>
      </c>
      <c r="H340" s="197" t="n">
        <v>1.8694E-005</v>
      </c>
      <c r="I340" s="197" t="n">
        <v>-8.2194E-006</v>
      </c>
      <c r="J340" s="197" t="n">
        <v>-3.892E-007</v>
      </c>
      <c r="K340" s="197" t="n">
        <v>0.0003822</v>
      </c>
      <c r="L340" s="197" t="n">
        <v>1.9084E-005</v>
      </c>
      <c r="M340" s="198" t="n">
        <v>2.86</v>
      </c>
      <c r="N340" s="20" t="n">
        <v>0</v>
      </c>
      <c r="O340" s="20" t="n">
        <v>0</v>
      </c>
      <c r="P340" s="20" t="n">
        <v>0</v>
      </c>
      <c r="Q340" s="20" t="n">
        <v>1</v>
      </c>
      <c r="R340" s="20" t="n">
        <v>3.822E-006</v>
      </c>
      <c r="S340" s="20" t="n">
        <v>1.908E-007</v>
      </c>
      <c r="T340" s="20" t="n">
        <v>3</v>
      </c>
      <c r="U340" s="20" t="n">
        <v>0</v>
      </c>
      <c r="V340" s="20" t="n">
        <v>0</v>
      </c>
      <c r="W340" s="199" t="s">
        <v>869</v>
      </c>
      <c r="X340" s="20" t="s">
        <v>632</v>
      </c>
      <c r="Y340" s="20" t="s">
        <v>361</v>
      </c>
      <c r="Z340" s="20"/>
      <c r="AA340" s="20"/>
      <c r="AB340" s="20"/>
      <c r="AC340" s="20"/>
      <c r="AD340" s="20"/>
      <c r="AE340" s="20"/>
      <c r="AF340" s="20"/>
      <c r="AG340" s="20"/>
      <c r="AH340" s="20"/>
      <c r="AI340" s="20"/>
      <c r="AJ340" s="20"/>
      <c r="AK340" s="20"/>
      <c r="AL340" s="20"/>
      <c r="AM340" s="20"/>
      <c r="AN340" s="20"/>
      <c r="AO340" s="20"/>
    </row>
    <row r="341" customFormat="false" ht="14.25" hidden="false" customHeight="true" outlineLevel="0" collapsed="false">
      <c r="A341" s="20" t="s">
        <v>868</v>
      </c>
      <c r="B341" s="20" t="s">
        <v>357</v>
      </c>
      <c r="C341" s="20" t="n">
        <v>0</v>
      </c>
      <c r="D341" s="20" t="n">
        <v>200</v>
      </c>
      <c r="E341" s="20" t="n">
        <v>976</v>
      </c>
      <c r="F341" s="20" t="s">
        <v>358</v>
      </c>
      <c r="G341" s="197" t="n">
        <v>0.00037397</v>
      </c>
      <c r="H341" s="197" t="n">
        <v>1.8539E-005</v>
      </c>
      <c r="I341" s="197" t="n">
        <v>-8.2194E-006</v>
      </c>
      <c r="J341" s="197" t="n">
        <v>-3.892E-007</v>
      </c>
      <c r="K341" s="197" t="n">
        <v>0.00038219</v>
      </c>
      <c r="L341" s="197" t="n">
        <v>1.8928E-005</v>
      </c>
      <c r="M341" s="198" t="n">
        <v>2.84</v>
      </c>
      <c r="N341" s="20" t="n">
        <v>0</v>
      </c>
      <c r="O341" s="20" t="n">
        <v>0</v>
      </c>
      <c r="P341" s="20" t="n">
        <v>0</v>
      </c>
      <c r="Q341" s="20" t="n">
        <v>1</v>
      </c>
      <c r="R341" s="20" t="n">
        <v>3.8219E-006</v>
      </c>
      <c r="S341" s="20" t="n">
        <v>1.893E-007</v>
      </c>
      <c r="T341" s="20" t="n">
        <v>3</v>
      </c>
      <c r="U341" s="20" t="n">
        <v>0</v>
      </c>
      <c r="V341" s="20" t="n">
        <v>0</v>
      </c>
      <c r="W341" s="199" t="s">
        <v>870</v>
      </c>
      <c r="X341" s="20" t="s">
        <v>632</v>
      </c>
      <c r="Y341" s="20" t="s">
        <v>361</v>
      </c>
      <c r="Z341" s="20"/>
      <c r="AA341" s="20"/>
      <c r="AB341" s="20"/>
      <c r="AC341" s="20"/>
      <c r="AD341" s="20"/>
      <c r="AE341" s="20"/>
      <c r="AF341" s="20"/>
      <c r="AG341" s="20"/>
      <c r="AH341" s="20"/>
      <c r="AI341" s="20"/>
      <c r="AJ341" s="20"/>
      <c r="AK341" s="20"/>
      <c r="AL341" s="20"/>
      <c r="AM341" s="20"/>
      <c r="AN341" s="20"/>
      <c r="AO341" s="20"/>
    </row>
    <row r="342" customFormat="false" ht="14.25" hidden="false" customHeight="true" outlineLevel="0" collapsed="false">
      <c r="A342" s="20" t="s">
        <v>871</v>
      </c>
      <c r="B342" s="20" t="s">
        <v>357</v>
      </c>
      <c r="C342" s="20" t="n">
        <v>0</v>
      </c>
      <c r="D342" s="20" t="n">
        <v>200</v>
      </c>
      <c r="E342" s="20" t="n">
        <v>976</v>
      </c>
      <c r="F342" s="20" t="s">
        <v>358</v>
      </c>
      <c r="G342" s="197" t="n">
        <v>0.00029507</v>
      </c>
      <c r="H342" s="197" t="n">
        <v>1.383E-005</v>
      </c>
      <c r="I342" s="197" t="n">
        <v>-8.2194E-006</v>
      </c>
      <c r="J342" s="197" t="n">
        <v>-3.892E-007</v>
      </c>
      <c r="K342" s="197" t="n">
        <v>0.00030329</v>
      </c>
      <c r="L342" s="197" t="n">
        <v>1.4219E-005</v>
      </c>
      <c r="M342" s="198" t="n">
        <v>2.68</v>
      </c>
      <c r="N342" s="20" t="n">
        <v>0</v>
      </c>
      <c r="O342" s="20" t="n">
        <v>0</v>
      </c>
      <c r="P342" s="20" t="n">
        <v>0</v>
      </c>
      <c r="Q342" s="20" t="n">
        <v>1</v>
      </c>
      <c r="R342" s="20" t="n">
        <v>3.0329E-006</v>
      </c>
      <c r="S342" s="20" t="n">
        <v>1.422E-007</v>
      </c>
      <c r="T342" s="20" t="n">
        <v>3</v>
      </c>
      <c r="U342" s="20" t="n">
        <v>0</v>
      </c>
      <c r="V342" s="20" t="n">
        <v>0</v>
      </c>
      <c r="W342" s="199" t="s">
        <v>872</v>
      </c>
      <c r="X342" s="20" t="s">
        <v>632</v>
      </c>
      <c r="Y342" s="20" t="s">
        <v>361</v>
      </c>
      <c r="Z342" s="20"/>
      <c r="AA342" s="20"/>
      <c r="AB342" s="20"/>
      <c r="AC342" s="20"/>
      <c r="AD342" s="20"/>
      <c r="AE342" s="20"/>
      <c r="AF342" s="20"/>
      <c r="AG342" s="20"/>
      <c r="AH342" s="20"/>
      <c r="AI342" s="20"/>
      <c r="AJ342" s="20"/>
      <c r="AK342" s="20"/>
      <c r="AL342" s="20"/>
      <c r="AM342" s="20"/>
      <c r="AN342" s="20"/>
      <c r="AO342" s="20"/>
    </row>
    <row r="343" customFormat="false" ht="14.25" hidden="false" customHeight="true" outlineLevel="0" collapsed="false">
      <c r="A343" s="20" t="s">
        <v>871</v>
      </c>
      <c r="B343" s="20" t="s">
        <v>357</v>
      </c>
      <c r="C343" s="20" t="n">
        <v>0</v>
      </c>
      <c r="D343" s="20" t="n">
        <v>200</v>
      </c>
      <c r="E343" s="20" t="n">
        <v>976</v>
      </c>
      <c r="F343" s="20" t="s">
        <v>358</v>
      </c>
      <c r="G343" s="197" t="n">
        <v>0.00029504</v>
      </c>
      <c r="H343" s="197" t="n">
        <v>1.3827E-005</v>
      </c>
      <c r="I343" s="197" t="n">
        <v>-8.2194E-006</v>
      </c>
      <c r="J343" s="197" t="n">
        <v>-3.892E-007</v>
      </c>
      <c r="K343" s="197" t="n">
        <v>0.00030326</v>
      </c>
      <c r="L343" s="197" t="n">
        <v>1.4216E-005</v>
      </c>
      <c r="M343" s="198" t="n">
        <v>2.68</v>
      </c>
      <c r="N343" s="20" t="n">
        <v>0</v>
      </c>
      <c r="O343" s="20" t="n">
        <v>0</v>
      </c>
      <c r="P343" s="20" t="n">
        <v>0</v>
      </c>
      <c r="Q343" s="20" t="n">
        <v>1</v>
      </c>
      <c r="R343" s="20" t="n">
        <v>3.0326E-006</v>
      </c>
      <c r="S343" s="20" t="n">
        <v>1.422E-007</v>
      </c>
      <c r="T343" s="20" t="n">
        <v>3</v>
      </c>
      <c r="U343" s="20" t="n">
        <v>0</v>
      </c>
      <c r="V343" s="20" t="n">
        <v>0</v>
      </c>
      <c r="W343" s="199" t="s">
        <v>873</v>
      </c>
      <c r="X343" s="20" t="s">
        <v>632</v>
      </c>
      <c r="Y343" s="20" t="s">
        <v>361</v>
      </c>
      <c r="Z343" s="20"/>
      <c r="AA343" s="20"/>
      <c r="AB343" s="20"/>
      <c r="AC343" s="20"/>
      <c r="AD343" s="20"/>
      <c r="AE343" s="20"/>
      <c r="AF343" s="20"/>
      <c r="AG343" s="20"/>
      <c r="AH343" s="20"/>
      <c r="AI343" s="20"/>
      <c r="AJ343" s="20"/>
      <c r="AK343" s="20"/>
      <c r="AL343" s="20"/>
      <c r="AM343" s="20"/>
      <c r="AN343" s="20"/>
      <c r="AO343" s="20"/>
    </row>
    <row r="344" customFormat="false" ht="14.25" hidden="false" customHeight="true" outlineLevel="0" collapsed="false">
      <c r="A344" s="20" t="s">
        <v>874</v>
      </c>
      <c r="B344" s="20" t="s">
        <v>357</v>
      </c>
      <c r="C344" s="20" t="n">
        <v>0</v>
      </c>
      <c r="D344" s="20" t="n">
        <v>200</v>
      </c>
      <c r="E344" s="20" t="n">
        <v>976</v>
      </c>
      <c r="F344" s="20" t="s">
        <v>358</v>
      </c>
      <c r="G344" s="197" t="n">
        <v>0.00018921</v>
      </c>
      <c r="H344" s="197" t="n">
        <v>8.511E-006</v>
      </c>
      <c r="I344" s="197" t="n">
        <v>-8.2194E-006</v>
      </c>
      <c r="J344" s="197" t="n">
        <v>-3.892E-007</v>
      </c>
      <c r="K344" s="197" t="n">
        <v>0.00019743</v>
      </c>
      <c r="L344" s="197" t="n">
        <v>8.9002E-006</v>
      </c>
      <c r="M344" s="198" t="n">
        <v>2.58</v>
      </c>
      <c r="N344" s="20" t="n">
        <v>0</v>
      </c>
      <c r="O344" s="20" t="n">
        <v>0</v>
      </c>
      <c r="P344" s="20" t="n">
        <v>0</v>
      </c>
      <c r="Q344" s="20" t="n">
        <v>1</v>
      </c>
      <c r="R344" s="20" t="n">
        <v>1.9743E-006</v>
      </c>
      <c r="S344" s="20" t="n">
        <v>8.9E-008</v>
      </c>
      <c r="T344" s="20" t="n">
        <v>2</v>
      </c>
      <c r="U344" s="20" t="n">
        <v>0</v>
      </c>
      <c r="V344" s="20" t="n">
        <v>0</v>
      </c>
      <c r="W344" s="199" t="s">
        <v>875</v>
      </c>
      <c r="X344" s="20" t="s">
        <v>632</v>
      </c>
      <c r="Y344" s="20" t="s">
        <v>361</v>
      </c>
      <c r="Z344" s="20"/>
      <c r="AA344" s="20"/>
      <c r="AB344" s="20"/>
      <c r="AC344" s="20"/>
      <c r="AD344" s="20"/>
      <c r="AE344" s="20"/>
      <c r="AF344" s="20"/>
      <c r="AG344" s="20"/>
      <c r="AH344" s="20"/>
      <c r="AI344" s="20"/>
      <c r="AJ344" s="20"/>
      <c r="AK344" s="20"/>
      <c r="AL344" s="20"/>
      <c r="AM344" s="20"/>
      <c r="AN344" s="20"/>
      <c r="AO344" s="20"/>
    </row>
    <row r="345" customFormat="false" ht="14.25" hidden="false" customHeight="true" outlineLevel="0" collapsed="false">
      <c r="A345" s="20" t="s">
        <v>874</v>
      </c>
      <c r="B345" s="20" t="s">
        <v>357</v>
      </c>
      <c r="C345" s="20" t="n">
        <v>0</v>
      </c>
      <c r="D345" s="20" t="n">
        <v>200</v>
      </c>
      <c r="E345" s="20" t="n">
        <v>976</v>
      </c>
      <c r="F345" s="20" t="s">
        <v>358</v>
      </c>
      <c r="G345" s="197" t="n">
        <v>0.00018917</v>
      </c>
      <c r="H345" s="197" t="n">
        <v>8.5436E-006</v>
      </c>
      <c r="I345" s="197" t="n">
        <v>-8.2194E-006</v>
      </c>
      <c r="J345" s="197" t="n">
        <v>-3.892E-007</v>
      </c>
      <c r="K345" s="197" t="n">
        <v>0.00019739</v>
      </c>
      <c r="L345" s="197" t="n">
        <v>8.9328E-006</v>
      </c>
      <c r="M345" s="198" t="n">
        <v>2.59</v>
      </c>
      <c r="N345" s="20" t="n">
        <v>0</v>
      </c>
      <c r="O345" s="20" t="n">
        <v>0</v>
      </c>
      <c r="P345" s="20" t="n">
        <v>0</v>
      </c>
      <c r="Q345" s="20" t="n">
        <v>1</v>
      </c>
      <c r="R345" s="20" t="n">
        <v>1.9739E-006</v>
      </c>
      <c r="S345" s="20" t="n">
        <v>8.93E-008</v>
      </c>
      <c r="T345" s="20" t="n">
        <v>2</v>
      </c>
      <c r="U345" s="20" t="n">
        <v>0</v>
      </c>
      <c r="V345" s="20" t="n">
        <v>0</v>
      </c>
      <c r="W345" s="199" t="s">
        <v>876</v>
      </c>
      <c r="X345" s="20" t="s">
        <v>632</v>
      </c>
      <c r="Y345" s="20" t="s">
        <v>361</v>
      </c>
      <c r="Z345" s="20"/>
      <c r="AA345" s="20"/>
      <c r="AB345" s="20"/>
      <c r="AC345" s="20"/>
      <c r="AD345" s="20"/>
      <c r="AE345" s="20"/>
      <c r="AF345" s="20"/>
      <c r="AG345" s="20"/>
      <c r="AH345" s="20"/>
      <c r="AI345" s="20"/>
      <c r="AJ345" s="20"/>
      <c r="AK345" s="20"/>
      <c r="AL345" s="20"/>
      <c r="AM345" s="20"/>
      <c r="AN345" s="20"/>
      <c r="AO345" s="20"/>
    </row>
    <row r="346" customFormat="false" ht="14.25" hidden="false" customHeight="true" outlineLevel="0" collapsed="false">
      <c r="A346" s="20" t="s">
        <v>877</v>
      </c>
      <c r="B346" s="20" t="s">
        <v>357</v>
      </c>
      <c r="C346" s="20" t="n">
        <v>0</v>
      </c>
      <c r="D346" s="20" t="n">
        <v>200</v>
      </c>
      <c r="E346" s="20" t="n">
        <v>976</v>
      </c>
      <c r="F346" s="20" t="s">
        <v>358</v>
      </c>
      <c r="G346" s="197" t="n">
        <v>0.0003069</v>
      </c>
      <c r="H346" s="197" t="n">
        <v>1.182E-005</v>
      </c>
      <c r="I346" s="197" t="n">
        <v>-8.2194E-006</v>
      </c>
      <c r="J346" s="197" t="n">
        <v>-3.892E-007</v>
      </c>
      <c r="K346" s="197" t="n">
        <v>0.00031511</v>
      </c>
      <c r="L346" s="197" t="n">
        <v>1.2209E-005</v>
      </c>
      <c r="M346" s="198" t="n">
        <v>2.22</v>
      </c>
      <c r="N346" s="20" t="n">
        <v>0</v>
      </c>
      <c r="O346" s="20" t="n">
        <v>0</v>
      </c>
      <c r="P346" s="20" t="n">
        <v>0</v>
      </c>
      <c r="Q346" s="20" t="n">
        <v>1</v>
      </c>
      <c r="R346" s="20" t="n">
        <v>3.1511E-006</v>
      </c>
      <c r="S346" s="20" t="n">
        <v>1.221E-007</v>
      </c>
      <c r="T346" s="20" t="n">
        <v>3</v>
      </c>
      <c r="U346" s="20" t="n">
        <v>0</v>
      </c>
      <c r="V346" s="20" t="n">
        <v>0</v>
      </c>
      <c r="W346" s="199" t="s">
        <v>878</v>
      </c>
      <c r="X346" s="20" t="s">
        <v>632</v>
      </c>
      <c r="Y346" s="20" t="s">
        <v>361</v>
      </c>
      <c r="Z346" s="20"/>
      <c r="AA346" s="20"/>
      <c r="AB346" s="20"/>
      <c r="AC346" s="20"/>
      <c r="AD346" s="20"/>
      <c r="AE346" s="20"/>
      <c r="AF346" s="20"/>
      <c r="AG346" s="20"/>
      <c r="AH346" s="20"/>
      <c r="AI346" s="20"/>
      <c r="AJ346" s="20"/>
      <c r="AK346" s="20"/>
      <c r="AL346" s="20"/>
      <c r="AM346" s="20"/>
      <c r="AN346" s="20"/>
      <c r="AO346" s="20"/>
    </row>
    <row r="347" customFormat="false" ht="14.25" hidden="false" customHeight="true" outlineLevel="0" collapsed="false">
      <c r="A347" s="20" t="s">
        <v>877</v>
      </c>
      <c r="B347" s="20" t="s">
        <v>357</v>
      </c>
      <c r="C347" s="20" t="n">
        <v>0</v>
      </c>
      <c r="D347" s="20" t="n">
        <v>200</v>
      </c>
      <c r="E347" s="20" t="n">
        <v>976</v>
      </c>
      <c r="F347" s="20" t="s">
        <v>358</v>
      </c>
      <c r="G347" s="197" t="n">
        <v>0.00030667</v>
      </c>
      <c r="H347" s="197" t="n">
        <v>1.1829E-005</v>
      </c>
      <c r="I347" s="197" t="n">
        <v>-8.2194E-006</v>
      </c>
      <c r="J347" s="197" t="n">
        <v>-3.892E-007</v>
      </c>
      <c r="K347" s="197" t="n">
        <v>0.00031489</v>
      </c>
      <c r="L347" s="197" t="n">
        <v>1.2218E-005</v>
      </c>
      <c r="M347" s="198" t="n">
        <v>2.22</v>
      </c>
      <c r="N347" s="20" t="n">
        <v>0</v>
      </c>
      <c r="O347" s="20" t="n">
        <v>0</v>
      </c>
      <c r="P347" s="20" t="n">
        <v>0</v>
      </c>
      <c r="Q347" s="20" t="n">
        <v>1</v>
      </c>
      <c r="R347" s="20" t="n">
        <v>3.1489E-006</v>
      </c>
      <c r="S347" s="20" t="n">
        <v>1.222E-007</v>
      </c>
      <c r="T347" s="20" t="n">
        <v>3</v>
      </c>
      <c r="U347" s="20" t="n">
        <v>0</v>
      </c>
      <c r="V347" s="20" t="n">
        <v>0</v>
      </c>
      <c r="W347" s="199" t="s">
        <v>879</v>
      </c>
      <c r="X347" s="20" t="s">
        <v>632</v>
      </c>
      <c r="Y347" s="20" t="s">
        <v>361</v>
      </c>
      <c r="Z347" s="20"/>
      <c r="AA347" s="20"/>
      <c r="AB347" s="20"/>
      <c r="AC347" s="20"/>
      <c r="AD347" s="20"/>
      <c r="AE347" s="20"/>
      <c r="AF347" s="20"/>
      <c r="AG347" s="20"/>
      <c r="AH347" s="20"/>
      <c r="AI347" s="20"/>
      <c r="AJ347" s="20"/>
      <c r="AK347" s="20"/>
      <c r="AL347" s="20"/>
      <c r="AM347" s="20"/>
      <c r="AN347" s="20"/>
      <c r="AO347" s="20"/>
    </row>
    <row r="348" customFormat="false" ht="14.25" hidden="false" customHeight="true" outlineLevel="0" collapsed="false">
      <c r="A348" s="20" t="s">
        <v>880</v>
      </c>
      <c r="B348" s="20" t="s">
        <v>357</v>
      </c>
      <c r="C348" s="20" t="n">
        <v>0</v>
      </c>
      <c r="D348" s="20" t="n">
        <v>200</v>
      </c>
      <c r="E348" s="20" t="n">
        <v>976</v>
      </c>
      <c r="F348" s="20" t="s">
        <v>358</v>
      </c>
      <c r="G348" s="197" t="n">
        <v>0.00066202</v>
      </c>
      <c r="H348" s="197" t="n">
        <v>2.7498E-005</v>
      </c>
      <c r="I348" s="197" t="n">
        <v>-8.2194E-006</v>
      </c>
      <c r="J348" s="197" t="n">
        <v>-3.892E-007</v>
      </c>
      <c r="K348" s="197" t="n">
        <v>0.00067024</v>
      </c>
      <c r="L348" s="197" t="n">
        <v>2.7887E-005</v>
      </c>
      <c r="M348" s="198" t="n">
        <v>2.38</v>
      </c>
      <c r="N348" s="20" t="n">
        <v>0</v>
      </c>
      <c r="O348" s="20" t="n">
        <v>0</v>
      </c>
      <c r="P348" s="20" t="n">
        <v>0</v>
      </c>
      <c r="Q348" s="20" t="n">
        <v>1</v>
      </c>
      <c r="R348" s="20" t="n">
        <v>6.7024E-006</v>
      </c>
      <c r="S348" s="20" t="n">
        <v>2.789E-007</v>
      </c>
      <c r="T348" s="20" t="n">
        <v>3</v>
      </c>
      <c r="U348" s="20" t="n">
        <v>0</v>
      </c>
      <c r="V348" s="20" t="n">
        <v>0</v>
      </c>
      <c r="W348" s="199" t="s">
        <v>881</v>
      </c>
      <c r="X348" s="20" t="s">
        <v>632</v>
      </c>
      <c r="Y348" s="20" t="s">
        <v>361</v>
      </c>
      <c r="Z348" s="20"/>
      <c r="AA348" s="20"/>
      <c r="AB348" s="20"/>
      <c r="AC348" s="20"/>
      <c r="AD348" s="20"/>
      <c r="AE348" s="20"/>
      <c r="AF348" s="20"/>
      <c r="AG348" s="20"/>
      <c r="AH348" s="20"/>
      <c r="AI348" s="20"/>
      <c r="AJ348" s="20"/>
      <c r="AK348" s="20"/>
      <c r="AL348" s="20"/>
      <c r="AM348" s="20"/>
      <c r="AN348" s="20"/>
      <c r="AO348" s="20"/>
    </row>
    <row r="349" customFormat="false" ht="14.25" hidden="false" customHeight="true" outlineLevel="0" collapsed="false">
      <c r="A349" s="20" t="s">
        <v>880</v>
      </c>
      <c r="B349" s="20" t="s">
        <v>357</v>
      </c>
      <c r="C349" s="20" t="n">
        <v>0</v>
      </c>
      <c r="D349" s="20" t="n">
        <v>200</v>
      </c>
      <c r="E349" s="20" t="n">
        <v>976</v>
      </c>
      <c r="F349" s="20" t="s">
        <v>358</v>
      </c>
      <c r="G349" s="197" t="n">
        <v>0.00066204</v>
      </c>
      <c r="H349" s="197" t="n">
        <v>2.7266E-005</v>
      </c>
      <c r="I349" s="197" t="n">
        <v>-8.2194E-006</v>
      </c>
      <c r="J349" s="197" t="n">
        <v>-3.892E-007</v>
      </c>
      <c r="K349" s="197" t="n">
        <v>0.00067026</v>
      </c>
      <c r="L349" s="197" t="n">
        <v>2.7655E-005</v>
      </c>
      <c r="M349" s="198" t="n">
        <v>2.36</v>
      </c>
      <c r="N349" s="20" t="n">
        <v>0</v>
      </c>
      <c r="O349" s="20" t="n">
        <v>0</v>
      </c>
      <c r="P349" s="20" t="n">
        <v>0</v>
      </c>
      <c r="Q349" s="20" t="n">
        <v>1</v>
      </c>
      <c r="R349" s="20" t="n">
        <v>6.7026E-006</v>
      </c>
      <c r="S349" s="20" t="n">
        <v>2.765E-007</v>
      </c>
      <c r="T349" s="20" t="n">
        <v>3</v>
      </c>
      <c r="U349" s="20" t="n">
        <v>0</v>
      </c>
      <c r="V349" s="20" t="n">
        <v>0</v>
      </c>
      <c r="W349" s="199" t="s">
        <v>882</v>
      </c>
      <c r="X349" s="20" t="s">
        <v>632</v>
      </c>
      <c r="Y349" s="20" t="s">
        <v>361</v>
      </c>
      <c r="Z349" s="20"/>
      <c r="AA349" s="20"/>
      <c r="AB349" s="20"/>
      <c r="AC349" s="20"/>
      <c r="AD349" s="20"/>
      <c r="AE349" s="20"/>
      <c r="AF349" s="20"/>
      <c r="AG349" s="20"/>
      <c r="AH349" s="20"/>
      <c r="AI349" s="20"/>
      <c r="AJ349" s="20"/>
      <c r="AK349" s="20"/>
      <c r="AL349" s="20"/>
      <c r="AM349" s="20"/>
      <c r="AN349" s="20"/>
      <c r="AO349" s="20"/>
    </row>
    <row r="350" customFormat="false" ht="14.25" hidden="false" customHeight="true" outlineLevel="0" collapsed="false">
      <c r="A350" s="20" t="s">
        <v>883</v>
      </c>
      <c r="B350" s="20" t="s">
        <v>357</v>
      </c>
      <c r="C350" s="20" t="n">
        <v>0</v>
      </c>
      <c r="D350" s="20" t="n">
        <v>200</v>
      </c>
      <c r="E350" s="20" t="n">
        <v>976</v>
      </c>
      <c r="F350" s="20" t="s">
        <v>358</v>
      </c>
      <c r="G350" s="197" t="n">
        <v>0.0010165</v>
      </c>
      <c r="H350" s="197" t="n">
        <v>3.33E-005</v>
      </c>
      <c r="I350" s="197" t="n">
        <v>-8.2194E-006</v>
      </c>
      <c r="J350" s="197" t="n">
        <v>-3.892E-007</v>
      </c>
      <c r="K350" s="197" t="n">
        <v>0.0010247</v>
      </c>
      <c r="L350" s="197" t="n">
        <v>3.37E-005</v>
      </c>
      <c r="M350" s="198" t="n">
        <v>1.88</v>
      </c>
      <c r="N350" s="20" t="n">
        <v>0</v>
      </c>
      <c r="O350" s="20" t="n">
        <v>0</v>
      </c>
      <c r="P350" s="20" t="n">
        <v>0</v>
      </c>
      <c r="Q350" s="20" t="n">
        <v>1</v>
      </c>
      <c r="R350" s="20" t="n">
        <v>1.0247E-005</v>
      </c>
      <c r="S350" s="20" t="n">
        <v>3.368E-007</v>
      </c>
      <c r="T350" s="20" t="n">
        <v>3</v>
      </c>
      <c r="U350" s="20" t="n">
        <v>0</v>
      </c>
      <c r="V350" s="20" t="n">
        <v>0</v>
      </c>
      <c r="W350" s="199" t="s">
        <v>884</v>
      </c>
      <c r="X350" s="20" t="s">
        <v>632</v>
      </c>
      <c r="Y350" s="20" t="s">
        <v>361</v>
      </c>
      <c r="Z350" s="20"/>
      <c r="AA350" s="20"/>
      <c r="AB350" s="20"/>
      <c r="AC350" s="20"/>
      <c r="AD350" s="20"/>
      <c r="AE350" s="20"/>
      <c r="AF350" s="20"/>
      <c r="AG350" s="20"/>
      <c r="AH350" s="20"/>
      <c r="AI350" s="20"/>
      <c r="AJ350" s="20"/>
      <c r="AK350" s="20"/>
      <c r="AL350" s="20"/>
      <c r="AM350" s="20"/>
      <c r="AN350" s="20"/>
      <c r="AO350" s="20"/>
    </row>
    <row r="351" customFormat="false" ht="14.25" hidden="false" customHeight="true" outlineLevel="0" collapsed="false">
      <c r="A351" s="20" t="s">
        <v>883</v>
      </c>
      <c r="B351" s="20" t="s">
        <v>357</v>
      </c>
      <c r="C351" s="20" t="n">
        <v>0</v>
      </c>
      <c r="D351" s="20" t="n">
        <v>200</v>
      </c>
      <c r="E351" s="20" t="n">
        <v>976</v>
      </c>
      <c r="F351" s="20" t="s">
        <v>358</v>
      </c>
      <c r="G351" s="197" t="n">
        <v>0.0010162</v>
      </c>
      <c r="H351" s="197" t="n">
        <v>3.32E-005</v>
      </c>
      <c r="I351" s="197" t="n">
        <v>-8.2194E-006</v>
      </c>
      <c r="J351" s="197" t="n">
        <v>-3.892E-007</v>
      </c>
      <c r="K351" s="197" t="n">
        <v>0.0010244</v>
      </c>
      <c r="L351" s="197" t="n">
        <v>3.36E-005</v>
      </c>
      <c r="M351" s="198" t="n">
        <v>1.88</v>
      </c>
      <c r="N351" s="20" t="n">
        <v>0</v>
      </c>
      <c r="O351" s="20" t="n">
        <v>0</v>
      </c>
      <c r="P351" s="20" t="n">
        <v>0</v>
      </c>
      <c r="Q351" s="20" t="n">
        <v>1</v>
      </c>
      <c r="R351" s="20" t="n">
        <v>1.0244E-005</v>
      </c>
      <c r="S351" s="20" t="n">
        <v>3.363E-007</v>
      </c>
      <c r="T351" s="20" t="n">
        <v>3</v>
      </c>
      <c r="U351" s="20" t="n">
        <v>0</v>
      </c>
      <c r="V351" s="20" t="n">
        <v>0</v>
      </c>
      <c r="W351" s="199" t="s">
        <v>885</v>
      </c>
      <c r="X351" s="20" t="s">
        <v>632</v>
      </c>
      <c r="Y351" s="20" t="s">
        <v>361</v>
      </c>
      <c r="Z351" s="20"/>
      <c r="AA351" s="20"/>
      <c r="AB351" s="20"/>
      <c r="AC351" s="20"/>
      <c r="AD351" s="20"/>
      <c r="AE351" s="20"/>
      <c r="AF351" s="20"/>
      <c r="AG351" s="20"/>
      <c r="AH351" s="20"/>
      <c r="AI351" s="20"/>
      <c r="AJ351" s="20"/>
      <c r="AK351" s="20"/>
      <c r="AL351" s="20"/>
      <c r="AM351" s="20"/>
      <c r="AN351" s="20"/>
      <c r="AO351" s="20"/>
    </row>
    <row r="352" customFormat="false" ht="14.25" hidden="false" customHeight="true" outlineLevel="0" collapsed="false">
      <c r="A352" s="20" t="s">
        <v>886</v>
      </c>
      <c r="B352" s="20" t="s">
        <v>357</v>
      </c>
      <c r="C352" s="20" t="n">
        <v>0</v>
      </c>
      <c r="D352" s="20" t="n">
        <v>200</v>
      </c>
      <c r="E352" s="20" t="n">
        <v>976</v>
      </c>
      <c r="F352" s="20" t="s">
        <v>358</v>
      </c>
      <c r="G352" s="197" t="n">
        <v>0.0026677</v>
      </c>
      <c r="H352" s="197" t="n">
        <v>9E-005</v>
      </c>
      <c r="I352" s="197" t="n">
        <v>-8.2194E-006</v>
      </c>
      <c r="J352" s="197" t="n">
        <v>-3.892E-007</v>
      </c>
      <c r="K352" s="197" t="n">
        <v>0.002676</v>
      </c>
      <c r="L352" s="197" t="n">
        <v>9.04E-005</v>
      </c>
      <c r="M352" s="198" t="n">
        <v>1.93</v>
      </c>
      <c r="N352" s="20" t="n">
        <v>0</v>
      </c>
      <c r="O352" s="20" t="n">
        <v>0</v>
      </c>
      <c r="P352" s="20" t="n">
        <v>0</v>
      </c>
      <c r="Q352" s="20" t="n">
        <v>1</v>
      </c>
      <c r="R352" s="20" t="n">
        <v>2.676E-005</v>
      </c>
      <c r="S352" s="20" t="n">
        <v>9.037E-007</v>
      </c>
      <c r="T352" s="20" t="n">
        <v>3</v>
      </c>
      <c r="U352" s="20" t="n">
        <v>0</v>
      </c>
      <c r="V352" s="20" t="n">
        <v>0</v>
      </c>
      <c r="W352" s="199" t="s">
        <v>887</v>
      </c>
      <c r="X352" s="20" t="s">
        <v>632</v>
      </c>
      <c r="Y352" s="20" t="s">
        <v>361</v>
      </c>
      <c r="Z352" s="20"/>
      <c r="AA352" s="20"/>
      <c r="AB352" s="20"/>
      <c r="AC352" s="20"/>
      <c r="AD352" s="20"/>
      <c r="AE352" s="20"/>
      <c r="AF352" s="20"/>
      <c r="AG352" s="20"/>
      <c r="AH352" s="20"/>
      <c r="AI352" s="20"/>
      <c r="AJ352" s="20"/>
      <c r="AK352" s="20"/>
      <c r="AL352" s="20"/>
      <c r="AM352" s="20"/>
      <c r="AN352" s="20"/>
      <c r="AO352" s="20"/>
    </row>
    <row r="353" customFormat="false" ht="14.25" hidden="false" customHeight="true" outlineLevel="0" collapsed="false">
      <c r="A353" s="20" t="s">
        <v>886</v>
      </c>
      <c r="B353" s="20" t="s">
        <v>357</v>
      </c>
      <c r="C353" s="20" t="n">
        <v>0</v>
      </c>
      <c r="D353" s="20" t="n">
        <v>200</v>
      </c>
      <c r="E353" s="20" t="n">
        <v>976</v>
      </c>
      <c r="F353" s="20" t="s">
        <v>358</v>
      </c>
      <c r="G353" s="197" t="n">
        <v>0.0026675</v>
      </c>
      <c r="H353" s="197" t="n">
        <v>8.97E-005</v>
      </c>
      <c r="I353" s="197" t="n">
        <v>-8.2194E-006</v>
      </c>
      <c r="J353" s="197" t="n">
        <v>-3.892E-007</v>
      </c>
      <c r="K353" s="197" t="n">
        <v>0.0026757</v>
      </c>
      <c r="L353" s="197" t="n">
        <v>9E-005</v>
      </c>
      <c r="M353" s="198" t="n">
        <v>1.93</v>
      </c>
      <c r="N353" s="20" t="n">
        <v>0</v>
      </c>
      <c r="O353" s="20" t="n">
        <v>0</v>
      </c>
      <c r="P353" s="20" t="n">
        <v>0</v>
      </c>
      <c r="Q353" s="20" t="n">
        <v>1</v>
      </c>
      <c r="R353" s="20" t="n">
        <v>2.6757E-005</v>
      </c>
      <c r="S353" s="20" t="n">
        <v>9.004E-007</v>
      </c>
      <c r="T353" s="20" t="n">
        <v>3</v>
      </c>
      <c r="U353" s="20" t="n">
        <v>0</v>
      </c>
      <c r="V353" s="20" t="n">
        <v>0</v>
      </c>
      <c r="W353" s="199" t="s">
        <v>888</v>
      </c>
      <c r="X353" s="20" t="s">
        <v>632</v>
      </c>
      <c r="Y353" s="20" t="s">
        <v>361</v>
      </c>
      <c r="Z353" s="20"/>
      <c r="AA353" s="20"/>
      <c r="AB353" s="20"/>
      <c r="AC353" s="20"/>
      <c r="AD353" s="20"/>
      <c r="AE353" s="20"/>
      <c r="AF353" s="20"/>
      <c r="AG353" s="20"/>
      <c r="AH353" s="20"/>
      <c r="AI353" s="20"/>
      <c r="AJ353" s="20"/>
      <c r="AK353" s="20"/>
      <c r="AL353" s="20"/>
      <c r="AM353" s="20"/>
      <c r="AN353" s="20"/>
      <c r="AO353" s="20"/>
    </row>
    <row r="354" customFormat="false" ht="14.25" hidden="false" customHeight="true" outlineLevel="0" collapsed="false">
      <c r="A354" s="20" t="s">
        <v>889</v>
      </c>
      <c r="B354" s="20" t="s">
        <v>357</v>
      </c>
      <c r="C354" s="20" t="n">
        <v>0</v>
      </c>
      <c r="D354" s="20" t="n">
        <v>200</v>
      </c>
      <c r="E354" s="20" t="n">
        <v>976</v>
      </c>
      <c r="F354" s="20" t="s">
        <v>358</v>
      </c>
      <c r="G354" s="197" t="n">
        <v>0.0011625</v>
      </c>
      <c r="H354" s="197" t="n">
        <v>3.65E-005</v>
      </c>
      <c r="I354" s="197" t="n">
        <v>-8.2194E-006</v>
      </c>
      <c r="J354" s="197" t="n">
        <v>-3.892E-007</v>
      </c>
      <c r="K354" s="197" t="n">
        <v>0.0011707</v>
      </c>
      <c r="L354" s="197" t="n">
        <v>3.69E-005</v>
      </c>
      <c r="M354" s="198" t="n">
        <v>1.8</v>
      </c>
      <c r="N354" s="20" t="n">
        <v>0</v>
      </c>
      <c r="O354" s="20" t="n">
        <v>0</v>
      </c>
      <c r="P354" s="20" t="n">
        <v>0</v>
      </c>
      <c r="Q354" s="20" t="n">
        <v>1</v>
      </c>
      <c r="R354" s="20" t="n">
        <v>1.1707E-005</v>
      </c>
      <c r="S354" s="20" t="n">
        <v>3.689E-007</v>
      </c>
      <c r="T354" s="20" t="n">
        <v>3</v>
      </c>
      <c r="U354" s="20" t="n">
        <v>0</v>
      </c>
      <c r="V354" s="20" t="n">
        <v>0</v>
      </c>
      <c r="W354" s="199" t="s">
        <v>890</v>
      </c>
      <c r="X354" s="20" t="s">
        <v>632</v>
      </c>
      <c r="Y354" s="20" t="s">
        <v>361</v>
      </c>
      <c r="Z354" s="20"/>
      <c r="AA354" s="20"/>
      <c r="AB354" s="20"/>
      <c r="AC354" s="20"/>
      <c r="AD354" s="20"/>
      <c r="AE354" s="20"/>
      <c r="AF354" s="20"/>
      <c r="AG354" s="20"/>
      <c r="AH354" s="20"/>
      <c r="AI354" s="20"/>
      <c r="AJ354" s="20"/>
      <c r="AK354" s="20"/>
      <c r="AL354" s="20"/>
      <c r="AM354" s="20"/>
      <c r="AN354" s="20"/>
      <c r="AO354" s="20"/>
    </row>
    <row r="355" customFormat="false" ht="14.25" hidden="false" customHeight="true" outlineLevel="0" collapsed="false">
      <c r="A355" s="20" t="s">
        <v>889</v>
      </c>
      <c r="B355" s="20" t="s">
        <v>357</v>
      </c>
      <c r="C355" s="20" t="n">
        <v>0</v>
      </c>
      <c r="D355" s="20" t="n">
        <v>200</v>
      </c>
      <c r="E355" s="20" t="n">
        <v>976</v>
      </c>
      <c r="F355" s="20" t="s">
        <v>358</v>
      </c>
      <c r="G355" s="197" t="n">
        <v>0.0011627</v>
      </c>
      <c r="H355" s="197" t="n">
        <v>3.65E-005</v>
      </c>
      <c r="I355" s="197" t="n">
        <v>-8.2194E-006</v>
      </c>
      <c r="J355" s="197" t="n">
        <v>-3.892E-007</v>
      </c>
      <c r="K355" s="197" t="n">
        <v>0.0011709</v>
      </c>
      <c r="L355" s="197" t="n">
        <v>3.69E-005</v>
      </c>
      <c r="M355" s="198" t="n">
        <v>1.8</v>
      </c>
      <c r="N355" s="20" t="n">
        <v>0</v>
      </c>
      <c r="O355" s="20" t="n">
        <v>0</v>
      </c>
      <c r="P355" s="20" t="n">
        <v>0</v>
      </c>
      <c r="Q355" s="20" t="n">
        <v>1</v>
      </c>
      <c r="R355" s="20" t="n">
        <v>1.1709E-005</v>
      </c>
      <c r="S355" s="20" t="n">
        <v>3.685E-007</v>
      </c>
      <c r="T355" s="20" t="n">
        <v>3</v>
      </c>
      <c r="U355" s="20" t="n">
        <v>0</v>
      </c>
      <c r="V355" s="20" t="n">
        <v>0</v>
      </c>
      <c r="W355" s="199" t="s">
        <v>891</v>
      </c>
      <c r="X355" s="20" t="s">
        <v>632</v>
      </c>
      <c r="Y355" s="20" t="s">
        <v>361</v>
      </c>
      <c r="Z355" s="20"/>
      <c r="AA355" s="20"/>
      <c r="AB355" s="20"/>
      <c r="AC355" s="20"/>
      <c r="AD355" s="20"/>
      <c r="AE355" s="20"/>
      <c r="AF355" s="20"/>
      <c r="AG355" s="20"/>
      <c r="AH355" s="20"/>
      <c r="AI355" s="20"/>
      <c r="AJ355" s="20"/>
      <c r="AK355" s="20"/>
      <c r="AL355" s="20"/>
      <c r="AM355" s="20"/>
      <c r="AN355" s="20"/>
      <c r="AO355" s="20"/>
    </row>
    <row r="356" customFormat="false" ht="14.25" hidden="false" customHeight="true" outlineLevel="0" collapsed="false">
      <c r="A356" s="20" t="s">
        <v>892</v>
      </c>
      <c r="B356" s="20" t="s">
        <v>357</v>
      </c>
      <c r="C356" s="20" t="n">
        <v>0</v>
      </c>
      <c r="D356" s="20" t="n">
        <v>200</v>
      </c>
      <c r="E356" s="20" t="n">
        <v>976</v>
      </c>
      <c r="F356" s="20" t="s">
        <v>358</v>
      </c>
      <c r="G356" s="197" t="n">
        <v>0.00079467</v>
      </c>
      <c r="H356" s="197" t="n">
        <v>2.6297E-005</v>
      </c>
      <c r="I356" s="197" t="n">
        <v>-8.2194E-006</v>
      </c>
      <c r="J356" s="197" t="n">
        <v>-3.892E-007</v>
      </c>
      <c r="K356" s="197" t="n">
        <v>0.00080288</v>
      </c>
      <c r="L356" s="197" t="n">
        <v>2.6686E-005</v>
      </c>
      <c r="M356" s="198" t="n">
        <v>1.9</v>
      </c>
      <c r="N356" s="20" t="n">
        <v>0</v>
      </c>
      <c r="O356" s="20" t="n">
        <v>0</v>
      </c>
      <c r="P356" s="20" t="n">
        <v>0</v>
      </c>
      <c r="Q356" s="20" t="n">
        <v>1</v>
      </c>
      <c r="R356" s="20" t="n">
        <v>8.0288E-006</v>
      </c>
      <c r="S356" s="20" t="n">
        <v>2.669E-007</v>
      </c>
      <c r="T356" s="20" t="n">
        <v>3</v>
      </c>
      <c r="U356" s="20" t="n">
        <v>0</v>
      </c>
      <c r="V356" s="20" t="n">
        <v>0</v>
      </c>
      <c r="W356" s="199" t="s">
        <v>893</v>
      </c>
      <c r="X356" s="20" t="s">
        <v>632</v>
      </c>
      <c r="Y356" s="20" t="s">
        <v>361</v>
      </c>
      <c r="Z356" s="20"/>
      <c r="AA356" s="20"/>
      <c r="AB356" s="20"/>
      <c r="AC356" s="20"/>
      <c r="AD356" s="20"/>
      <c r="AE356" s="20"/>
      <c r="AF356" s="20"/>
      <c r="AG356" s="20"/>
      <c r="AH356" s="20"/>
      <c r="AI356" s="20"/>
      <c r="AJ356" s="20"/>
      <c r="AK356" s="20"/>
      <c r="AL356" s="20"/>
      <c r="AM356" s="20"/>
      <c r="AN356" s="20"/>
      <c r="AO356" s="20"/>
    </row>
    <row r="357" customFormat="false" ht="14.25" hidden="false" customHeight="true" outlineLevel="0" collapsed="false">
      <c r="A357" s="20" t="s">
        <v>892</v>
      </c>
      <c r="B357" s="20" t="s">
        <v>357</v>
      </c>
      <c r="C357" s="20" t="n">
        <v>0</v>
      </c>
      <c r="D357" s="20" t="n">
        <v>200</v>
      </c>
      <c r="E357" s="20" t="n">
        <v>976</v>
      </c>
      <c r="F357" s="20" t="s">
        <v>358</v>
      </c>
      <c r="G357" s="197" t="n">
        <v>0.00079443</v>
      </c>
      <c r="H357" s="197" t="n">
        <v>2.6429E-005</v>
      </c>
      <c r="I357" s="197" t="n">
        <v>-8.2194E-006</v>
      </c>
      <c r="J357" s="197" t="n">
        <v>-3.892E-007</v>
      </c>
      <c r="K357" s="197" t="n">
        <v>0.00080265</v>
      </c>
      <c r="L357" s="197" t="n">
        <v>2.6818E-005</v>
      </c>
      <c r="M357" s="198" t="n">
        <v>1.91</v>
      </c>
      <c r="N357" s="20" t="n">
        <v>0</v>
      </c>
      <c r="O357" s="20" t="n">
        <v>0</v>
      </c>
      <c r="P357" s="20" t="n">
        <v>0</v>
      </c>
      <c r="Q357" s="20" t="n">
        <v>1</v>
      </c>
      <c r="R357" s="20" t="n">
        <v>8.0265E-006</v>
      </c>
      <c r="S357" s="20" t="n">
        <v>2.682E-007</v>
      </c>
      <c r="T357" s="20" t="n">
        <v>3</v>
      </c>
      <c r="U357" s="20" t="n">
        <v>0</v>
      </c>
      <c r="V357" s="20" t="n">
        <v>0</v>
      </c>
      <c r="W357" s="199" t="s">
        <v>894</v>
      </c>
      <c r="X357" s="20" t="s">
        <v>632</v>
      </c>
      <c r="Y357" s="20" t="s">
        <v>361</v>
      </c>
      <c r="Z357" s="20"/>
      <c r="AA357" s="20"/>
      <c r="AB357" s="20"/>
      <c r="AC357" s="20"/>
      <c r="AD357" s="20"/>
      <c r="AE357" s="20"/>
      <c r="AF357" s="20"/>
      <c r="AG357" s="20"/>
      <c r="AH357" s="20"/>
      <c r="AI357" s="20"/>
      <c r="AJ357" s="20"/>
      <c r="AK357" s="20"/>
      <c r="AL357" s="20"/>
      <c r="AM357" s="20"/>
      <c r="AN357" s="20"/>
      <c r="AO357" s="20"/>
    </row>
    <row r="358" customFormat="false" ht="14.25" hidden="false" customHeight="true" outlineLevel="0" collapsed="false">
      <c r="A358" s="20" t="s">
        <v>895</v>
      </c>
      <c r="B358" s="20" t="s">
        <v>357</v>
      </c>
      <c r="C358" s="20" t="n">
        <v>0</v>
      </c>
      <c r="D358" s="20" t="n">
        <v>200</v>
      </c>
      <c r="E358" s="20" t="n">
        <v>976</v>
      </c>
      <c r="F358" s="20" t="s">
        <v>358</v>
      </c>
      <c r="G358" s="197" t="n">
        <v>0.00081025</v>
      </c>
      <c r="H358" s="197" t="n">
        <v>2.6893E-005</v>
      </c>
      <c r="I358" s="197" t="n">
        <v>-8.2194E-006</v>
      </c>
      <c r="J358" s="197" t="n">
        <v>-3.892E-007</v>
      </c>
      <c r="K358" s="197" t="n">
        <v>0.00081847</v>
      </c>
      <c r="L358" s="197" t="n">
        <v>2.7283E-005</v>
      </c>
      <c r="M358" s="198" t="n">
        <v>1.91</v>
      </c>
      <c r="N358" s="20" t="n">
        <v>0</v>
      </c>
      <c r="O358" s="20" t="n">
        <v>0</v>
      </c>
      <c r="P358" s="20" t="n">
        <v>0</v>
      </c>
      <c r="Q358" s="20" t="n">
        <v>1</v>
      </c>
      <c r="R358" s="20" t="n">
        <v>8.1847E-006</v>
      </c>
      <c r="S358" s="20" t="n">
        <v>2.728E-007</v>
      </c>
      <c r="T358" s="20" t="n">
        <v>3</v>
      </c>
      <c r="U358" s="20" t="n">
        <v>0</v>
      </c>
      <c r="V358" s="20" t="n">
        <v>0</v>
      </c>
      <c r="W358" s="199" t="s">
        <v>896</v>
      </c>
      <c r="X358" s="20" t="s">
        <v>632</v>
      </c>
      <c r="Y358" s="20" t="s">
        <v>361</v>
      </c>
      <c r="Z358" s="20"/>
      <c r="AA358" s="20"/>
      <c r="AB358" s="20"/>
      <c r="AC358" s="20"/>
      <c r="AD358" s="20"/>
      <c r="AE358" s="20"/>
      <c r="AF358" s="20"/>
      <c r="AG358" s="20"/>
      <c r="AH358" s="20"/>
      <c r="AI358" s="20"/>
      <c r="AJ358" s="20"/>
      <c r="AK358" s="20"/>
      <c r="AL358" s="20"/>
      <c r="AM358" s="20"/>
      <c r="AN358" s="20"/>
      <c r="AO358" s="20"/>
    </row>
    <row r="359" customFormat="false" ht="14.25" hidden="false" customHeight="true" outlineLevel="0" collapsed="false">
      <c r="A359" s="20" t="s">
        <v>895</v>
      </c>
      <c r="B359" s="20" t="s">
        <v>357</v>
      </c>
      <c r="C359" s="20" t="n">
        <v>0</v>
      </c>
      <c r="D359" s="20" t="n">
        <v>200</v>
      </c>
      <c r="E359" s="20" t="n">
        <v>976</v>
      </c>
      <c r="F359" s="20" t="s">
        <v>358</v>
      </c>
      <c r="G359" s="197" t="n">
        <v>0.00081035</v>
      </c>
      <c r="H359" s="197" t="n">
        <v>2.6878E-005</v>
      </c>
      <c r="I359" s="197" t="n">
        <v>-8.2194E-006</v>
      </c>
      <c r="J359" s="197" t="n">
        <v>-3.892E-007</v>
      </c>
      <c r="K359" s="197" t="n">
        <v>0.00081857</v>
      </c>
      <c r="L359" s="197" t="n">
        <v>2.7267E-005</v>
      </c>
      <c r="M359" s="198" t="n">
        <v>1.91</v>
      </c>
      <c r="N359" s="20" t="n">
        <v>0</v>
      </c>
      <c r="O359" s="20" t="n">
        <v>0</v>
      </c>
      <c r="P359" s="20" t="n">
        <v>0</v>
      </c>
      <c r="Q359" s="20" t="n">
        <v>1</v>
      </c>
      <c r="R359" s="20" t="n">
        <v>8.1857E-006</v>
      </c>
      <c r="S359" s="20" t="n">
        <v>2.727E-007</v>
      </c>
      <c r="T359" s="20" t="n">
        <v>3</v>
      </c>
      <c r="U359" s="20" t="n">
        <v>0</v>
      </c>
      <c r="V359" s="20" t="n">
        <v>0</v>
      </c>
      <c r="W359" s="199" t="s">
        <v>897</v>
      </c>
      <c r="X359" s="20" t="s">
        <v>632</v>
      </c>
      <c r="Y359" s="20" t="s">
        <v>361</v>
      </c>
      <c r="Z359" s="20"/>
      <c r="AA359" s="20"/>
      <c r="AB359" s="20"/>
      <c r="AC359" s="20"/>
      <c r="AD359" s="20"/>
      <c r="AE359" s="20"/>
      <c r="AF359" s="20"/>
      <c r="AG359" s="20"/>
      <c r="AH359" s="20"/>
      <c r="AI359" s="20"/>
      <c r="AJ359" s="20"/>
      <c r="AK359" s="20"/>
      <c r="AL359" s="20"/>
      <c r="AM359" s="20"/>
      <c r="AN359" s="20"/>
      <c r="AO359" s="20"/>
    </row>
    <row r="360" customFormat="false" ht="14.25" hidden="false" customHeight="true" outlineLevel="0" collapsed="false">
      <c r="A360" s="20" t="s">
        <v>898</v>
      </c>
      <c r="B360" s="20" t="s">
        <v>357</v>
      </c>
      <c r="C360" s="20" t="n">
        <v>0</v>
      </c>
      <c r="D360" s="20" t="n">
        <v>200</v>
      </c>
      <c r="E360" s="20" t="n">
        <v>976</v>
      </c>
      <c r="F360" s="20" t="s">
        <v>358</v>
      </c>
      <c r="G360" s="197" t="n">
        <v>0.0020164</v>
      </c>
      <c r="H360" s="197" t="n">
        <v>6.19E-005</v>
      </c>
      <c r="I360" s="197" t="n">
        <v>-8.2194E-006</v>
      </c>
      <c r="J360" s="197" t="n">
        <v>-3.892E-007</v>
      </c>
      <c r="K360" s="197" t="n">
        <v>0.0020246</v>
      </c>
      <c r="L360" s="197" t="n">
        <v>6.23E-005</v>
      </c>
      <c r="M360" s="198" t="n">
        <v>1.76</v>
      </c>
      <c r="N360" s="20" t="n">
        <v>0</v>
      </c>
      <c r="O360" s="20" t="n">
        <v>0</v>
      </c>
      <c r="P360" s="20" t="n">
        <v>0</v>
      </c>
      <c r="Q360" s="20" t="n">
        <v>1</v>
      </c>
      <c r="R360" s="20" t="n">
        <v>2.0246E-005</v>
      </c>
      <c r="S360" s="20" t="n">
        <v>6.228E-007</v>
      </c>
      <c r="T360" s="20" t="n">
        <v>3</v>
      </c>
      <c r="U360" s="20" t="n">
        <v>0</v>
      </c>
      <c r="V360" s="20" t="n">
        <v>0</v>
      </c>
      <c r="W360" s="199" t="s">
        <v>899</v>
      </c>
      <c r="X360" s="20" t="s">
        <v>632</v>
      </c>
      <c r="Y360" s="20" t="s">
        <v>361</v>
      </c>
      <c r="Z360" s="20"/>
      <c r="AA360" s="20"/>
      <c r="AB360" s="20"/>
      <c r="AC360" s="20"/>
      <c r="AD360" s="20"/>
      <c r="AE360" s="20"/>
      <c r="AF360" s="20"/>
      <c r="AG360" s="20"/>
      <c r="AH360" s="20"/>
      <c r="AI360" s="20"/>
      <c r="AJ360" s="20"/>
      <c r="AK360" s="20"/>
      <c r="AL360" s="20"/>
      <c r="AM360" s="20"/>
      <c r="AN360" s="20"/>
      <c r="AO360" s="20"/>
    </row>
    <row r="361" customFormat="false" ht="14.25" hidden="false" customHeight="true" outlineLevel="0" collapsed="false">
      <c r="A361" s="20" t="s">
        <v>898</v>
      </c>
      <c r="B361" s="20" t="s">
        <v>357</v>
      </c>
      <c r="C361" s="20" t="n">
        <v>0</v>
      </c>
      <c r="D361" s="20" t="n">
        <v>200</v>
      </c>
      <c r="E361" s="20" t="n">
        <v>976</v>
      </c>
      <c r="F361" s="20" t="s">
        <v>358</v>
      </c>
      <c r="G361" s="197" t="n">
        <v>0.002016</v>
      </c>
      <c r="H361" s="197" t="n">
        <v>6.18E-005</v>
      </c>
      <c r="I361" s="197" t="n">
        <v>-8.2194E-006</v>
      </c>
      <c r="J361" s="197" t="n">
        <v>-3.892E-007</v>
      </c>
      <c r="K361" s="197" t="n">
        <v>0.0020242</v>
      </c>
      <c r="L361" s="197" t="n">
        <v>6.22E-005</v>
      </c>
      <c r="M361" s="198" t="n">
        <v>1.76</v>
      </c>
      <c r="N361" s="20" t="n">
        <v>0</v>
      </c>
      <c r="O361" s="20" t="n">
        <v>0</v>
      </c>
      <c r="P361" s="20" t="n">
        <v>0</v>
      </c>
      <c r="Q361" s="20" t="n">
        <v>1</v>
      </c>
      <c r="R361" s="20" t="n">
        <v>2.0242E-005</v>
      </c>
      <c r="S361" s="20" t="n">
        <v>6.221E-007</v>
      </c>
      <c r="T361" s="20" t="n">
        <v>3</v>
      </c>
      <c r="U361" s="20" t="n">
        <v>0</v>
      </c>
      <c r="V361" s="20" t="n">
        <v>0</v>
      </c>
      <c r="W361" s="199" t="s">
        <v>900</v>
      </c>
      <c r="X361" s="20" t="s">
        <v>632</v>
      </c>
      <c r="Y361" s="20" t="s">
        <v>361</v>
      </c>
      <c r="Z361" s="20"/>
      <c r="AA361" s="20"/>
      <c r="AB361" s="20"/>
      <c r="AC361" s="20"/>
      <c r="AD361" s="20"/>
      <c r="AE361" s="20"/>
      <c r="AF361" s="20"/>
      <c r="AG361" s="20"/>
      <c r="AH361" s="20"/>
      <c r="AI361" s="20"/>
      <c r="AJ361" s="20"/>
      <c r="AK361" s="20"/>
      <c r="AL361" s="20"/>
      <c r="AM361" s="20"/>
      <c r="AN361" s="20"/>
      <c r="AO361" s="20"/>
    </row>
    <row r="362" customFormat="false" ht="14.25" hidden="false" customHeight="true" outlineLevel="0" collapsed="false">
      <c r="A362" s="20" t="s">
        <v>901</v>
      </c>
      <c r="B362" s="20" t="s">
        <v>357</v>
      </c>
      <c r="C362" s="20" t="n">
        <v>0</v>
      </c>
      <c r="D362" s="20" t="n">
        <v>200</v>
      </c>
      <c r="E362" s="20" t="n">
        <v>976</v>
      </c>
      <c r="F362" s="20" t="s">
        <v>358</v>
      </c>
      <c r="G362" s="197" t="n">
        <v>0.00067358</v>
      </c>
      <c r="H362" s="197" t="n">
        <v>1.9138E-005</v>
      </c>
      <c r="I362" s="197" t="n">
        <v>-8.2194E-006</v>
      </c>
      <c r="J362" s="197" t="n">
        <v>-3.892E-007</v>
      </c>
      <c r="K362" s="197" t="n">
        <v>0.0006818</v>
      </c>
      <c r="L362" s="197" t="n">
        <v>1.9527E-005</v>
      </c>
      <c r="M362" s="198" t="n">
        <v>1.64</v>
      </c>
      <c r="N362" s="20" t="n">
        <v>0</v>
      </c>
      <c r="O362" s="20" t="n">
        <v>0</v>
      </c>
      <c r="P362" s="20" t="n">
        <v>0</v>
      </c>
      <c r="Q362" s="20" t="n">
        <v>1</v>
      </c>
      <c r="R362" s="20" t="n">
        <v>6.818E-006</v>
      </c>
      <c r="S362" s="20" t="n">
        <v>1.953E-007</v>
      </c>
      <c r="T362" s="20" t="n">
        <v>3</v>
      </c>
      <c r="U362" s="20" t="n">
        <v>0</v>
      </c>
      <c r="V362" s="20" t="n">
        <v>0</v>
      </c>
      <c r="W362" s="199" t="s">
        <v>902</v>
      </c>
      <c r="X362" s="20" t="s">
        <v>632</v>
      </c>
      <c r="Y362" s="20" t="s">
        <v>361</v>
      </c>
      <c r="Z362" s="20"/>
      <c r="AA362" s="20"/>
      <c r="AB362" s="20"/>
      <c r="AC362" s="20"/>
      <c r="AD362" s="20"/>
      <c r="AE362" s="20"/>
      <c r="AF362" s="20"/>
      <c r="AG362" s="20"/>
      <c r="AH362" s="20"/>
      <c r="AI362" s="20"/>
      <c r="AJ362" s="20"/>
      <c r="AK362" s="20"/>
      <c r="AL362" s="20"/>
      <c r="AM362" s="20"/>
      <c r="AN362" s="20"/>
      <c r="AO362" s="20"/>
    </row>
    <row r="363" customFormat="false" ht="14.25" hidden="false" customHeight="true" outlineLevel="0" collapsed="false">
      <c r="A363" s="20" t="s">
        <v>901</v>
      </c>
      <c r="B363" s="20" t="s">
        <v>357</v>
      </c>
      <c r="C363" s="20" t="n">
        <v>0</v>
      </c>
      <c r="D363" s="20" t="n">
        <v>200</v>
      </c>
      <c r="E363" s="20" t="n">
        <v>976</v>
      </c>
      <c r="F363" s="20" t="s">
        <v>358</v>
      </c>
      <c r="G363" s="197" t="n">
        <v>0.00067352</v>
      </c>
      <c r="H363" s="197" t="n">
        <v>1.9028E-005</v>
      </c>
      <c r="I363" s="197" t="n">
        <v>-8.2194E-006</v>
      </c>
      <c r="J363" s="197" t="n">
        <v>-3.892E-007</v>
      </c>
      <c r="K363" s="197" t="n">
        <v>0.00068174</v>
      </c>
      <c r="L363" s="197" t="n">
        <v>1.9417E-005</v>
      </c>
      <c r="M363" s="198" t="n">
        <v>1.63</v>
      </c>
      <c r="N363" s="20" t="n">
        <v>0</v>
      </c>
      <c r="O363" s="20" t="n">
        <v>0</v>
      </c>
      <c r="P363" s="20" t="n">
        <v>0</v>
      </c>
      <c r="Q363" s="20" t="n">
        <v>1</v>
      </c>
      <c r="R363" s="20" t="n">
        <v>6.8174E-006</v>
      </c>
      <c r="S363" s="20" t="n">
        <v>1.942E-007</v>
      </c>
      <c r="T363" s="20" t="n">
        <v>3</v>
      </c>
      <c r="U363" s="20" t="n">
        <v>0</v>
      </c>
      <c r="V363" s="20" t="n">
        <v>0</v>
      </c>
      <c r="W363" s="199" t="s">
        <v>903</v>
      </c>
      <c r="X363" s="20" t="s">
        <v>632</v>
      </c>
      <c r="Y363" s="20" t="s">
        <v>361</v>
      </c>
      <c r="Z363" s="20"/>
      <c r="AA363" s="20"/>
      <c r="AB363" s="20"/>
      <c r="AC363" s="20"/>
      <c r="AD363" s="20"/>
      <c r="AE363" s="20"/>
      <c r="AF363" s="20"/>
      <c r="AG363" s="20"/>
      <c r="AH363" s="20"/>
      <c r="AI363" s="20"/>
      <c r="AJ363" s="20"/>
      <c r="AK363" s="20"/>
      <c r="AL363" s="20"/>
      <c r="AM363" s="20"/>
      <c r="AN363" s="20"/>
      <c r="AO363" s="20"/>
    </row>
    <row r="364" customFormat="false" ht="14.25" hidden="false" customHeight="true" outlineLevel="0" collapsed="false">
      <c r="A364" s="20" t="s">
        <v>904</v>
      </c>
      <c r="B364" s="20" t="s">
        <v>357</v>
      </c>
      <c r="C364" s="20" t="n">
        <v>0</v>
      </c>
      <c r="D364" s="20" t="n">
        <v>200</v>
      </c>
      <c r="E364" s="20" t="n">
        <v>976</v>
      </c>
      <c r="F364" s="20" t="s">
        <v>358</v>
      </c>
      <c r="G364" s="197" t="n">
        <v>0.0013808</v>
      </c>
      <c r="H364" s="197" t="n">
        <v>3.61E-005</v>
      </c>
      <c r="I364" s="197" t="n">
        <v>-8.2194E-006</v>
      </c>
      <c r="J364" s="197" t="n">
        <v>-3.892E-007</v>
      </c>
      <c r="K364" s="197" t="n">
        <v>0.0013891</v>
      </c>
      <c r="L364" s="197" t="n">
        <v>3.65E-005</v>
      </c>
      <c r="M364" s="198" t="n">
        <v>1.51</v>
      </c>
      <c r="N364" s="20" t="n">
        <v>0</v>
      </c>
      <c r="O364" s="20" t="n">
        <v>0</v>
      </c>
      <c r="P364" s="20" t="n">
        <v>0</v>
      </c>
      <c r="Q364" s="20" t="n">
        <v>1</v>
      </c>
      <c r="R364" s="20" t="n">
        <v>1.3891E-005</v>
      </c>
      <c r="S364" s="20" t="n">
        <v>3.652E-007</v>
      </c>
      <c r="T364" s="20" t="n">
        <v>3</v>
      </c>
      <c r="U364" s="20" t="n">
        <v>0</v>
      </c>
      <c r="V364" s="20" t="n">
        <v>0</v>
      </c>
      <c r="W364" s="199" t="s">
        <v>905</v>
      </c>
      <c r="X364" s="20" t="s">
        <v>632</v>
      </c>
      <c r="Y364" s="20" t="s">
        <v>361</v>
      </c>
      <c r="Z364" s="20"/>
      <c r="AA364" s="20"/>
      <c r="AB364" s="20"/>
      <c r="AC364" s="20"/>
      <c r="AD364" s="20"/>
      <c r="AE364" s="20"/>
      <c r="AF364" s="20"/>
      <c r="AG364" s="20"/>
      <c r="AH364" s="20"/>
      <c r="AI364" s="20"/>
      <c r="AJ364" s="20"/>
      <c r="AK364" s="20"/>
      <c r="AL364" s="20"/>
      <c r="AM364" s="20"/>
      <c r="AN364" s="20"/>
      <c r="AO364" s="20"/>
    </row>
    <row r="365" customFormat="false" ht="14.25" hidden="false" customHeight="true" outlineLevel="0" collapsed="false">
      <c r="A365" s="20" t="s">
        <v>904</v>
      </c>
      <c r="B365" s="20" t="s">
        <v>357</v>
      </c>
      <c r="C365" s="20" t="n">
        <v>0</v>
      </c>
      <c r="D365" s="20" t="n">
        <v>200</v>
      </c>
      <c r="E365" s="20" t="n">
        <v>976</v>
      </c>
      <c r="F365" s="20" t="s">
        <v>358</v>
      </c>
      <c r="G365" s="197" t="n">
        <v>0.0013809</v>
      </c>
      <c r="H365" s="197" t="n">
        <v>3.57E-005</v>
      </c>
      <c r="I365" s="197" t="n">
        <v>-8.2194E-006</v>
      </c>
      <c r="J365" s="197" t="n">
        <v>-3.892E-007</v>
      </c>
      <c r="K365" s="197" t="n">
        <v>0.0013892</v>
      </c>
      <c r="L365" s="197" t="n">
        <v>3.61E-005</v>
      </c>
      <c r="M365" s="198" t="n">
        <v>1.49</v>
      </c>
      <c r="N365" s="20" t="n">
        <v>0</v>
      </c>
      <c r="O365" s="20" t="n">
        <v>0</v>
      </c>
      <c r="P365" s="20" t="n">
        <v>0</v>
      </c>
      <c r="Q365" s="20" t="n">
        <v>1</v>
      </c>
      <c r="R365" s="20" t="n">
        <v>1.3892E-005</v>
      </c>
      <c r="S365" s="20" t="n">
        <v>3.612E-007</v>
      </c>
      <c r="T365" s="20" t="n">
        <v>3</v>
      </c>
      <c r="U365" s="20" t="n">
        <v>0</v>
      </c>
      <c r="V365" s="20" t="n">
        <v>0</v>
      </c>
      <c r="W365" s="199" t="s">
        <v>906</v>
      </c>
      <c r="X365" s="20" t="s">
        <v>632</v>
      </c>
      <c r="Y365" s="20" t="s">
        <v>361</v>
      </c>
      <c r="Z365" s="20"/>
      <c r="AA365" s="20"/>
      <c r="AB365" s="20"/>
      <c r="AC365" s="20"/>
      <c r="AD365" s="20"/>
      <c r="AE365" s="20"/>
      <c r="AF365" s="20"/>
      <c r="AG365" s="20"/>
      <c r="AH365" s="20"/>
      <c r="AI365" s="20"/>
      <c r="AJ365" s="20"/>
      <c r="AK365" s="20"/>
      <c r="AL365" s="20"/>
      <c r="AM365" s="20"/>
      <c r="AN365" s="20"/>
      <c r="AO365" s="20"/>
    </row>
    <row r="366" customFormat="false" ht="14.25" hidden="false" customHeight="true" outlineLevel="0" collapsed="false">
      <c r="A366" s="20" t="s">
        <v>907</v>
      </c>
      <c r="B366" s="20" t="s">
        <v>357</v>
      </c>
      <c r="C366" s="20" t="n">
        <v>0</v>
      </c>
      <c r="D366" s="20" t="n">
        <v>200</v>
      </c>
      <c r="E366" s="20" t="n">
        <v>976</v>
      </c>
      <c r="F366" s="20" t="s">
        <v>358</v>
      </c>
      <c r="G366" s="197" t="n">
        <v>0.00074447</v>
      </c>
      <c r="H366" s="197" t="n">
        <v>2.2891E-005</v>
      </c>
      <c r="I366" s="197" t="n">
        <v>-8.2194E-006</v>
      </c>
      <c r="J366" s="197" t="n">
        <v>-3.892E-007</v>
      </c>
      <c r="K366" s="197" t="n">
        <v>0.00075269</v>
      </c>
      <c r="L366" s="197" t="n">
        <v>2.328E-005</v>
      </c>
      <c r="M366" s="198" t="n">
        <v>1.77</v>
      </c>
      <c r="N366" s="20" t="n">
        <v>0</v>
      </c>
      <c r="O366" s="20" t="n">
        <v>0</v>
      </c>
      <c r="P366" s="20" t="n">
        <v>0</v>
      </c>
      <c r="Q366" s="20" t="n">
        <v>1</v>
      </c>
      <c r="R366" s="20" t="n">
        <v>7.5269E-006</v>
      </c>
      <c r="S366" s="20" t="n">
        <v>2.328E-007</v>
      </c>
      <c r="T366" s="20" t="n">
        <v>3</v>
      </c>
      <c r="U366" s="20" t="n">
        <v>0</v>
      </c>
      <c r="V366" s="20" t="n">
        <v>0</v>
      </c>
      <c r="W366" s="199" t="s">
        <v>379</v>
      </c>
      <c r="X366" s="20" t="s">
        <v>632</v>
      </c>
      <c r="Y366" s="20" t="s">
        <v>361</v>
      </c>
      <c r="Z366" s="20"/>
      <c r="AA366" s="20"/>
      <c r="AB366" s="20"/>
      <c r="AC366" s="20"/>
      <c r="AD366" s="20"/>
      <c r="AE366" s="20"/>
      <c r="AF366" s="20"/>
      <c r="AG366" s="20"/>
      <c r="AH366" s="20"/>
      <c r="AI366" s="20"/>
      <c r="AJ366" s="20"/>
      <c r="AK366" s="20"/>
      <c r="AL366" s="20"/>
      <c r="AM366" s="20"/>
      <c r="AN366" s="20"/>
      <c r="AO366" s="20"/>
    </row>
    <row r="367" customFormat="false" ht="14.25" hidden="false" customHeight="true" outlineLevel="0" collapsed="false">
      <c r="A367" s="20" t="s">
        <v>907</v>
      </c>
      <c r="B367" s="20" t="s">
        <v>357</v>
      </c>
      <c r="C367" s="20" t="n">
        <v>0</v>
      </c>
      <c r="D367" s="20" t="n">
        <v>200</v>
      </c>
      <c r="E367" s="20" t="n">
        <v>976</v>
      </c>
      <c r="F367" s="20" t="s">
        <v>358</v>
      </c>
      <c r="G367" s="197" t="n">
        <v>0.00074437</v>
      </c>
      <c r="H367" s="197" t="n">
        <v>2.2818E-005</v>
      </c>
      <c r="I367" s="197" t="n">
        <v>-8.2194E-006</v>
      </c>
      <c r="J367" s="197" t="n">
        <v>-3.892E-007</v>
      </c>
      <c r="K367" s="197" t="n">
        <v>0.00075259</v>
      </c>
      <c r="L367" s="197" t="n">
        <v>2.3208E-005</v>
      </c>
      <c r="M367" s="198" t="n">
        <v>1.77</v>
      </c>
      <c r="N367" s="20" t="n">
        <v>0</v>
      </c>
      <c r="O367" s="20" t="n">
        <v>0</v>
      </c>
      <c r="P367" s="20" t="n">
        <v>0</v>
      </c>
      <c r="Q367" s="20" t="n">
        <v>1</v>
      </c>
      <c r="R367" s="20" t="n">
        <v>7.5259E-006</v>
      </c>
      <c r="S367" s="20" t="n">
        <v>2.321E-007</v>
      </c>
      <c r="T367" s="20" t="n">
        <v>3</v>
      </c>
      <c r="U367" s="20" t="n">
        <v>0</v>
      </c>
      <c r="V367" s="20" t="n">
        <v>0</v>
      </c>
      <c r="W367" s="199" t="s">
        <v>380</v>
      </c>
      <c r="X367" s="20" t="s">
        <v>632</v>
      </c>
      <c r="Y367" s="20" t="s">
        <v>361</v>
      </c>
      <c r="Z367" s="20"/>
      <c r="AA367" s="20"/>
      <c r="AB367" s="20"/>
      <c r="AC367" s="20"/>
      <c r="AD367" s="20"/>
      <c r="AE367" s="20"/>
      <c r="AF367" s="20"/>
      <c r="AG367" s="20"/>
      <c r="AH367" s="20"/>
      <c r="AI367" s="20"/>
      <c r="AJ367" s="20"/>
      <c r="AK367" s="20"/>
      <c r="AL367" s="20"/>
      <c r="AM367" s="20"/>
      <c r="AN367" s="20"/>
      <c r="AO367" s="20"/>
    </row>
    <row r="368" customFormat="false" ht="14.25" hidden="false" customHeight="true" outlineLevel="0" collapsed="false">
      <c r="A368" s="20" t="s">
        <v>908</v>
      </c>
      <c r="B368" s="20" t="s">
        <v>357</v>
      </c>
      <c r="C368" s="20" t="n">
        <v>0</v>
      </c>
      <c r="D368" s="20" t="n">
        <v>200</v>
      </c>
      <c r="E368" s="20" t="n">
        <v>976</v>
      </c>
      <c r="F368" s="20" t="s">
        <v>358</v>
      </c>
      <c r="G368" s="197" t="n">
        <v>0.0004859</v>
      </c>
      <c r="H368" s="197" t="n">
        <v>1.4266E-005</v>
      </c>
      <c r="I368" s="197" t="n">
        <v>-8.2194E-006</v>
      </c>
      <c r="J368" s="197" t="n">
        <v>-3.892E-007</v>
      </c>
      <c r="K368" s="197" t="n">
        <v>0.00049412</v>
      </c>
      <c r="L368" s="197" t="n">
        <v>1.4655E-005</v>
      </c>
      <c r="M368" s="198" t="n">
        <v>1.7</v>
      </c>
      <c r="N368" s="20" t="n">
        <v>0</v>
      </c>
      <c r="O368" s="20" t="n">
        <v>0</v>
      </c>
      <c r="P368" s="20" t="n">
        <v>0</v>
      </c>
      <c r="Q368" s="20" t="n">
        <v>1</v>
      </c>
      <c r="R368" s="20" t="n">
        <v>4.9412E-006</v>
      </c>
      <c r="S368" s="20" t="n">
        <v>1.465E-007</v>
      </c>
      <c r="T368" s="20" t="n">
        <v>3</v>
      </c>
      <c r="U368" s="20" t="n">
        <v>0</v>
      </c>
      <c r="V368" s="20" t="n">
        <v>0</v>
      </c>
      <c r="W368" s="199" t="s">
        <v>909</v>
      </c>
      <c r="X368" s="20" t="s">
        <v>632</v>
      </c>
      <c r="Y368" s="20" t="s">
        <v>361</v>
      </c>
      <c r="Z368" s="20"/>
      <c r="AA368" s="20"/>
      <c r="AB368" s="20"/>
      <c r="AC368" s="20"/>
      <c r="AD368" s="20"/>
      <c r="AE368" s="20"/>
      <c r="AF368" s="20"/>
      <c r="AG368" s="20"/>
      <c r="AH368" s="20"/>
      <c r="AI368" s="20"/>
      <c r="AJ368" s="20"/>
      <c r="AK368" s="20"/>
      <c r="AL368" s="20"/>
      <c r="AM368" s="20"/>
      <c r="AN368" s="20"/>
      <c r="AO368" s="20"/>
    </row>
    <row r="369" customFormat="false" ht="14.25" hidden="false" customHeight="true" outlineLevel="0" collapsed="false">
      <c r="A369" s="20" t="s">
        <v>908</v>
      </c>
      <c r="B369" s="20" t="s">
        <v>357</v>
      </c>
      <c r="C369" s="20" t="n">
        <v>0</v>
      </c>
      <c r="D369" s="20" t="n">
        <v>200</v>
      </c>
      <c r="E369" s="20" t="n">
        <v>976</v>
      </c>
      <c r="F369" s="20" t="s">
        <v>358</v>
      </c>
      <c r="G369" s="197" t="n">
        <v>0.00048609</v>
      </c>
      <c r="H369" s="197" t="n">
        <v>1.4081E-005</v>
      </c>
      <c r="I369" s="197" t="n">
        <v>-8.2194E-006</v>
      </c>
      <c r="J369" s="197" t="n">
        <v>-3.892E-007</v>
      </c>
      <c r="K369" s="197" t="n">
        <v>0.00049431</v>
      </c>
      <c r="L369" s="197" t="n">
        <v>1.4471E-005</v>
      </c>
      <c r="M369" s="198" t="n">
        <v>1.68</v>
      </c>
      <c r="N369" s="20" t="n">
        <v>0</v>
      </c>
      <c r="O369" s="20" t="n">
        <v>0</v>
      </c>
      <c r="P369" s="20" t="n">
        <v>0</v>
      </c>
      <c r="Q369" s="20" t="n">
        <v>1</v>
      </c>
      <c r="R369" s="20" t="n">
        <v>4.9431E-006</v>
      </c>
      <c r="S369" s="20" t="n">
        <v>1.447E-007</v>
      </c>
      <c r="T369" s="20" t="n">
        <v>3</v>
      </c>
      <c r="U369" s="20" t="n">
        <v>0</v>
      </c>
      <c r="V369" s="20" t="n">
        <v>0</v>
      </c>
      <c r="W369" s="199" t="s">
        <v>910</v>
      </c>
      <c r="X369" s="20" t="s">
        <v>632</v>
      </c>
      <c r="Y369" s="20" t="s">
        <v>361</v>
      </c>
      <c r="Z369" s="20"/>
      <c r="AA369" s="20"/>
      <c r="AB369" s="20"/>
      <c r="AC369" s="20"/>
      <c r="AD369" s="20"/>
      <c r="AE369" s="20"/>
      <c r="AF369" s="20"/>
      <c r="AG369" s="20"/>
      <c r="AH369" s="20"/>
      <c r="AI369" s="20"/>
      <c r="AJ369" s="20"/>
      <c r="AK369" s="20"/>
      <c r="AL369" s="20"/>
      <c r="AM369" s="20"/>
      <c r="AN369" s="20"/>
      <c r="AO369" s="20"/>
    </row>
    <row r="370" customFormat="false" ht="14.25" hidden="false" customHeight="true" outlineLevel="0" collapsed="false">
      <c r="A370" s="20" t="s">
        <v>911</v>
      </c>
      <c r="B370" s="20" t="s">
        <v>357</v>
      </c>
      <c r="C370" s="20" t="n">
        <v>0</v>
      </c>
      <c r="D370" s="20" t="n">
        <v>200</v>
      </c>
      <c r="E370" s="20" t="n">
        <v>976</v>
      </c>
      <c r="F370" s="20" t="s">
        <v>358</v>
      </c>
      <c r="G370" s="197" t="n">
        <v>0.00044628</v>
      </c>
      <c r="H370" s="197" t="n">
        <v>1.308E-005</v>
      </c>
      <c r="I370" s="197" t="n">
        <v>-8.2194E-006</v>
      </c>
      <c r="J370" s="197" t="n">
        <v>-3.892E-007</v>
      </c>
      <c r="K370" s="197" t="n">
        <v>0.0004545</v>
      </c>
      <c r="L370" s="197" t="n">
        <v>1.3469E-005</v>
      </c>
      <c r="M370" s="198" t="n">
        <v>1.7</v>
      </c>
      <c r="N370" s="20" t="n">
        <v>0</v>
      </c>
      <c r="O370" s="20" t="n">
        <v>0</v>
      </c>
      <c r="P370" s="20" t="n">
        <v>0</v>
      </c>
      <c r="Q370" s="20" t="n">
        <v>1</v>
      </c>
      <c r="R370" s="20" t="n">
        <v>4.545E-006</v>
      </c>
      <c r="S370" s="20" t="n">
        <v>1.347E-007</v>
      </c>
      <c r="T370" s="20" t="n">
        <v>3</v>
      </c>
      <c r="U370" s="20" t="n">
        <v>0</v>
      </c>
      <c r="V370" s="20" t="n">
        <v>0</v>
      </c>
      <c r="W370" s="199" t="s">
        <v>912</v>
      </c>
      <c r="X370" s="20" t="s">
        <v>632</v>
      </c>
      <c r="Y370" s="20" t="s">
        <v>361</v>
      </c>
      <c r="Z370" s="20"/>
      <c r="AA370" s="20"/>
      <c r="AB370" s="20"/>
      <c r="AC370" s="20"/>
      <c r="AD370" s="20"/>
      <c r="AE370" s="20"/>
      <c r="AF370" s="20"/>
      <c r="AG370" s="20"/>
      <c r="AH370" s="20"/>
      <c r="AI370" s="20"/>
      <c r="AJ370" s="20"/>
      <c r="AK370" s="20"/>
      <c r="AL370" s="20"/>
      <c r="AM370" s="20"/>
      <c r="AN370" s="20"/>
      <c r="AO370" s="20"/>
    </row>
    <row r="371" customFormat="false" ht="14.25" hidden="false" customHeight="true" outlineLevel="0" collapsed="false">
      <c r="A371" s="20" t="s">
        <v>911</v>
      </c>
      <c r="B371" s="20" t="s">
        <v>357</v>
      </c>
      <c r="C371" s="20" t="n">
        <v>0</v>
      </c>
      <c r="D371" s="20" t="n">
        <v>200</v>
      </c>
      <c r="E371" s="20" t="n">
        <v>976</v>
      </c>
      <c r="F371" s="20" t="s">
        <v>358</v>
      </c>
      <c r="G371" s="197" t="n">
        <v>0.00044612</v>
      </c>
      <c r="H371" s="197" t="n">
        <v>1.3169E-005</v>
      </c>
      <c r="I371" s="197" t="n">
        <v>-8.2194E-006</v>
      </c>
      <c r="J371" s="197" t="n">
        <v>-3.892E-007</v>
      </c>
      <c r="K371" s="197" t="n">
        <v>0.00045434</v>
      </c>
      <c r="L371" s="197" t="n">
        <v>1.3558E-005</v>
      </c>
      <c r="M371" s="198" t="n">
        <v>1.71</v>
      </c>
      <c r="N371" s="20" t="n">
        <v>0</v>
      </c>
      <c r="O371" s="20" t="n">
        <v>0</v>
      </c>
      <c r="P371" s="20" t="n">
        <v>0</v>
      </c>
      <c r="Q371" s="20" t="n">
        <v>1</v>
      </c>
      <c r="R371" s="20" t="n">
        <v>4.5434E-006</v>
      </c>
      <c r="S371" s="20" t="n">
        <v>1.356E-007</v>
      </c>
      <c r="T371" s="20" t="n">
        <v>3</v>
      </c>
      <c r="U371" s="20" t="n">
        <v>0</v>
      </c>
      <c r="V371" s="20" t="n">
        <v>0</v>
      </c>
      <c r="W371" s="199" t="s">
        <v>913</v>
      </c>
      <c r="X371" s="20" t="s">
        <v>632</v>
      </c>
      <c r="Y371" s="20" t="s">
        <v>361</v>
      </c>
      <c r="Z371" s="20"/>
      <c r="AA371" s="20"/>
      <c r="AB371" s="20"/>
      <c r="AC371" s="20"/>
      <c r="AD371" s="20"/>
      <c r="AE371" s="20"/>
      <c r="AF371" s="20"/>
      <c r="AG371" s="20"/>
      <c r="AH371" s="20"/>
      <c r="AI371" s="20"/>
      <c r="AJ371" s="20"/>
      <c r="AK371" s="20"/>
      <c r="AL371" s="20"/>
      <c r="AM371" s="20"/>
      <c r="AN371" s="20"/>
      <c r="AO371" s="20"/>
    </row>
    <row r="372" customFormat="false" ht="14.25" hidden="false" customHeight="true" outlineLevel="0" collapsed="false">
      <c r="A372" s="20" t="s">
        <v>914</v>
      </c>
      <c r="B372" s="20" t="s">
        <v>357</v>
      </c>
      <c r="C372" s="20" t="n">
        <v>0</v>
      </c>
      <c r="D372" s="20" t="n">
        <v>200</v>
      </c>
      <c r="E372" s="20" t="n">
        <v>976</v>
      </c>
      <c r="F372" s="20" t="s">
        <v>358</v>
      </c>
      <c r="G372" s="197" t="n">
        <v>0.0012619</v>
      </c>
      <c r="H372" s="197" t="n">
        <v>3.53E-005</v>
      </c>
      <c r="I372" s="197" t="n">
        <v>-8.2194E-006</v>
      </c>
      <c r="J372" s="197" t="n">
        <v>-3.892E-007</v>
      </c>
      <c r="K372" s="197" t="n">
        <v>0.0012701</v>
      </c>
      <c r="L372" s="197" t="n">
        <v>3.57E-005</v>
      </c>
      <c r="M372" s="198" t="n">
        <v>1.61</v>
      </c>
      <c r="N372" s="20" t="n">
        <v>0</v>
      </c>
      <c r="O372" s="20" t="n">
        <v>0</v>
      </c>
      <c r="P372" s="20" t="n">
        <v>0</v>
      </c>
      <c r="Q372" s="20" t="n">
        <v>1</v>
      </c>
      <c r="R372" s="20" t="n">
        <v>1.2701E-005</v>
      </c>
      <c r="S372" s="20" t="n">
        <v>3.568E-007</v>
      </c>
      <c r="T372" s="20" t="n">
        <v>3</v>
      </c>
      <c r="U372" s="20" t="n">
        <v>0</v>
      </c>
      <c r="V372" s="20" t="n">
        <v>0</v>
      </c>
      <c r="W372" s="199" t="s">
        <v>915</v>
      </c>
      <c r="X372" s="20" t="s">
        <v>632</v>
      </c>
      <c r="Y372" s="20" t="s">
        <v>361</v>
      </c>
      <c r="Z372" s="20"/>
      <c r="AA372" s="20"/>
      <c r="AB372" s="20"/>
      <c r="AC372" s="20"/>
      <c r="AD372" s="20"/>
      <c r="AE372" s="20"/>
      <c r="AF372" s="20"/>
      <c r="AG372" s="20"/>
      <c r="AH372" s="20"/>
      <c r="AI372" s="20"/>
      <c r="AJ372" s="20"/>
      <c r="AK372" s="20"/>
      <c r="AL372" s="20"/>
      <c r="AM372" s="20"/>
      <c r="AN372" s="20"/>
      <c r="AO372" s="20"/>
    </row>
    <row r="373" customFormat="false" ht="14.25" hidden="false" customHeight="true" outlineLevel="0" collapsed="false">
      <c r="A373" s="20" t="s">
        <v>914</v>
      </c>
      <c r="B373" s="20" t="s">
        <v>357</v>
      </c>
      <c r="C373" s="20" t="n">
        <v>0</v>
      </c>
      <c r="D373" s="20" t="n">
        <v>200</v>
      </c>
      <c r="E373" s="20" t="n">
        <v>976</v>
      </c>
      <c r="F373" s="20" t="s">
        <v>358</v>
      </c>
      <c r="G373" s="197" t="n">
        <v>0.0012619</v>
      </c>
      <c r="H373" s="197" t="n">
        <v>3.5E-005</v>
      </c>
      <c r="I373" s="197" t="n">
        <v>-8.2194E-006</v>
      </c>
      <c r="J373" s="197" t="n">
        <v>-3.892E-007</v>
      </c>
      <c r="K373" s="197" t="n">
        <v>0.0012701</v>
      </c>
      <c r="L373" s="197" t="n">
        <v>3.54E-005</v>
      </c>
      <c r="M373" s="198" t="n">
        <v>1.6</v>
      </c>
      <c r="N373" s="20" t="n">
        <v>0</v>
      </c>
      <c r="O373" s="20" t="n">
        <v>0</v>
      </c>
      <c r="P373" s="20" t="n">
        <v>0</v>
      </c>
      <c r="Q373" s="20" t="n">
        <v>1</v>
      </c>
      <c r="R373" s="20" t="n">
        <v>1.2701E-005</v>
      </c>
      <c r="S373" s="20" t="n">
        <v>3.542E-007</v>
      </c>
      <c r="T373" s="20" t="n">
        <v>3</v>
      </c>
      <c r="U373" s="20" t="n">
        <v>0</v>
      </c>
      <c r="V373" s="20" t="n">
        <v>0</v>
      </c>
      <c r="W373" s="199" t="s">
        <v>916</v>
      </c>
      <c r="X373" s="20" t="s">
        <v>632</v>
      </c>
      <c r="Y373" s="20" t="s">
        <v>361</v>
      </c>
      <c r="Z373" s="20"/>
      <c r="AA373" s="20"/>
      <c r="AB373" s="20"/>
      <c r="AC373" s="20"/>
      <c r="AD373" s="20"/>
      <c r="AE373" s="20"/>
      <c r="AF373" s="20"/>
      <c r="AG373" s="20"/>
      <c r="AH373" s="20"/>
      <c r="AI373" s="20"/>
      <c r="AJ373" s="20"/>
      <c r="AK373" s="20"/>
      <c r="AL373" s="20"/>
      <c r="AM373" s="20"/>
      <c r="AN373" s="20"/>
      <c r="AO373" s="20"/>
    </row>
    <row r="374" customFormat="false" ht="14.25" hidden="false" customHeight="true" outlineLevel="0" collapsed="false">
      <c r="A374" s="20" t="s">
        <v>917</v>
      </c>
      <c r="B374" s="20" t="s">
        <v>357</v>
      </c>
      <c r="C374" s="20" t="n">
        <v>0</v>
      </c>
      <c r="D374" s="20" t="n">
        <v>200</v>
      </c>
      <c r="E374" s="20" t="n">
        <v>976</v>
      </c>
      <c r="F374" s="20" t="s">
        <v>358</v>
      </c>
      <c r="G374" s="197" t="n">
        <v>0.0003375</v>
      </c>
      <c r="H374" s="197" t="n">
        <v>1.3269E-005</v>
      </c>
      <c r="I374" s="197" t="n">
        <v>-8.2194E-006</v>
      </c>
      <c r="J374" s="197" t="n">
        <v>-3.892E-007</v>
      </c>
      <c r="K374" s="197" t="n">
        <v>0.00034572</v>
      </c>
      <c r="L374" s="197" t="n">
        <v>1.3658E-005</v>
      </c>
      <c r="M374" s="198" t="n">
        <v>2.26</v>
      </c>
      <c r="N374" s="20" t="n">
        <v>0</v>
      </c>
      <c r="O374" s="20" t="n">
        <v>0</v>
      </c>
      <c r="P374" s="20" t="n">
        <v>0</v>
      </c>
      <c r="Q374" s="20" t="n">
        <v>1</v>
      </c>
      <c r="R374" s="20" t="n">
        <v>3.4572E-006</v>
      </c>
      <c r="S374" s="20" t="n">
        <v>1.366E-007</v>
      </c>
      <c r="T374" s="20" t="n">
        <v>3</v>
      </c>
      <c r="U374" s="20" t="n">
        <v>0</v>
      </c>
      <c r="V374" s="20" t="n">
        <v>0</v>
      </c>
      <c r="W374" s="199" t="s">
        <v>918</v>
      </c>
      <c r="X374" s="20" t="s">
        <v>632</v>
      </c>
      <c r="Y374" s="20" t="s">
        <v>361</v>
      </c>
      <c r="Z374" s="20"/>
      <c r="AA374" s="20"/>
      <c r="AB374" s="20"/>
      <c r="AC374" s="20"/>
      <c r="AD374" s="20"/>
      <c r="AE374" s="20"/>
      <c r="AF374" s="20"/>
      <c r="AG374" s="20"/>
      <c r="AH374" s="20"/>
      <c r="AI374" s="20"/>
      <c r="AJ374" s="20"/>
      <c r="AK374" s="20"/>
      <c r="AL374" s="20"/>
      <c r="AM374" s="20"/>
      <c r="AN374" s="20"/>
      <c r="AO374" s="20"/>
    </row>
    <row r="375" customFormat="false" ht="14.25" hidden="false" customHeight="true" outlineLevel="0" collapsed="false">
      <c r="A375" s="20" t="s">
        <v>917</v>
      </c>
      <c r="B375" s="20" t="s">
        <v>357</v>
      </c>
      <c r="C375" s="20" t="n">
        <v>0</v>
      </c>
      <c r="D375" s="20" t="n">
        <v>200</v>
      </c>
      <c r="E375" s="20" t="n">
        <v>976</v>
      </c>
      <c r="F375" s="20" t="s">
        <v>358</v>
      </c>
      <c r="G375" s="197" t="n">
        <v>0.00033783</v>
      </c>
      <c r="H375" s="197" t="n">
        <v>1.3342E-005</v>
      </c>
      <c r="I375" s="197" t="n">
        <v>-8.2194E-006</v>
      </c>
      <c r="J375" s="197" t="n">
        <v>-3.892E-007</v>
      </c>
      <c r="K375" s="197" t="n">
        <v>0.00034605</v>
      </c>
      <c r="L375" s="197" t="n">
        <v>1.3731E-005</v>
      </c>
      <c r="M375" s="198" t="n">
        <v>2.27</v>
      </c>
      <c r="N375" s="20" t="n">
        <v>0</v>
      </c>
      <c r="O375" s="20" t="n">
        <v>0</v>
      </c>
      <c r="P375" s="20" t="n">
        <v>0</v>
      </c>
      <c r="Q375" s="20" t="n">
        <v>1</v>
      </c>
      <c r="R375" s="20" t="n">
        <v>3.4605E-006</v>
      </c>
      <c r="S375" s="20" t="n">
        <v>1.373E-007</v>
      </c>
      <c r="T375" s="20" t="n">
        <v>3</v>
      </c>
      <c r="U375" s="20" t="n">
        <v>0</v>
      </c>
      <c r="V375" s="20" t="n">
        <v>0</v>
      </c>
      <c r="W375" s="199" t="s">
        <v>919</v>
      </c>
      <c r="X375" s="20" t="s">
        <v>632</v>
      </c>
      <c r="Y375" s="20" t="s">
        <v>361</v>
      </c>
      <c r="Z375" s="20"/>
      <c r="AA375" s="20"/>
      <c r="AB375" s="20"/>
      <c r="AC375" s="20"/>
      <c r="AD375" s="20"/>
      <c r="AE375" s="20"/>
      <c r="AF375" s="20"/>
      <c r="AG375" s="20"/>
      <c r="AH375" s="20"/>
      <c r="AI375" s="20"/>
      <c r="AJ375" s="20"/>
      <c r="AK375" s="20"/>
      <c r="AL375" s="20"/>
      <c r="AM375" s="20"/>
      <c r="AN375" s="20"/>
      <c r="AO375" s="20"/>
    </row>
    <row r="376" customFormat="false" ht="14.25" hidden="false" customHeight="true" outlineLevel="0" collapsed="false">
      <c r="A376" s="20" t="s">
        <v>920</v>
      </c>
      <c r="B376" s="20" t="s">
        <v>357</v>
      </c>
      <c r="C376" s="20" t="n">
        <v>0</v>
      </c>
      <c r="D376" s="20" t="n">
        <v>200</v>
      </c>
      <c r="E376" s="20" t="n">
        <v>976</v>
      </c>
      <c r="F376" s="20" t="s">
        <v>358</v>
      </c>
      <c r="G376" s="197" t="n">
        <v>0.00048634</v>
      </c>
      <c r="H376" s="197" t="n">
        <v>2.1928E-005</v>
      </c>
      <c r="I376" s="197" t="n">
        <v>-8.2194E-006</v>
      </c>
      <c r="J376" s="197" t="n">
        <v>-3.892E-007</v>
      </c>
      <c r="K376" s="197" t="n">
        <v>0.00049456</v>
      </c>
      <c r="L376" s="197" t="n">
        <v>2.2317E-005</v>
      </c>
      <c r="M376" s="198" t="n">
        <v>2.58</v>
      </c>
      <c r="N376" s="20" t="n">
        <v>0</v>
      </c>
      <c r="O376" s="20" t="n">
        <v>0</v>
      </c>
      <c r="P376" s="20" t="n">
        <v>0</v>
      </c>
      <c r="Q376" s="20" t="n">
        <v>1</v>
      </c>
      <c r="R376" s="20" t="n">
        <v>4.9456E-006</v>
      </c>
      <c r="S376" s="20" t="n">
        <v>2.232E-007</v>
      </c>
      <c r="T376" s="20" t="n">
        <v>3</v>
      </c>
      <c r="U376" s="20" t="n">
        <v>0</v>
      </c>
      <c r="V376" s="20" t="n">
        <v>0</v>
      </c>
      <c r="W376" s="199" t="s">
        <v>921</v>
      </c>
      <c r="X376" s="20" t="s">
        <v>632</v>
      </c>
      <c r="Y376" s="20" t="s">
        <v>361</v>
      </c>
      <c r="Z376" s="20"/>
      <c r="AA376" s="20"/>
      <c r="AB376" s="20"/>
      <c r="AC376" s="20"/>
      <c r="AD376" s="20"/>
      <c r="AE376" s="20"/>
      <c r="AF376" s="20"/>
      <c r="AG376" s="20"/>
      <c r="AH376" s="20"/>
      <c r="AI376" s="20"/>
      <c r="AJ376" s="20"/>
      <c r="AK376" s="20"/>
      <c r="AL376" s="20"/>
      <c r="AM376" s="20"/>
      <c r="AN376" s="20"/>
      <c r="AO376" s="20"/>
    </row>
    <row r="377" customFormat="false" ht="14.25" hidden="false" customHeight="true" outlineLevel="0" collapsed="false">
      <c r="A377" s="20" t="s">
        <v>920</v>
      </c>
      <c r="B377" s="20" t="s">
        <v>357</v>
      </c>
      <c r="C377" s="20" t="n">
        <v>0</v>
      </c>
      <c r="D377" s="20" t="n">
        <v>200</v>
      </c>
      <c r="E377" s="20" t="n">
        <v>976</v>
      </c>
      <c r="F377" s="20" t="s">
        <v>358</v>
      </c>
      <c r="G377" s="197" t="n">
        <v>0.00048635</v>
      </c>
      <c r="H377" s="197" t="n">
        <v>2.1766E-005</v>
      </c>
      <c r="I377" s="197" t="n">
        <v>-8.2194E-006</v>
      </c>
      <c r="J377" s="197" t="n">
        <v>-3.892E-007</v>
      </c>
      <c r="K377" s="197" t="n">
        <v>0.00049457</v>
      </c>
      <c r="L377" s="197" t="n">
        <v>2.2155E-005</v>
      </c>
      <c r="M377" s="198" t="n">
        <v>2.56</v>
      </c>
      <c r="N377" s="20" t="n">
        <v>0</v>
      </c>
      <c r="O377" s="20" t="n">
        <v>0</v>
      </c>
      <c r="P377" s="20" t="n">
        <v>0</v>
      </c>
      <c r="Q377" s="20" t="n">
        <v>1</v>
      </c>
      <c r="R377" s="20" t="n">
        <v>4.9457E-006</v>
      </c>
      <c r="S377" s="20" t="n">
        <v>2.215E-007</v>
      </c>
      <c r="T377" s="20" t="n">
        <v>3</v>
      </c>
      <c r="U377" s="20" t="n">
        <v>0</v>
      </c>
      <c r="V377" s="20" t="n">
        <v>0</v>
      </c>
      <c r="W377" s="199" t="s">
        <v>922</v>
      </c>
      <c r="X377" s="20" t="s">
        <v>632</v>
      </c>
      <c r="Y377" s="20" t="s">
        <v>361</v>
      </c>
      <c r="Z377" s="20"/>
      <c r="AA377" s="20"/>
      <c r="AB377" s="20"/>
      <c r="AC377" s="20"/>
      <c r="AD377" s="20"/>
      <c r="AE377" s="20"/>
      <c r="AF377" s="20"/>
      <c r="AG377" s="20"/>
      <c r="AH377" s="20"/>
      <c r="AI377" s="20"/>
      <c r="AJ377" s="20"/>
      <c r="AK377" s="20"/>
      <c r="AL377" s="20"/>
      <c r="AM377" s="20"/>
      <c r="AN377" s="20"/>
      <c r="AO377" s="20"/>
    </row>
    <row r="378" customFormat="false" ht="14.25" hidden="false" customHeight="true" outlineLevel="0" collapsed="false">
      <c r="A378" s="20" t="s">
        <v>923</v>
      </c>
      <c r="B378" s="20" t="s">
        <v>357</v>
      </c>
      <c r="C378" s="20" t="n">
        <v>0</v>
      </c>
      <c r="D378" s="20" t="n">
        <v>200</v>
      </c>
      <c r="E378" s="20" t="n">
        <v>976</v>
      </c>
      <c r="F378" s="20" t="s">
        <v>358</v>
      </c>
      <c r="G378" s="197" t="n">
        <v>0.00038221</v>
      </c>
      <c r="H378" s="197" t="n">
        <v>1.4939E-005</v>
      </c>
      <c r="I378" s="197" t="n">
        <v>-8.2194E-006</v>
      </c>
      <c r="J378" s="197" t="n">
        <v>-3.892E-007</v>
      </c>
      <c r="K378" s="197" t="n">
        <v>0.00039043</v>
      </c>
      <c r="L378" s="197" t="n">
        <v>1.5328E-005</v>
      </c>
      <c r="M378" s="198" t="n">
        <v>2.25</v>
      </c>
      <c r="N378" s="20" t="n">
        <v>0</v>
      </c>
      <c r="O378" s="20" t="n">
        <v>0</v>
      </c>
      <c r="P378" s="20" t="n">
        <v>0</v>
      </c>
      <c r="Q378" s="20" t="n">
        <v>1</v>
      </c>
      <c r="R378" s="20" t="n">
        <v>3.9043E-006</v>
      </c>
      <c r="S378" s="20" t="n">
        <v>1.533E-007</v>
      </c>
      <c r="T378" s="20" t="n">
        <v>3</v>
      </c>
      <c r="U378" s="20" t="n">
        <v>0</v>
      </c>
      <c r="V378" s="20" t="n">
        <v>0</v>
      </c>
      <c r="W378" s="199" t="s">
        <v>924</v>
      </c>
      <c r="X378" s="20" t="s">
        <v>632</v>
      </c>
      <c r="Y378" s="20" t="s">
        <v>361</v>
      </c>
      <c r="Z378" s="20"/>
      <c r="AA378" s="20"/>
      <c r="AB378" s="20"/>
      <c r="AC378" s="20"/>
      <c r="AD378" s="20"/>
      <c r="AE378" s="20"/>
      <c r="AF378" s="20"/>
      <c r="AG378" s="20"/>
      <c r="AH378" s="20"/>
      <c r="AI378" s="20"/>
      <c r="AJ378" s="20"/>
      <c r="AK378" s="20"/>
      <c r="AL378" s="20"/>
      <c r="AM378" s="20"/>
      <c r="AN378" s="20"/>
      <c r="AO378" s="20"/>
    </row>
    <row r="379" customFormat="false" ht="14.25" hidden="false" customHeight="true" outlineLevel="0" collapsed="false">
      <c r="A379" s="20" t="s">
        <v>923</v>
      </c>
      <c r="B379" s="20" t="s">
        <v>357</v>
      </c>
      <c r="C379" s="20" t="n">
        <v>0</v>
      </c>
      <c r="D379" s="20" t="n">
        <v>200</v>
      </c>
      <c r="E379" s="20" t="n">
        <v>976</v>
      </c>
      <c r="F379" s="20" t="s">
        <v>358</v>
      </c>
      <c r="G379" s="197" t="n">
        <v>0.00038218</v>
      </c>
      <c r="H379" s="197" t="n">
        <v>1.5154E-005</v>
      </c>
      <c r="I379" s="197" t="n">
        <v>-8.2194E-006</v>
      </c>
      <c r="J379" s="197" t="n">
        <v>-3.892E-007</v>
      </c>
      <c r="K379" s="197" t="n">
        <v>0.0003904</v>
      </c>
      <c r="L379" s="197" t="n">
        <v>1.5544E-005</v>
      </c>
      <c r="M379" s="198" t="n">
        <v>2.28</v>
      </c>
      <c r="N379" s="20" t="n">
        <v>0</v>
      </c>
      <c r="O379" s="20" t="n">
        <v>0</v>
      </c>
      <c r="P379" s="20" t="n">
        <v>0</v>
      </c>
      <c r="Q379" s="20" t="n">
        <v>1</v>
      </c>
      <c r="R379" s="20" t="n">
        <v>3.904E-006</v>
      </c>
      <c r="S379" s="20" t="n">
        <v>1.554E-007</v>
      </c>
      <c r="T379" s="20" t="n">
        <v>3</v>
      </c>
      <c r="U379" s="20" t="n">
        <v>0</v>
      </c>
      <c r="V379" s="20" t="n">
        <v>0</v>
      </c>
      <c r="W379" s="199" t="s">
        <v>925</v>
      </c>
      <c r="X379" s="20" t="s">
        <v>632</v>
      </c>
      <c r="Y379" s="20" t="s">
        <v>361</v>
      </c>
      <c r="Z379" s="20"/>
      <c r="AA379" s="20"/>
      <c r="AB379" s="20"/>
      <c r="AC379" s="20"/>
      <c r="AD379" s="20"/>
      <c r="AE379" s="20"/>
      <c r="AF379" s="20"/>
      <c r="AG379" s="20"/>
      <c r="AH379" s="20"/>
      <c r="AI379" s="20"/>
      <c r="AJ379" s="20"/>
      <c r="AK379" s="20"/>
      <c r="AL379" s="20"/>
      <c r="AM379" s="20"/>
      <c r="AN379" s="20"/>
      <c r="AO379" s="20"/>
    </row>
    <row r="380" customFormat="false" ht="14.25" hidden="false" customHeight="true" outlineLevel="0" collapsed="false">
      <c r="A380" s="20" t="s">
        <v>926</v>
      </c>
      <c r="B380" s="20" t="s">
        <v>357</v>
      </c>
      <c r="C380" s="20" t="n">
        <v>0</v>
      </c>
      <c r="D380" s="20" t="n">
        <v>200</v>
      </c>
      <c r="E380" s="20" t="n">
        <v>976</v>
      </c>
      <c r="F380" s="20" t="s">
        <v>358</v>
      </c>
      <c r="G380" s="197" t="n">
        <v>0.00031312</v>
      </c>
      <c r="H380" s="197" t="n">
        <v>1.1513E-005</v>
      </c>
      <c r="I380" s="197" t="n">
        <v>-8.2194E-006</v>
      </c>
      <c r="J380" s="197" t="n">
        <v>-3.892E-007</v>
      </c>
      <c r="K380" s="197" t="n">
        <v>0.00032134</v>
      </c>
      <c r="L380" s="197" t="n">
        <v>1.1903E-005</v>
      </c>
      <c r="M380" s="198" t="n">
        <v>2.12</v>
      </c>
      <c r="N380" s="20" t="n">
        <v>0</v>
      </c>
      <c r="O380" s="20" t="n">
        <v>0</v>
      </c>
      <c r="P380" s="20" t="n">
        <v>0</v>
      </c>
      <c r="Q380" s="20" t="n">
        <v>1</v>
      </c>
      <c r="R380" s="20" t="n">
        <v>3.2134E-006</v>
      </c>
      <c r="S380" s="20" t="n">
        <v>1.19E-007</v>
      </c>
      <c r="T380" s="20" t="n">
        <v>3</v>
      </c>
      <c r="U380" s="20" t="n">
        <v>0</v>
      </c>
      <c r="V380" s="20" t="n">
        <v>0</v>
      </c>
      <c r="W380" s="199" t="s">
        <v>927</v>
      </c>
      <c r="X380" s="20" t="s">
        <v>632</v>
      </c>
      <c r="Y380" s="20" t="s">
        <v>361</v>
      </c>
      <c r="Z380" s="20"/>
      <c r="AA380" s="20"/>
      <c r="AB380" s="20"/>
      <c r="AC380" s="20"/>
      <c r="AD380" s="20"/>
      <c r="AE380" s="20"/>
      <c r="AF380" s="20"/>
      <c r="AG380" s="20"/>
      <c r="AH380" s="20"/>
      <c r="AI380" s="20"/>
      <c r="AJ380" s="20"/>
      <c r="AK380" s="20"/>
      <c r="AL380" s="20"/>
      <c r="AM380" s="20"/>
      <c r="AN380" s="20"/>
      <c r="AO380" s="20"/>
    </row>
    <row r="381" customFormat="false" ht="14.25" hidden="false" customHeight="true" outlineLevel="0" collapsed="false">
      <c r="A381" s="20" t="s">
        <v>926</v>
      </c>
      <c r="B381" s="20" t="s">
        <v>357</v>
      </c>
      <c r="C381" s="20" t="n">
        <v>0</v>
      </c>
      <c r="D381" s="20" t="n">
        <v>200</v>
      </c>
      <c r="E381" s="20" t="n">
        <v>976</v>
      </c>
      <c r="F381" s="20" t="s">
        <v>358</v>
      </c>
      <c r="G381" s="197" t="n">
        <v>0.00031338</v>
      </c>
      <c r="H381" s="197" t="n">
        <v>1.1579E-005</v>
      </c>
      <c r="I381" s="197" t="n">
        <v>-8.2194E-006</v>
      </c>
      <c r="J381" s="197" t="n">
        <v>-3.892E-007</v>
      </c>
      <c r="K381" s="197" t="n">
        <v>0.0003216</v>
      </c>
      <c r="L381" s="197" t="n">
        <v>1.1968E-005</v>
      </c>
      <c r="M381" s="198" t="n">
        <v>2.13</v>
      </c>
      <c r="N381" s="20" t="n">
        <v>0</v>
      </c>
      <c r="O381" s="20" t="n">
        <v>0</v>
      </c>
      <c r="P381" s="20" t="n">
        <v>0</v>
      </c>
      <c r="Q381" s="20" t="n">
        <v>1</v>
      </c>
      <c r="R381" s="20" t="n">
        <v>3.216E-006</v>
      </c>
      <c r="S381" s="20" t="n">
        <v>1.197E-007</v>
      </c>
      <c r="T381" s="20" t="n">
        <v>3</v>
      </c>
      <c r="U381" s="20" t="n">
        <v>0</v>
      </c>
      <c r="V381" s="20" t="n">
        <v>0</v>
      </c>
      <c r="W381" s="199" t="s">
        <v>928</v>
      </c>
      <c r="X381" s="20" t="s">
        <v>632</v>
      </c>
      <c r="Y381" s="20" t="s">
        <v>361</v>
      </c>
      <c r="Z381" s="20"/>
      <c r="AA381" s="20"/>
      <c r="AB381" s="20"/>
      <c r="AC381" s="20"/>
      <c r="AD381" s="20"/>
      <c r="AE381" s="20"/>
      <c r="AF381" s="20"/>
      <c r="AG381" s="20"/>
      <c r="AH381" s="20"/>
      <c r="AI381" s="20"/>
      <c r="AJ381" s="20"/>
      <c r="AK381" s="20"/>
      <c r="AL381" s="20"/>
      <c r="AM381" s="20"/>
      <c r="AN381" s="20"/>
      <c r="AO381" s="20"/>
    </row>
    <row r="382" customFormat="false" ht="14.25" hidden="false" customHeight="true" outlineLevel="0" collapsed="false">
      <c r="A382" s="20" t="s">
        <v>929</v>
      </c>
      <c r="B382" s="20" t="s">
        <v>357</v>
      </c>
      <c r="C382" s="20" t="n">
        <v>0</v>
      </c>
      <c r="D382" s="20" t="n">
        <v>200</v>
      </c>
      <c r="E382" s="20" t="n">
        <v>976</v>
      </c>
      <c r="F382" s="20" t="s">
        <v>358</v>
      </c>
      <c r="G382" s="197" t="n">
        <v>0.00026226</v>
      </c>
      <c r="H382" s="197" t="n">
        <v>9.4975E-006</v>
      </c>
      <c r="I382" s="197" t="n">
        <v>-8.2194E-006</v>
      </c>
      <c r="J382" s="197" t="n">
        <v>-3.892E-007</v>
      </c>
      <c r="K382" s="197" t="n">
        <v>0.00027047</v>
      </c>
      <c r="L382" s="197" t="n">
        <v>9.8867E-006</v>
      </c>
      <c r="M382" s="198" t="n">
        <v>2.09</v>
      </c>
      <c r="N382" s="20" t="n">
        <v>0</v>
      </c>
      <c r="O382" s="20" t="n">
        <v>0</v>
      </c>
      <c r="P382" s="20" t="n">
        <v>0</v>
      </c>
      <c r="Q382" s="20" t="n">
        <v>1</v>
      </c>
      <c r="R382" s="20" t="n">
        <v>2.7047E-006</v>
      </c>
      <c r="S382" s="20" t="n">
        <v>9.89E-008</v>
      </c>
      <c r="T382" s="20" t="n">
        <v>2</v>
      </c>
      <c r="U382" s="20" t="n">
        <v>0</v>
      </c>
      <c r="V382" s="20" t="n">
        <v>0</v>
      </c>
      <c r="W382" s="199" t="s">
        <v>930</v>
      </c>
      <c r="X382" s="20" t="s">
        <v>632</v>
      </c>
      <c r="Y382" s="20" t="s">
        <v>361</v>
      </c>
      <c r="Z382" s="20"/>
      <c r="AA382" s="20"/>
      <c r="AB382" s="20"/>
      <c r="AC382" s="20"/>
      <c r="AD382" s="20"/>
      <c r="AE382" s="20"/>
      <c r="AF382" s="20"/>
      <c r="AG382" s="20"/>
      <c r="AH382" s="20"/>
      <c r="AI382" s="20"/>
      <c r="AJ382" s="20"/>
      <c r="AK382" s="20"/>
      <c r="AL382" s="20"/>
      <c r="AM382" s="20"/>
      <c r="AN382" s="20"/>
      <c r="AO382" s="20"/>
    </row>
    <row r="383" customFormat="false" ht="14.25" hidden="false" customHeight="true" outlineLevel="0" collapsed="false">
      <c r="A383" s="20" t="s">
        <v>929</v>
      </c>
      <c r="B383" s="20" t="s">
        <v>357</v>
      </c>
      <c r="C383" s="20" t="n">
        <v>0</v>
      </c>
      <c r="D383" s="20" t="n">
        <v>200</v>
      </c>
      <c r="E383" s="20" t="n">
        <v>976</v>
      </c>
      <c r="F383" s="20" t="s">
        <v>358</v>
      </c>
      <c r="G383" s="197" t="n">
        <v>0.00026224</v>
      </c>
      <c r="H383" s="197" t="n">
        <v>9.4887E-006</v>
      </c>
      <c r="I383" s="197" t="n">
        <v>-8.2194E-006</v>
      </c>
      <c r="J383" s="197" t="n">
        <v>-3.892E-007</v>
      </c>
      <c r="K383" s="197" t="n">
        <v>0.00027046</v>
      </c>
      <c r="L383" s="197" t="n">
        <v>9.8779E-006</v>
      </c>
      <c r="M383" s="198" t="n">
        <v>2.09</v>
      </c>
      <c r="N383" s="20" t="n">
        <v>0</v>
      </c>
      <c r="O383" s="20" t="n">
        <v>0</v>
      </c>
      <c r="P383" s="20" t="n">
        <v>0</v>
      </c>
      <c r="Q383" s="20" t="n">
        <v>1</v>
      </c>
      <c r="R383" s="20" t="n">
        <v>2.7046E-006</v>
      </c>
      <c r="S383" s="20" t="n">
        <v>9.88E-008</v>
      </c>
      <c r="T383" s="20" t="n">
        <v>2</v>
      </c>
      <c r="U383" s="20" t="n">
        <v>0</v>
      </c>
      <c r="V383" s="20" t="n">
        <v>0</v>
      </c>
      <c r="W383" s="199" t="s">
        <v>931</v>
      </c>
      <c r="X383" s="20" t="s">
        <v>632</v>
      </c>
      <c r="Y383" s="20" t="s">
        <v>361</v>
      </c>
      <c r="Z383" s="20"/>
      <c r="AA383" s="20"/>
      <c r="AB383" s="20"/>
      <c r="AC383" s="20"/>
      <c r="AD383" s="20"/>
      <c r="AE383" s="20"/>
      <c r="AF383" s="20"/>
      <c r="AG383" s="20"/>
      <c r="AH383" s="20"/>
      <c r="AI383" s="20"/>
      <c r="AJ383" s="20"/>
      <c r="AK383" s="20"/>
      <c r="AL383" s="20"/>
      <c r="AM383" s="20"/>
      <c r="AN383" s="20"/>
      <c r="AO383" s="20"/>
    </row>
    <row r="384" customFormat="false" ht="14.25" hidden="false" customHeight="true" outlineLevel="0" collapsed="false">
      <c r="A384" s="20" t="s">
        <v>932</v>
      </c>
      <c r="B384" s="20" t="s">
        <v>357</v>
      </c>
      <c r="C384" s="20" t="n">
        <v>0</v>
      </c>
      <c r="D384" s="20" t="n">
        <v>200</v>
      </c>
      <c r="E384" s="20" t="n">
        <v>976</v>
      </c>
      <c r="F384" s="20" t="s">
        <v>358</v>
      </c>
      <c r="G384" s="197" t="n">
        <v>0.00071934</v>
      </c>
      <c r="H384" s="197" t="n">
        <v>2.3776E-005</v>
      </c>
      <c r="I384" s="197" t="n">
        <v>-8.2194E-006</v>
      </c>
      <c r="J384" s="197" t="n">
        <v>-3.892E-007</v>
      </c>
      <c r="K384" s="197" t="n">
        <v>0.00072756</v>
      </c>
      <c r="L384" s="197" t="n">
        <v>2.4166E-005</v>
      </c>
      <c r="M384" s="198" t="n">
        <v>1.9</v>
      </c>
      <c r="N384" s="20" t="n">
        <v>0</v>
      </c>
      <c r="O384" s="20" t="n">
        <v>0</v>
      </c>
      <c r="P384" s="20" t="n">
        <v>0</v>
      </c>
      <c r="Q384" s="20" t="n">
        <v>1</v>
      </c>
      <c r="R384" s="20" t="n">
        <v>7.2756E-006</v>
      </c>
      <c r="S384" s="20" t="n">
        <v>2.417E-007</v>
      </c>
      <c r="T384" s="20" t="n">
        <v>3</v>
      </c>
      <c r="U384" s="20" t="n">
        <v>0</v>
      </c>
      <c r="V384" s="20" t="n">
        <v>0</v>
      </c>
      <c r="W384" s="199" t="s">
        <v>933</v>
      </c>
      <c r="X384" s="20" t="s">
        <v>632</v>
      </c>
      <c r="Y384" s="20" t="s">
        <v>361</v>
      </c>
      <c r="Z384" s="20"/>
      <c r="AA384" s="20"/>
      <c r="AB384" s="20"/>
      <c r="AC384" s="20"/>
      <c r="AD384" s="20"/>
      <c r="AE384" s="20"/>
      <c r="AF384" s="20"/>
      <c r="AG384" s="20"/>
      <c r="AH384" s="20"/>
      <c r="AI384" s="20"/>
      <c r="AJ384" s="20"/>
      <c r="AK384" s="20"/>
      <c r="AL384" s="20"/>
      <c r="AM384" s="20"/>
      <c r="AN384" s="20"/>
      <c r="AO384" s="20"/>
    </row>
    <row r="385" customFormat="false" ht="14.25" hidden="false" customHeight="true" outlineLevel="0" collapsed="false">
      <c r="A385" s="20" t="s">
        <v>932</v>
      </c>
      <c r="B385" s="20" t="s">
        <v>357</v>
      </c>
      <c r="C385" s="20" t="n">
        <v>0</v>
      </c>
      <c r="D385" s="20" t="n">
        <v>200</v>
      </c>
      <c r="E385" s="20" t="n">
        <v>976</v>
      </c>
      <c r="F385" s="20" t="s">
        <v>358</v>
      </c>
      <c r="G385" s="197" t="n">
        <v>0.00071945</v>
      </c>
      <c r="H385" s="197" t="n">
        <v>2.3822E-005</v>
      </c>
      <c r="I385" s="197" t="n">
        <v>-8.2194E-006</v>
      </c>
      <c r="J385" s="197" t="n">
        <v>-3.892E-007</v>
      </c>
      <c r="K385" s="197" t="n">
        <v>0.00072767</v>
      </c>
      <c r="L385" s="197" t="n">
        <v>2.4212E-005</v>
      </c>
      <c r="M385" s="198" t="n">
        <v>1.91</v>
      </c>
      <c r="N385" s="20" t="n">
        <v>0</v>
      </c>
      <c r="O385" s="20" t="n">
        <v>0</v>
      </c>
      <c r="P385" s="20" t="n">
        <v>0</v>
      </c>
      <c r="Q385" s="20" t="n">
        <v>1</v>
      </c>
      <c r="R385" s="20" t="n">
        <v>7.2767E-006</v>
      </c>
      <c r="S385" s="20" t="n">
        <v>2.421E-007</v>
      </c>
      <c r="T385" s="20" t="n">
        <v>3</v>
      </c>
      <c r="U385" s="20" t="n">
        <v>0</v>
      </c>
      <c r="V385" s="20" t="n">
        <v>0</v>
      </c>
      <c r="W385" s="199" t="s">
        <v>934</v>
      </c>
      <c r="X385" s="20" t="s">
        <v>632</v>
      </c>
      <c r="Y385" s="20" t="s">
        <v>361</v>
      </c>
      <c r="Z385" s="20"/>
      <c r="AA385" s="20"/>
      <c r="AB385" s="20"/>
      <c r="AC385" s="20"/>
      <c r="AD385" s="20"/>
      <c r="AE385" s="20"/>
      <c r="AF385" s="20"/>
      <c r="AG385" s="20"/>
      <c r="AH385" s="20"/>
      <c r="AI385" s="20"/>
      <c r="AJ385" s="20"/>
      <c r="AK385" s="20"/>
      <c r="AL385" s="20"/>
      <c r="AM385" s="20"/>
      <c r="AN385" s="20"/>
      <c r="AO385" s="20"/>
    </row>
    <row r="386" customFormat="false" ht="14.25" hidden="false" customHeight="true" outlineLevel="0" collapsed="false">
      <c r="A386" s="20" t="s">
        <v>935</v>
      </c>
      <c r="B386" s="20" t="s">
        <v>357</v>
      </c>
      <c r="C386" s="20" t="n">
        <v>0</v>
      </c>
      <c r="D386" s="20" t="n">
        <v>200</v>
      </c>
      <c r="E386" s="20" t="n">
        <v>976</v>
      </c>
      <c r="F386" s="20" t="s">
        <v>358</v>
      </c>
      <c r="G386" s="197" t="n">
        <v>0.00041844</v>
      </c>
      <c r="H386" s="197" t="n">
        <v>1.3927E-005</v>
      </c>
      <c r="I386" s="197" t="n">
        <v>-8.2194E-006</v>
      </c>
      <c r="J386" s="197" t="n">
        <v>-3.892E-007</v>
      </c>
      <c r="K386" s="197" t="n">
        <v>0.00042666</v>
      </c>
      <c r="L386" s="197" t="n">
        <v>1.4316E-005</v>
      </c>
      <c r="M386" s="198" t="n">
        <v>1.92</v>
      </c>
      <c r="N386" s="20" t="n">
        <v>0</v>
      </c>
      <c r="O386" s="20" t="n">
        <v>0</v>
      </c>
      <c r="P386" s="20" t="n">
        <v>0</v>
      </c>
      <c r="Q386" s="20" t="n">
        <v>1</v>
      </c>
      <c r="R386" s="20" t="n">
        <v>4.2666E-006</v>
      </c>
      <c r="S386" s="20" t="n">
        <v>1.432E-007</v>
      </c>
      <c r="T386" s="20" t="n">
        <v>3</v>
      </c>
      <c r="U386" s="20" t="n">
        <v>0</v>
      </c>
      <c r="V386" s="20" t="n">
        <v>0</v>
      </c>
      <c r="W386" s="199" t="s">
        <v>936</v>
      </c>
      <c r="X386" s="20" t="s">
        <v>632</v>
      </c>
      <c r="Y386" s="20" t="s">
        <v>361</v>
      </c>
      <c r="Z386" s="20"/>
      <c r="AA386" s="20"/>
      <c r="AB386" s="20"/>
      <c r="AC386" s="20"/>
      <c r="AD386" s="20"/>
      <c r="AE386" s="20"/>
      <c r="AF386" s="20"/>
      <c r="AG386" s="20"/>
      <c r="AH386" s="20"/>
      <c r="AI386" s="20"/>
      <c r="AJ386" s="20"/>
      <c r="AK386" s="20"/>
      <c r="AL386" s="20"/>
      <c r="AM386" s="20"/>
      <c r="AN386" s="20"/>
      <c r="AO386" s="20"/>
    </row>
    <row r="387" customFormat="false" ht="14.25" hidden="false" customHeight="true" outlineLevel="0" collapsed="false">
      <c r="A387" s="20" t="s">
        <v>935</v>
      </c>
      <c r="B387" s="20" t="s">
        <v>357</v>
      </c>
      <c r="C387" s="20" t="n">
        <v>0</v>
      </c>
      <c r="D387" s="20" t="n">
        <v>200</v>
      </c>
      <c r="E387" s="20" t="n">
        <v>976</v>
      </c>
      <c r="F387" s="20" t="s">
        <v>358</v>
      </c>
      <c r="G387" s="197" t="n">
        <v>0.00041852</v>
      </c>
      <c r="H387" s="197" t="n">
        <v>1.3923E-005</v>
      </c>
      <c r="I387" s="197" t="n">
        <v>-8.2194E-006</v>
      </c>
      <c r="J387" s="197" t="n">
        <v>-3.892E-007</v>
      </c>
      <c r="K387" s="197" t="n">
        <v>0.00042674</v>
      </c>
      <c r="L387" s="197" t="n">
        <v>1.4313E-005</v>
      </c>
      <c r="M387" s="198" t="n">
        <v>1.92</v>
      </c>
      <c r="N387" s="20" t="n">
        <v>0</v>
      </c>
      <c r="O387" s="20" t="n">
        <v>0</v>
      </c>
      <c r="P387" s="20" t="n">
        <v>0</v>
      </c>
      <c r="Q387" s="20" t="n">
        <v>1</v>
      </c>
      <c r="R387" s="20" t="n">
        <v>4.2674E-006</v>
      </c>
      <c r="S387" s="20" t="n">
        <v>1.431E-007</v>
      </c>
      <c r="T387" s="20" t="n">
        <v>3</v>
      </c>
      <c r="U387" s="20" t="n">
        <v>0</v>
      </c>
      <c r="V387" s="20" t="n">
        <v>0</v>
      </c>
      <c r="W387" s="199" t="s">
        <v>937</v>
      </c>
      <c r="X387" s="20" t="s">
        <v>632</v>
      </c>
      <c r="Y387" s="20" t="s">
        <v>361</v>
      </c>
      <c r="Z387" s="20"/>
      <c r="AA387" s="20"/>
      <c r="AB387" s="20"/>
      <c r="AC387" s="20"/>
      <c r="AD387" s="20"/>
      <c r="AE387" s="20"/>
      <c r="AF387" s="20"/>
      <c r="AG387" s="20"/>
      <c r="AH387" s="20"/>
      <c r="AI387" s="20"/>
      <c r="AJ387" s="20"/>
      <c r="AK387" s="20"/>
      <c r="AL387" s="20"/>
      <c r="AM387" s="20"/>
      <c r="AN387" s="20"/>
      <c r="AO387" s="20"/>
    </row>
    <row r="388" customFormat="false" ht="14.25" hidden="false" customHeight="true" outlineLevel="0" collapsed="false">
      <c r="A388" s="20" t="s">
        <v>938</v>
      </c>
      <c r="B388" s="20" t="s">
        <v>357</v>
      </c>
      <c r="C388" s="20" t="n">
        <v>0</v>
      </c>
      <c r="D388" s="20" t="n">
        <v>200</v>
      </c>
      <c r="E388" s="20" t="n">
        <v>976</v>
      </c>
      <c r="F388" s="20" t="s">
        <v>358</v>
      </c>
      <c r="G388" s="197" t="n">
        <v>0.001342</v>
      </c>
      <c r="H388" s="197" t="n">
        <v>3.58E-005</v>
      </c>
      <c r="I388" s="197" t="n">
        <v>-8.2194E-006</v>
      </c>
      <c r="J388" s="197" t="n">
        <v>-3.892E-007</v>
      </c>
      <c r="K388" s="197" t="n">
        <v>0.0013502</v>
      </c>
      <c r="L388" s="197" t="n">
        <v>3.61E-005</v>
      </c>
      <c r="M388" s="198" t="n">
        <v>1.53</v>
      </c>
      <c r="N388" s="20" t="n">
        <v>0</v>
      </c>
      <c r="O388" s="20" t="n">
        <v>0</v>
      </c>
      <c r="P388" s="20" t="n">
        <v>0</v>
      </c>
      <c r="Q388" s="20" t="n">
        <v>1</v>
      </c>
      <c r="R388" s="20" t="n">
        <v>1.3502E-005</v>
      </c>
      <c r="S388" s="20" t="n">
        <v>3.615E-007</v>
      </c>
      <c r="T388" s="20" t="n">
        <v>3</v>
      </c>
      <c r="U388" s="20" t="n">
        <v>0</v>
      </c>
      <c r="V388" s="20" t="n">
        <v>0</v>
      </c>
      <c r="W388" s="199" t="s">
        <v>939</v>
      </c>
      <c r="X388" s="20" t="s">
        <v>632</v>
      </c>
      <c r="Y388" s="20" t="s">
        <v>361</v>
      </c>
      <c r="Z388" s="20"/>
      <c r="AA388" s="20"/>
      <c r="AB388" s="20"/>
      <c r="AC388" s="20"/>
      <c r="AD388" s="20"/>
      <c r="AE388" s="20"/>
      <c r="AF388" s="20"/>
      <c r="AG388" s="20"/>
      <c r="AH388" s="20"/>
      <c r="AI388" s="20"/>
      <c r="AJ388" s="20"/>
      <c r="AK388" s="20"/>
      <c r="AL388" s="20"/>
      <c r="AM388" s="20"/>
      <c r="AN388" s="20"/>
      <c r="AO388" s="20"/>
    </row>
    <row r="389" customFormat="false" ht="14.25" hidden="false" customHeight="true" outlineLevel="0" collapsed="false">
      <c r="A389" s="20" t="s">
        <v>938</v>
      </c>
      <c r="B389" s="20" t="s">
        <v>357</v>
      </c>
      <c r="C389" s="20" t="n">
        <v>0</v>
      </c>
      <c r="D389" s="20" t="n">
        <v>200</v>
      </c>
      <c r="E389" s="20" t="n">
        <v>976</v>
      </c>
      <c r="F389" s="20" t="s">
        <v>358</v>
      </c>
      <c r="G389" s="197" t="n">
        <v>0.0013421</v>
      </c>
      <c r="H389" s="197" t="n">
        <v>3.55E-005</v>
      </c>
      <c r="I389" s="197" t="n">
        <v>-8.2194E-006</v>
      </c>
      <c r="J389" s="197" t="n">
        <v>-3.892E-007</v>
      </c>
      <c r="K389" s="197" t="n">
        <v>0.0013503</v>
      </c>
      <c r="L389" s="197" t="n">
        <v>3.59E-005</v>
      </c>
      <c r="M389" s="198" t="n">
        <v>1.52</v>
      </c>
      <c r="N389" s="20" t="n">
        <v>0</v>
      </c>
      <c r="O389" s="20" t="n">
        <v>0</v>
      </c>
      <c r="P389" s="20" t="n">
        <v>0</v>
      </c>
      <c r="Q389" s="20" t="n">
        <v>1</v>
      </c>
      <c r="R389" s="20" t="n">
        <v>1.3503E-005</v>
      </c>
      <c r="S389" s="20" t="n">
        <v>3.591E-007</v>
      </c>
      <c r="T389" s="20" t="n">
        <v>3</v>
      </c>
      <c r="U389" s="20" t="n">
        <v>0</v>
      </c>
      <c r="V389" s="20" t="n">
        <v>0</v>
      </c>
      <c r="W389" s="199" t="s">
        <v>940</v>
      </c>
      <c r="X389" s="20" t="s">
        <v>632</v>
      </c>
      <c r="Y389" s="20" t="s">
        <v>361</v>
      </c>
      <c r="Z389" s="20"/>
      <c r="AA389" s="20"/>
      <c r="AB389" s="20"/>
      <c r="AC389" s="20"/>
      <c r="AD389" s="20"/>
      <c r="AE389" s="20"/>
      <c r="AF389" s="20"/>
      <c r="AG389" s="20"/>
      <c r="AH389" s="20"/>
      <c r="AI389" s="20"/>
      <c r="AJ389" s="20"/>
      <c r="AK389" s="20"/>
      <c r="AL389" s="20"/>
      <c r="AM389" s="20"/>
      <c r="AN389" s="20"/>
      <c r="AO389" s="20"/>
    </row>
    <row r="390" customFormat="false" ht="14.25" hidden="false" customHeight="true" outlineLevel="0" collapsed="false">
      <c r="A390" s="20" t="s">
        <v>941</v>
      </c>
      <c r="B390" s="20" t="s">
        <v>357</v>
      </c>
      <c r="C390" s="20" t="n">
        <v>0</v>
      </c>
      <c r="D390" s="20" t="n">
        <v>200</v>
      </c>
      <c r="E390" s="20" t="n">
        <v>976</v>
      </c>
      <c r="F390" s="20" t="s">
        <v>358</v>
      </c>
      <c r="G390" s="197" t="n">
        <v>0.00052944</v>
      </c>
      <c r="H390" s="197" t="n">
        <v>1.7164E-005</v>
      </c>
      <c r="I390" s="197" t="n">
        <v>-8.2194E-006</v>
      </c>
      <c r="J390" s="197" t="n">
        <v>-3.892E-007</v>
      </c>
      <c r="K390" s="197" t="n">
        <v>0.00053766</v>
      </c>
      <c r="L390" s="197" t="n">
        <v>1.7554E-005</v>
      </c>
      <c r="M390" s="198" t="n">
        <v>1.87</v>
      </c>
      <c r="N390" s="20" t="n">
        <v>0</v>
      </c>
      <c r="O390" s="20" t="n">
        <v>0</v>
      </c>
      <c r="P390" s="20" t="n">
        <v>0</v>
      </c>
      <c r="Q390" s="20" t="n">
        <v>1</v>
      </c>
      <c r="R390" s="20" t="n">
        <v>5.3766E-006</v>
      </c>
      <c r="S390" s="20" t="n">
        <v>1.755E-007</v>
      </c>
      <c r="T390" s="20" t="n">
        <v>3</v>
      </c>
      <c r="U390" s="20" t="n">
        <v>0</v>
      </c>
      <c r="V390" s="20" t="n">
        <v>0</v>
      </c>
      <c r="W390" s="199" t="s">
        <v>942</v>
      </c>
      <c r="X390" s="20" t="s">
        <v>632</v>
      </c>
      <c r="Y390" s="20" t="s">
        <v>361</v>
      </c>
      <c r="Z390" s="20"/>
      <c r="AA390" s="20"/>
      <c r="AB390" s="20"/>
      <c r="AC390" s="20"/>
      <c r="AD390" s="20"/>
      <c r="AE390" s="20"/>
      <c r="AF390" s="20"/>
      <c r="AG390" s="20"/>
      <c r="AH390" s="20"/>
      <c r="AI390" s="20"/>
      <c r="AJ390" s="20"/>
      <c r="AK390" s="20"/>
      <c r="AL390" s="20"/>
      <c r="AM390" s="20"/>
      <c r="AN390" s="20"/>
      <c r="AO390" s="20"/>
    </row>
    <row r="391" customFormat="false" ht="14.25" hidden="false" customHeight="true" outlineLevel="0" collapsed="false">
      <c r="A391" s="20" t="s">
        <v>941</v>
      </c>
      <c r="B391" s="20" t="s">
        <v>357</v>
      </c>
      <c r="C391" s="20" t="n">
        <v>0</v>
      </c>
      <c r="D391" s="20" t="n">
        <v>200</v>
      </c>
      <c r="E391" s="20" t="n">
        <v>976</v>
      </c>
      <c r="F391" s="20" t="s">
        <v>358</v>
      </c>
      <c r="G391" s="197" t="n">
        <v>0.00052932</v>
      </c>
      <c r="H391" s="197" t="n">
        <v>1.7529E-005</v>
      </c>
      <c r="I391" s="197" t="n">
        <v>-8.2194E-006</v>
      </c>
      <c r="J391" s="197" t="n">
        <v>-3.892E-007</v>
      </c>
      <c r="K391" s="197" t="n">
        <v>0.00053754</v>
      </c>
      <c r="L391" s="197" t="n">
        <v>1.7918E-005</v>
      </c>
      <c r="M391" s="198" t="n">
        <v>1.91</v>
      </c>
      <c r="N391" s="20" t="n">
        <v>0</v>
      </c>
      <c r="O391" s="20" t="n">
        <v>0</v>
      </c>
      <c r="P391" s="20" t="n">
        <v>0</v>
      </c>
      <c r="Q391" s="20" t="n">
        <v>1</v>
      </c>
      <c r="R391" s="20" t="n">
        <v>5.3754E-006</v>
      </c>
      <c r="S391" s="20" t="n">
        <v>1.792E-007</v>
      </c>
      <c r="T391" s="20" t="n">
        <v>3</v>
      </c>
      <c r="U391" s="20" t="n">
        <v>0</v>
      </c>
      <c r="V391" s="20" t="n">
        <v>0</v>
      </c>
      <c r="W391" s="199" t="s">
        <v>943</v>
      </c>
      <c r="X391" s="20" t="s">
        <v>632</v>
      </c>
      <c r="Y391" s="20" t="s">
        <v>361</v>
      </c>
      <c r="Z391" s="20"/>
      <c r="AA391" s="20"/>
      <c r="AB391" s="20"/>
      <c r="AC391" s="20"/>
      <c r="AD391" s="20"/>
      <c r="AE391" s="20"/>
      <c r="AF391" s="20"/>
      <c r="AG391" s="20"/>
      <c r="AH391" s="20"/>
      <c r="AI391" s="20"/>
      <c r="AJ391" s="20"/>
      <c r="AK391" s="20"/>
      <c r="AL391" s="20"/>
      <c r="AM391" s="20"/>
      <c r="AN391" s="20"/>
      <c r="AO391" s="20"/>
    </row>
    <row r="392" customFormat="false" ht="14.25" hidden="false" customHeight="true" outlineLevel="0" collapsed="false">
      <c r="A392" s="20" t="s">
        <v>944</v>
      </c>
      <c r="B392" s="20" t="s">
        <v>357</v>
      </c>
      <c r="C392" s="20" t="n">
        <v>0</v>
      </c>
      <c r="D392" s="20" t="n">
        <v>200</v>
      </c>
      <c r="E392" s="20" t="n">
        <v>976</v>
      </c>
      <c r="F392" s="20" t="s">
        <v>358</v>
      </c>
      <c r="G392" s="197" t="n">
        <v>0.00036478</v>
      </c>
      <c r="H392" s="197" t="n">
        <v>1.236E-005</v>
      </c>
      <c r="I392" s="197" t="n">
        <v>-8.2194E-006</v>
      </c>
      <c r="J392" s="197" t="n">
        <v>-3.892E-007</v>
      </c>
      <c r="K392" s="197" t="n">
        <v>0.000373</v>
      </c>
      <c r="L392" s="197" t="n">
        <v>1.2749E-005</v>
      </c>
      <c r="M392" s="198" t="n">
        <v>1.96</v>
      </c>
      <c r="N392" s="20" t="n">
        <v>0</v>
      </c>
      <c r="O392" s="20" t="n">
        <v>0</v>
      </c>
      <c r="P392" s="20" t="n">
        <v>0</v>
      </c>
      <c r="Q392" s="20" t="n">
        <v>1</v>
      </c>
      <c r="R392" s="20" t="n">
        <v>3.73E-006</v>
      </c>
      <c r="S392" s="20" t="n">
        <v>1.275E-007</v>
      </c>
      <c r="T392" s="20" t="n">
        <v>3</v>
      </c>
      <c r="U392" s="20" t="n">
        <v>0</v>
      </c>
      <c r="V392" s="20" t="n">
        <v>0</v>
      </c>
      <c r="W392" s="199" t="s">
        <v>945</v>
      </c>
      <c r="X392" s="20" t="s">
        <v>632</v>
      </c>
      <c r="Y392" s="20" t="s">
        <v>361</v>
      </c>
      <c r="Z392" s="20"/>
      <c r="AA392" s="20"/>
      <c r="AB392" s="20"/>
      <c r="AC392" s="20"/>
      <c r="AD392" s="20"/>
      <c r="AE392" s="20"/>
      <c r="AF392" s="20"/>
      <c r="AG392" s="20"/>
      <c r="AH392" s="20"/>
      <c r="AI392" s="20"/>
      <c r="AJ392" s="20"/>
      <c r="AK392" s="20"/>
      <c r="AL392" s="20"/>
      <c r="AM392" s="20"/>
      <c r="AN392" s="20"/>
      <c r="AO392" s="20"/>
    </row>
    <row r="393" customFormat="false" ht="14.25" hidden="false" customHeight="true" outlineLevel="0" collapsed="false">
      <c r="A393" s="20" t="s">
        <v>944</v>
      </c>
      <c r="B393" s="20" t="s">
        <v>357</v>
      </c>
      <c r="C393" s="20" t="n">
        <v>0</v>
      </c>
      <c r="D393" s="20" t="n">
        <v>200</v>
      </c>
      <c r="E393" s="20" t="n">
        <v>976</v>
      </c>
      <c r="F393" s="20" t="s">
        <v>358</v>
      </c>
      <c r="G393" s="197" t="n">
        <v>0.00036482</v>
      </c>
      <c r="H393" s="197" t="n">
        <v>1.2515E-005</v>
      </c>
      <c r="I393" s="197" t="n">
        <v>-8.2194E-006</v>
      </c>
      <c r="J393" s="197" t="n">
        <v>-3.892E-007</v>
      </c>
      <c r="K393" s="197" t="n">
        <v>0.00037304</v>
      </c>
      <c r="L393" s="197" t="n">
        <v>1.2904E-005</v>
      </c>
      <c r="M393" s="198" t="n">
        <v>1.98</v>
      </c>
      <c r="N393" s="20" t="n">
        <v>0</v>
      </c>
      <c r="O393" s="20" t="n">
        <v>0</v>
      </c>
      <c r="P393" s="20" t="n">
        <v>0</v>
      </c>
      <c r="Q393" s="20" t="n">
        <v>1</v>
      </c>
      <c r="R393" s="20" t="n">
        <v>3.7304E-006</v>
      </c>
      <c r="S393" s="20" t="n">
        <v>1.29E-007</v>
      </c>
      <c r="T393" s="20" t="n">
        <v>3</v>
      </c>
      <c r="U393" s="20" t="n">
        <v>0</v>
      </c>
      <c r="V393" s="20" t="n">
        <v>0</v>
      </c>
      <c r="W393" s="199" t="s">
        <v>946</v>
      </c>
      <c r="X393" s="20" t="s">
        <v>632</v>
      </c>
      <c r="Y393" s="20" t="s">
        <v>361</v>
      </c>
      <c r="Z393" s="20"/>
      <c r="AA393" s="20"/>
      <c r="AB393" s="20"/>
      <c r="AC393" s="20"/>
      <c r="AD393" s="20"/>
      <c r="AE393" s="20"/>
      <c r="AF393" s="20"/>
      <c r="AG393" s="20"/>
      <c r="AH393" s="20"/>
      <c r="AI393" s="20"/>
      <c r="AJ393" s="20"/>
      <c r="AK393" s="20"/>
      <c r="AL393" s="20"/>
      <c r="AM393" s="20"/>
      <c r="AN393" s="20"/>
      <c r="AO393" s="20"/>
    </row>
    <row r="394" customFormat="false" ht="14.25" hidden="false" customHeight="true" outlineLevel="0" collapsed="false">
      <c r="A394" s="20" t="s">
        <v>947</v>
      </c>
      <c r="B394" s="20" t="s">
        <v>357</v>
      </c>
      <c r="C394" s="20" t="n">
        <v>0</v>
      </c>
      <c r="D394" s="20" t="n">
        <v>200</v>
      </c>
      <c r="E394" s="20" t="n">
        <v>976</v>
      </c>
      <c r="F394" s="20" t="s">
        <v>358</v>
      </c>
      <c r="G394" s="197" t="n">
        <v>0.00034886</v>
      </c>
      <c r="H394" s="197" t="n">
        <v>1.1615E-005</v>
      </c>
      <c r="I394" s="197" t="n">
        <v>-8.2194E-006</v>
      </c>
      <c r="J394" s="197" t="n">
        <v>-3.892E-007</v>
      </c>
      <c r="K394" s="197" t="n">
        <v>0.00035708</v>
      </c>
      <c r="L394" s="197" t="n">
        <v>1.2004E-005</v>
      </c>
      <c r="M394" s="198" t="n">
        <v>1.93</v>
      </c>
      <c r="N394" s="20" t="n">
        <v>0</v>
      </c>
      <c r="O394" s="20" t="n">
        <v>0</v>
      </c>
      <c r="P394" s="20" t="n">
        <v>0</v>
      </c>
      <c r="Q394" s="20" t="n">
        <v>1</v>
      </c>
      <c r="R394" s="20" t="n">
        <v>3.5708E-006</v>
      </c>
      <c r="S394" s="20" t="n">
        <v>1.2E-007</v>
      </c>
      <c r="T394" s="20" t="n">
        <v>3</v>
      </c>
      <c r="U394" s="20" t="n">
        <v>0</v>
      </c>
      <c r="V394" s="20" t="n">
        <v>0</v>
      </c>
      <c r="W394" s="199" t="s">
        <v>948</v>
      </c>
      <c r="X394" s="20" t="s">
        <v>632</v>
      </c>
      <c r="Y394" s="20" t="s">
        <v>361</v>
      </c>
      <c r="Z394" s="20"/>
      <c r="AA394" s="20"/>
      <c r="AB394" s="20"/>
      <c r="AC394" s="20"/>
      <c r="AD394" s="20"/>
      <c r="AE394" s="20"/>
      <c r="AF394" s="20"/>
      <c r="AG394" s="20"/>
      <c r="AH394" s="20"/>
      <c r="AI394" s="20"/>
      <c r="AJ394" s="20"/>
      <c r="AK394" s="20"/>
      <c r="AL394" s="20"/>
      <c r="AM394" s="20"/>
      <c r="AN394" s="20"/>
      <c r="AO394" s="20"/>
    </row>
    <row r="395" customFormat="false" ht="14.25" hidden="false" customHeight="true" outlineLevel="0" collapsed="false">
      <c r="A395" s="20" t="s">
        <v>947</v>
      </c>
      <c r="B395" s="20" t="s">
        <v>357</v>
      </c>
      <c r="C395" s="20" t="n">
        <v>0</v>
      </c>
      <c r="D395" s="20" t="n">
        <v>200</v>
      </c>
      <c r="E395" s="20" t="n">
        <v>976</v>
      </c>
      <c r="F395" s="20" t="s">
        <v>358</v>
      </c>
      <c r="G395" s="197" t="n">
        <v>0.00034889</v>
      </c>
      <c r="H395" s="197" t="n">
        <v>1.1554E-005</v>
      </c>
      <c r="I395" s="197" t="n">
        <v>-8.2194E-006</v>
      </c>
      <c r="J395" s="197" t="n">
        <v>-3.892E-007</v>
      </c>
      <c r="K395" s="197" t="n">
        <v>0.0003571</v>
      </c>
      <c r="L395" s="197" t="n">
        <v>1.1943E-005</v>
      </c>
      <c r="M395" s="198" t="n">
        <v>1.92</v>
      </c>
      <c r="N395" s="20" t="n">
        <v>0</v>
      </c>
      <c r="O395" s="20" t="n">
        <v>0</v>
      </c>
      <c r="P395" s="20" t="n">
        <v>0</v>
      </c>
      <c r="Q395" s="20" t="n">
        <v>1</v>
      </c>
      <c r="R395" s="20" t="n">
        <v>3.571E-006</v>
      </c>
      <c r="S395" s="20" t="n">
        <v>1.194E-007</v>
      </c>
      <c r="T395" s="20" t="n">
        <v>3</v>
      </c>
      <c r="U395" s="20" t="n">
        <v>0</v>
      </c>
      <c r="V395" s="20" t="n">
        <v>0</v>
      </c>
      <c r="W395" s="199" t="s">
        <v>949</v>
      </c>
      <c r="X395" s="20" t="s">
        <v>632</v>
      </c>
      <c r="Y395" s="20" t="s">
        <v>361</v>
      </c>
      <c r="Z395" s="20"/>
      <c r="AA395" s="20"/>
      <c r="AB395" s="20"/>
      <c r="AC395" s="20"/>
      <c r="AD395" s="20"/>
      <c r="AE395" s="20"/>
      <c r="AF395" s="20"/>
      <c r="AG395" s="20"/>
      <c r="AH395" s="20"/>
      <c r="AI395" s="20"/>
      <c r="AJ395" s="20"/>
      <c r="AK395" s="20"/>
      <c r="AL395" s="20"/>
      <c r="AM395" s="20"/>
      <c r="AN395" s="20"/>
      <c r="AO395" s="20"/>
    </row>
    <row r="396" customFormat="false" ht="14.25" hidden="false" customHeight="true" outlineLevel="0" collapsed="false">
      <c r="A396" s="20" t="s">
        <v>950</v>
      </c>
      <c r="B396" s="20" t="s">
        <v>357</v>
      </c>
      <c r="C396" s="20" t="n">
        <v>0</v>
      </c>
      <c r="D396" s="20" t="n">
        <v>200</v>
      </c>
      <c r="E396" s="20" t="n">
        <v>976</v>
      </c>
      <c r="F396" s="20" t="s">
        <v>358</v>
      </c>
      <c r="G396" s="197" t="n">
        <v>0.00084402</v>
      </c>
      <c r="H396" s="197" t="n">
        <v>2.6681E-005</v>
      </c>
      <c r="I396" s="197" t="n">
        <v>-8.2194E-006</v>
      </c>
      <c r="J396" s="197" t="n">
        <v>-3.892E-007</v>
      </c>
      <c r="K396" s="197" t="n">
        <v>0.00085224</v>
      </c>
      <c r="L396" s="197" t="n">
        <v>2.7071E-005</v>
      </c>
      <c r="M396" s="198" t="n">
        <v>1.82</v>
      </c>
      <c r="N396" s="20" t="n">
        <v>0</v>
      </c>
      <c r="O396" s="20" t="n">
        <v>0</v>
      </c>
      <c r="P396" s="20" t="n">
        <v>0</v>
      </c>
      <c r="Q396" s="20" t="n">
        <v>1</v>
      </c>
      <c r="R396" s="20" t="n">
        <v>8.5224E-006</v>
      </c>
      <c r="S396" s="20" t="n">
        <v>2.707E-007</v>
      </c>
      <c r="T396" s="20" t="n">
        <v>3</v>
      </c>
      <c r="U396" s="20" t="n">
        <v>0</v>
      </c>
      <c r="V396" s="20" t="n">
        <v>0</v>
      </c>
      <c r="W396" s="199" t="s">
        <v>951</v>
      </c>
      <c r="X396" s="20" t="s">
        <v>632</v>
      </c>
      <c r="Y396" s="20" t="s">
        <v>361</v>
      </c>
      <c r="Z396" s="20"/>
      <c r="AA396" s="20"/>
      <c r="AB396" s="20"/>
      <c r="AC396" s="20"/>
      <c r="AD396" s="20"/>
      <c r="AE396" s="20"/>
      <c r="AF396" s="20"/>
      <c r="AG396" s="20"/>
      <c r="AH396" s="20"/>
      <c r="AI396" s="20"/>
      <c r="AJ396" s="20"/>
      <c r="AK396" s="20"/>
      <c r="AL396" s="20"/>
      <c r="AM396" s="20"/>
      <c r="AN396" s="20"/>
      <c r="AO396" s="20"/>
    </row>
    <row r="397" customFormat="false" ht="14.25" hidden="false" customHeight="true" outlineLevel="0" collapsed="false">
      <c r="A397" s="20" t="s">
        <v>950</v>
      </c>
      <c r="B397" s="20" t="s">
        <v>357</v>
      </c>
      <c r="C397" s="20" t="n">
        <v>0</v>
      </c>
      <c r="D397" s="20" t="n">
        <v>200</v>
      </c>
      <c r="E397" s="20" t="n">
        <v>976</v>
      </c>
      <c r="F397" s="20" t="s">
        <v>358</v>
      </c>
      <c r="G397" s="197" t="n">
        <v>0.00084383</v>
      </c>
      <c r="H397" s="197" t="n">
        <v>2.662E-005</v>
      </c>
      <c r="I397" s="197" t="n">
        <v>-8.2194E-006</v>
      </c>
      <c r="J397" s="197" t="n">
        <v>-3.892E-007</v>
      </c>
      <c r="K397" s="197" t="n">
        <v>0.00085205</v>
      </c>
      <c r="L397" s="197" t="n">
        <v>2.7009E-005</v>
      </c>
      <c r="M397" s="198" t="n">
        <v>1.82</v>
      </c>
      <c r="N397" s="20" t="n">
        <v>0</v>
      </c>
      <c r="O397" s="20" t="n">
        <v>0</v>
      </c>
      <c r="P397" s="20" t="n">
        <v>0</v>
      </c>
      <c r="Q397" s="20" t="n">
        <v>1</v>
      </c>
      <c r="R397" s="20" t="n">
        <v>8.5205E-006</v>
      </c>
      <c r="S397" s="20" t="n">
        <v>2.701E-007</v>
      </c>
      <c r="T397" s="20" t="n">
        <v>3</v>
      </c>
      <c r="U397" s="20" t="n">
        <v>0</v>
      </c>
      <c r="V397" s="20" t="n">
        <v>0</v>
      </c>
      <c r="W397" s="199" t="s">
        <v>952</v>
      </c>
      <c r="X397" s="20" t="s">
        <v>632</v>
      </c>
      <c r="Y397" s="20" t="s">
        <v>361</v>
      </c>
      <c r="Z397" s="20"/>
      <c r="AA397" s="20"/>
      <c r="AB397" s="20"/>
      <c r="AC397" s="20"/>
      <c r="AD397" s="20"/>
      <c r="AE397" s="20"/>
      <c r="AF397" s="20"/>
      <c r="AG397" s="20"/>
      <c r="AH397" s="20"/>
      <c r="AI397" s="20"/>
      <c r="AJ397" s="20"/>
      <c r="AK397" s="20"/>
      <c r="AL397" s="20"/>
      <c r="AM397" s="20"/>
      <c r="AN397" s="20"/>
      <c r="AO397" s="20"/>
    </row>
    <row r="398" customFormat="false" ht="14.25" hidden="false" customHeight="true" outlineLevel="0" collapsed="false">
      <c r="A398" s="20" t="s">
        <v>953</v>
      </c>
      <c r="B398" s="20" t="s">
        <v>357</v>
      </c>
      <c r="C398" s="20" t="n">
        <v>0</v>
      </c>
      <c r="D398" s="20" t="n">
        <v>200</v>
      </c>
      <c r="E398" s="20" t="n">
        <v>976</v>
      </c>
      <c r="F398" s="20" t="s">
        <v>358</v>
      </c>
      <c r="G398" s="197" t="n">
        <v>0.0003834</v>
      </c>
      <c r="H398" s="197" t="n">
        <v>1.3524E-005</v>
      </c>
      <c r="I398" s="197" t="n">
        <v>-8.2194E-006</v>
      </c>
      <c r="J398" s="197" t="n">
        <v>-3.892E-007</v>
      </c>
      <c r="K398" s="197" t="n">
        <v>0.00039162</v>
      </c>
      <c r="L398" s="197" t="n">
        <v>1.3913E-005</v>
      </c>
      <c r="M398" s="198" t="n">
        <v>2.03</v>
      </c>
      <c r="N398" s="20" t="n">
        <v>0</v>
      </c>
      <c r="O398" s="20" t="n">
        <v>0</v>
      </c>
      <c r="P398" s="20" t="n">
        <v>0</v>
      </c>
      <c r="Q398" s="20" t="n">
        <v>1</v>
      </c>
      <c r="R398" s="20" t="n">
        <v>3.9162E-006</v>
      </c>
      <c r="S398" s="20" t="n">
        <v>1.391E-007</v>
      </c>
      <c r="T398" s="20" t="n">
        <v>3</v>
      </c>
      <c r="U398" s="20" t="n">
        <v>0</v>
      </c>
      <c r="V398" s="20" t="n">
        <v>0</v>
      </c>
      <c r="W398" s="199" t="s">
        <v>954</v>
      </c>
      <c r="X398" s="20" t="s">
        <v>632</v>
      </c>
      <c r="Y398" s="20" t="s">
        <v>361</v>
      </c>
      <c r="Z398" s="20"/>
      <c r="AA398" s="20"/>
      <c r="AB398" s="20"/>
      <c r="AC398" s="20"/>
      <c r="AD398" s="20"/>
      <c r="AE398" s="20"/>
      <c r="AF398" s="20"/>
      <c r="AG398" s="20"/>
      <c r="AH398" s="20"/>
      <c r="AI398" s="20"/>
      <c r="AJ398" s="20"/>
      <c r="AK398" s="20"/>
      <c r="AL398" s="20"/>
      <c r="AM398" s="20"/>
      <c r="AN398" s="20"/>
      <c r="AO398" s="20"/>
    </row>
    <row r="399" customFormat="false" ht="14.25" hidden="false" customHeight="true" outlineLevel="0" collapsed="false">
      <c r="A399" s="20" t="s">
        <v>953</v>
      </c>
      <c r="B399" s="20" t="s">
        <v>357</v>
      </c>
      <c r="C399" s="20" t="n">
        <v>0</v>
      </c>
      <c r="D399" s="20" t="n">
        <v>200</v>
      </c>
      <c r="E399" s="20" t="n">
        <v>976</v>
      </c>
      <c r="F399" s="20" t="s">
        <v>358</v>
      </c>
      <c r="G399" s="197" t="n">
        <v>0.00038342</v>
      </c>
      <c r="H399" s="197" t="n">
        <v>1.3682E-005</v>
      </c>
      <c r="I399" s="197" t="n">
        <v>-8.2194E-006</v>
      </c>
      <c r="J399" s="197" t="n">
        <v>-3.892E-007</v>
      </c>
      <c r="K399" s="197" t="n">
        <v>0.00039164</v>
      </c>
      <c r="L399" s="197" t="n">
        <v>1.4071E-005</v>
      </c>
      <c r="M399" s="198" t="n">
        <v>2.06</v>
      </c>
      <c r="N399" s="20" t="n">
        <v>0</v>
      </c>
      <c r="O399" s="20" t="n">
        <v>0</v>
      </c>
      <c r="P399" s="20" t="n">
        <v>0</v>
      </c>
      <c r="Q399" s="20" t="n">
        <v>1</v>
      </c>
      <c r="R399" s="20" t="n">
        <v>3.9164E-006</v>
      </c>
      <c r="S399" s="20" t="n">
        <v>1.407E-007</v>
      </c>
      <c r="T399" s="20" t="n">
        <v>3</v>
      </c>
      <c r="U399" s="20" t="n">
        <v>0</v>
      </c>
      <c r="V399" s="20" t="n">
        <v>0</v>
      </c>
      <c r="W399" s="199" t="s">
        <v>955</v>
      </c>
      <c r="X399" s="20" t="s">
        <v>632</v>
      </c>
      <c r="Y399" s="20" t="s">
        <v>361</v>
      </c>
      <c r="Z399" s="20"/>
      <c r="AA399" s="20"/>
      <c r="AB399" s="20"/>
      <c r="AC399" s="20"/>
      <c r="AD399" s="20"/>
      <c r="AE399" s="20"/>
      <c r="AF399" s="20"/>
      <c r="AG399" s="20"/>
      <c r="AH399" s="20"/>
      <c r="AI399" s="20"/>
      <c r="AJ399" s="20"/>
      <c r="AK399" s="20"/>
      <c r="AL399" s="20"/>
      <c r="AM399" s="20"/>
      <c r="AN399" s="20"/>
      <c r="AO399" s="20"/>
    </row>
    <row r="400" customFormat="false" ht="14.25" hidden="false" customHeight="true" outlineLevel="0" collapsed="false">
      <c r="A400" s="20" t="s">
        <v>956</v>
      </c>
      <c r="B400" s="20" t="s">
        <v>357</v>
      </c>
      <c r="C400" s="20" t="n">
        <v>0</v>
      </c>
      <c r="D400" s="20" t="n">
        <v>200</v>
      </c>
      <c r="E400" s="20" t="n">
        <v>976</v>
      </c>
      <c r="F400" s="20" t="s">
        <v>358</v>
      </c>
      <c r="G400" s="197" t="n">
        <v>0.00094087</v>
      </c>
      <c r="H400" s="197" t="n">
        <v>3.4951E-005</v>
      </c>
      <c r="I400" s="197" t="n">
        <v>-8.2194E-006</v>
      </c>
      <c r="J400" s="197" t="n">
        <v>-3.892E-007</v>
      </c>
      <c r="K400" s="197" t="n">
        <v>0.00094909</v>
      </c>
      <c r="L400" s="197" t="n">
        <v>3.534E-005</v>
      </c>
      <c r="M400" s="198" t="n">
        <v>2.13</v>
      </c>
      <c r="N400" s="20" t="n">
        <v>0</v>
      </c>
      <c r="O400" s="20" t="n">
        <v>0</v>
      </c>
      <c r="P400" s="20" t="n">
        <v>0</v>
      </c>
      <c r="Q400" s="20" t="n">
        <v>1</v>
      </c>
      <c r="R400" s="20" t="n">
        <v>9.4909E-006</v>
      </c>
      <c r="S400" s="20" t="n">
        <v>3.534E-007</v>
      </c>
      <c r="T400" s="20" t="n">
        <v>3</v>
      </c>
      <c r="U400" s="20" t="n">
        <v>0</v>
      </c>
      <c r="V400" s="20" t="n">
        <v>0</v>
      </c>
      <c r="W400" s="199" t="s">
        <v>957</v>
      </c>
      <c r="X400" s="20" t="s">
        <v>632</v>
      </c>
      <c r="Y400" s="20" t="s">
        <v>361</v>
      </c>
      <c r="Z400" s="20"/>
      <c r="AA400" s="20"/>
      <c r="AB400" s="20"/>
      <c r="AC400" s="20"/>
      <c r="AD400" s="20"/>
      <c r="AE400" s="20"/>
      <c r="AF400" s="20"/>
      <c r="AG400" s="20"/>
      <c r="AH400" s="20"/>
      <c r="AI400" s="20"/>
      <c r="AJ400" s="20"/>
      <c r="AK400" s="20"/>
      <c r="AL400" s="20"/>
      <c r="AM400" s="20"/>
      <c r="AN400" s="20"/>
      <c r="AO400" s="20"/>
    </row>
    <row r="401" customFormat="false" ht="14.25" hidden="false" customHeight="true" outlineLevel="0" collapsed="false">
      <c r="A401" s="20" t="s">
        <v>956</v>
      </c>
      <c r="B401" s="20" t="s">
        <v>357</v>
      </c>
      <c r="C401" s="20" t="n">
        <v>0</v>
      </c>
      <c r="D401" s="20" t="n">
        <v>200</v>
      </c>
      <c r="E401" s="20" t="n">
        <v>976</v>
      </c>
      <c r="F401" s="20" t="s">
        <v>358</v>
      </c>
      <c r="G401" s="197" t="n">
        <v>0.00094108</v>
      </c>
      <c r="H401" s="197" t="n">
        <v>3.4919E-005</v>
      </c>
      <c r="I401" s="197" t="n">
        <v>-8.2194E-006</v>
      </c>
      <c r="J401" s="197" t="n">
        <v>-3.892E-007</v>
      </c>
      <c r="K401" s="197" t="n">
        <v>0.0009493</v>
      </c>
      <c r="L401" s="197" t="n">
        <v>3.5308E-005</v>
      </c>
      <c r="M401" s="198" t="n">
        <v>2.13</v>
      </c>
      <c r="N401" s="20" t="n">
        <v>0</v>
      </c>
      <c r="O401" s="20" t="n">
        <v>0</v>
      </c>
      <c r="P401" s="20" t="n">
        <v>0</v>
      </c>
      <c r="Q401" s="20" t="n">
        <v>1</v>
      </c>
      <c r="R401" s="20" t="n">
        <v>9.493E-006</v>
      </c>
      <c r="S401" s="20" t="n">
        <v>3.531E-007</v>
      </c>
      <c r="T401" s="20" t="n">
        <v>3</v>
      </c>
      <c r="U401" s="20" t="n">
        <v>0</v>
      </c>
      <c r="V401" s="20" t="n">
        <v>0</v>
      </c>
      <c r="W401" s="199" t="s">
        <v>958</v>
      </c>
      <c r="X401" s="20" t="s">
        <v>632</v>
      </c>
      <c r="Y401" s="20" t="s">
        <v>361</v>
      </c>
      <c r="Z401" s="20"/>
      <c r="AA401" s="20"/>
      <c r="AB401" s="20"/>
      <c r="AC401" s="20"/>
      <c r="AD401" s="20"/>
      <c r="AE401" s="20"/>
      <c r="AF401" s="20"/>
      <c r="AG401" s="20"/>
      <c r="AH401" s="20"/>
      <c r="AI401" s="20"/>
      <c r="AJ401" s="20"/>
      <c r="AK401" s="20"/>
      <c r="AL401" s="20"/>
      <c r="AM401" s="20"/>
      <c r="AN401" s="20"/>
      <c r="AO401" s="20"/>
    </row>
    <row r="402" customFormat="false" ht="14.25" hidden="false" customHeight="true" outlineLevel="0" collapsed="false">
      <c r="A402" s="20" t="s">
        <v>959</v>
      </c>
      <c r="B402" s="20" t="s">
        <v>357</v>
      </c>
      <c r="C402" s="20" t="n">
        <v>0</v>
      </c>
      <c r="D402" s="20" t="n">
        <v>200</v>
      </c>
      <c r="E402" s="20" t="n">
        <v>976</v>
      </c>
      <c r="F402" s="20" t="s">
        <v>358</v>
      </c>
      <c r="G402" s="197" t="n">
        <v>0.00049752</v>
      </c>
      <c r="H402" s="197" t="n">
        <v>1.8483E-005</v>
      </c>
      <c r="I402" s="197" t="n">
        <v>-8.2194E-006</v>
      </c>
      <c r="J402" s="197" t="n">
        <v>-3.892E-007</v>
      </c>
      <c r="K402" s="197" t="n">
        <v>0.00050574</v>
      </c>
      <c r="L402" s="197" t="n">
        <v>1.8872E-005</v>
      </c>
      <c r="M402" s="198" t="n">
        <v>2.14</v>
      </c>
      <c r="N402" s="20" t="n">
        <v>0</v>
      </c>
      <c r="O402" s="20" t="n">
        <v>0</v>
      </c>
      <c r="P402" s="20" t="n">
        <v>0</v>
      </c>
      <c r="Q402" s="20" t="n">
        <v>1</v>
      </c>
      <c r="R402" s="20" t="n">
        <v>5.0574E-006</v>
      </c>
      <c r="S402" s="20" t="n">
        <v>1.887E-007</v>
      </c>
      <c r="T402" s="20" t="n">
        <v>3</v>
      </c>
      <c r="U402" s="20" t="n">
        <v>0</v>
      </c>
      <c r="V402" s="20" t="n">
        <v>0</v>
      </c>
      <c r="W402" s="199" t="s">
        <v>960</v>
      </c>
      <c r="X402" s="20" t="s">
        <v>632</v>
      </c>
      <c r="Y402" s="20" t="s">
        <v>361</v>
      </c>
      <c r="Z402" s="20"/>
      <c r="AA402" s="20"/>
      <c r="AB402" s="20"/>
      <c r="AC402" s="20"/>
      <c r="AD402" s="20"/>
      <c r="AE402" s="20"/>
      <c r="AF402" s="20"/>
      <c r="AG402" s="20"/>
      <c r="AH402" s="20"/>
      <c r="AI402" s="20"/>
      <c r="AJ402" s="20"/>
      <c r="AK402" s="20"/>
      <c r="AL402" s="20"/>
      <c r="AM402" s="20"/>
      <c r="AN402" s="20"/>
      <c r="AO402" s="20"/>
    </row>
    <row r="403" customFormat="false" ht="14.25" hidden="false" customHeight="true" outlineLevel="0" collapsed="false">
      <c r="A403" s="20" t="s">
        <v>959</v>
      </c>
      <c r="B403" s="20" t="s">
        <v>357</v>
      </c>
      <c r="C403" s="20" t="n">
        <v>0</v>
      </c>
      <c r="D403" s="20" t="n">
        <v>200</v>
      </c>
      <c r="E403" s="20" t="n">
        <v>976</v>
      </c>
      <c r="F403" s="20" t="s">
        <v>358</v>
      </c>
      <c r="G403" s="197" t="n">
        <v>0.00049767</v>
      </c>
      <c r="H403" s="197" t="n">
        <v>1.8362E-005</v>
      </c>
      <c r="I403" s="197" t="n">
        <v>-8.2194E-006</v>
      </c>
      <c r="J403" s="197" t="n">
        <v>-3.892E-007</v>
      </c>
      <c r="K403" s="197" t="n">
        <v>0.00050589</v>
      </c>
      <c r="L403" s="197" t="n">
        <v>1.8751E-005</v>
      </c>
      <c r="M403" s="198" t="n">
        <v>2.12</v>
      </c>
      <c r="N403" s="20" t="n">
        <v>0</v>
      </c>
      <c r="O403" s="20" t="n">
        <v>0</v>
      </c>
      <c r="P403" s="20" t="n">
        <v>0</v>
      </c>
      <c r="Q403" s="20" t="n">
        <v>1</v>
      </c>
      <c r="R403" s="20" t="n">
        <v>5.0589E-006</v>
      </c>
      <c r="S403" s="20" t="n">
        <v>1.875E-007</v>
      </c>
      <c r="T403" s="20" t="n">
        <v>3</v>
      </c>
      <c r="U403" s="20" t="n">
        <v>0</v>
      </c>
      <c r="V403" s="20" t="n">
        <v>0</v>
      </c>
      <c r="W403" s="199" t="s">
        <v>961</v>
      </c>
      <c r="X403" s="20" t="s">
        <v>632</v>
      </c>
      <c r="Y403" s="20" t="s">
        <v>361</v>
      </c>
      <c r="Z403" s="20"/>
      <c r="AA403" s="20"/>
      <c r="AB403" s="20"/>
      <c r="AC403" s="20"/>
      <c r="AD403" s="20"/>
      <c r="AE403" s="20"/>
      <c r="AF403" s="20"/>
      <c r="AG403" s="20"/>
      <c r="AH403" s="20"/>
      <c r="AI403" s="20"/>
      <c r="AJ403" s="20"/>
      <c r="AK403" s="20"/>
      <c r="AL403" s="20"/>
      <c r="AM403" s="20"/>
      <c r="AN403" s="20"/>
      <c r="AO403" s="20"/>
    </row>
    <row r="404" customFormat="false" ht="14.25" hidden="false" customHeight="true" outlineLevel="0" collapsed="false">
      <c r="A404" s="20" t="s">
        <v>962</v>
      </c>
      <c r="B404" s="20" t="s">
        <v>357</v>
      </c>
      <c r="C404" s="20" t="n">
        <v>0</v>
      </c>
      <c r="D404" s="20" t="n">
        <v>200</v>
      </c>
      <c r="E404" s="20" t="n">
        <v>976</v>
      </c>
      <c r="F404" s="20" t="s">
        <v>358</v>
      </c>
      <c r="G404" s="197" t="n">
        <v>0.00035302</v>
      </c>
      <c r="H404" s="197" t="n">
        <v>1.1939E-005</v>
      </c>
      <c r="I404" s="197" t="n">
        <v>-8.2194E-006</v>
      </c>
      <c r="J404" s="197" t="n">
        <v>-3.892E-007</v>
      </c>
      <c r="K404" s="197" t="n">
        <v>0.00036124</v>
      </c>
      <c r="L404" s="197" t="n">
        <v>1.2328E-005</v>
      </c>
      <c r="M404" s="198" t="n">
        <v>1.95</v>
      </c>
      <c r="N404" s="20" t="n">
        <v>0</v>
      </c>
      <c r="O404" s="20" t="n">
        <v>0</v>
      </c>
      <c r="P404" s="20" t="n">
        <v>0</v>
      </c>
      <c r="Q404" s="20" t="n">
        <v>1</v>
      </c>
      <c r="R404" s="20" t="n">
        <v>3.6124E-006</v>
      </c>
      <c r="S404" s="20" t="n">
        <v>1.233E-007</v>
      </c>
      <c r="T404" s="20" t="n">
        <v>3</v>
      </c>
      <c r="U404" s="20" t="n">
        <v>0</v>
      </c>
      <c r="V404" s="20" t="n">
        <v>0</v>
      </c>
      <c r="W404" s="199" t="s">
        <v>963</v>
      </c>
      <c r="X404" s="20" t="s">
        <v>632</v>
      </c>
      <c r="Y404" s="20" t="s">
        <v>361</v>
      </c>
      <c r="Z404" s="20"/>
      <c r="AA404" s="20"/>
      <c r="AB404" s="20"/>
      <c r="AC404" s="20"/>
      <c r="AD404" s="20"/>
      <c r="AE404" s="20"/>
      <c r="AF404" s="20"/>
      <c r="AG404" s="20"/>
      <c r="AH404" s="20"/>
      <c r="AI404" s="20"/>
      <c r="AJ404" s="20"/>
      <c r="AK404" s="20"/>
      <c r="AL404" s="20"/>
      <c r="AM404" s="20"/>
      <c r="AN404" s="20"/>
      <c r="AO404" s="20"/>
    </row>
    <row r="405" customFormat="false" ht="14.25" hidden="false" customHeight="true" outlineLevel="0" collapsed="false">
      <c r="A405" s="20" t="s">
        <v>962</v>
      </c>
      <c r="B405" s="20" t="s">
        <v>357</v>
      </c>
      <c r="C405" s="20" t="n">
        <v>0</v>
      </c>
      <c r="D405" s="20" t="n">
        <v>200</v>
      </c>
      <c r="E405" s="20" t="n">
        <v>976</v>
      </c>
      <c r="F405" s="20" t="s">
        <v>358</v>
      </c>
      <c r="G405" s="197" t="n">
        <v>0.0003532</v>
      </c>
      <c r="H405" s="197" t="n">
        <v>1.1761E-005</v>
      </c>
      <c r="I405" s="197" t="n">
        <v>-8.2194E-006</v>
      </c>
      <c r="J405" s="197" t="n">
        <v>-3.892E-007</v>
      </c>
      <c r="K405" s="197" t="n">
        <v>0.00036142</v>
      </c>
      <c r="L405" s="197" t="n">
        <v>1.215E-005</v>
      </c>
      <c r="M405" s="198" t="n">
        <v>1.93</v>
      </c>
      <c r="N405" s="20" t="n">
        <v>0</v>
      </c>
      <c r="O405" s="20" t="n">
        <v>0</v>
      </c>
      <c r="P405" s="20" t="n">
        <v>0</v>
      </c>
      <c r="Q405" s="20" t="n">
        <v>1</v>
      </c>
      <c r="R405" s="20" t="n">
        <v>3.6142E-006</v>
      </c>
      <c r="S405" s="20" t="n">
        <v>1.215E-007</v>
      </c>
      <c r="T405" s="20" t="n">
        <v>3</v>
      </c>
      <c r="U405" s="20" t="n">
        <v>0</v>
      </c>
      <c r="V405" s="20" t="n">
        <v>0</v>
      </c>
      <c r="W405" s="199" t="s">
        <v>964</v>
      </c>
      <c r="X405" s="20" t="s">
        <v>632</v>
      </c>
      <c r="Y405" s="20" t="s">
        <v>361</v>
      </c>
      <c r="Z405" s="20"/>
      <c r="AA405" s="20"/>
      <c r="AB405" s="20"/>
      <c r="AC405" s="20"/>
      <c r="AD405" s="20"/>
      <c r="AE405" s="20"/>
      <c r="AF405" s="20"/>
      <c r="AG405" s="20"/>
      <c r="AH405" s="20"/>
      <c r="AI405" s="20"/>
      <c r="AJ405" s="20"/>
      <c r="AK405" s="20"/>
      <c r="AL405" s="20"/>
      <c r="AM405" s="20"/>
      <c r="AN405" s="20"/>
      <c r="AO405" s="20"/>
    </row>
    <row r="406" customFormat="false" ht="14.25" hidden="false" customHeight="true" outlineLevel="0" collapsed="false">
      <c r="A406" s="20" t="s">
        <v>965</v>
      </c>
      <c r="B406" s="20" t="s">
        <v>357</v>
      </c>
      <c r="C406" s="20" t="n">
        <v>0</v>
      </c>
      <c r="D406" s="20" t="n">
        <v>200</v>
      </c>
      <c r="E406" s="20" t="n">
        <v>976</v>
      </c>
      <c r="F406" s="20" t="s">
        <v>358</v>
      </c>
      <c r="G406" s="197" t="n">
        <v>0.00035714</v>
      </c>
      <c r="H406" s="197" t="n">
        <v>1.1984E-005</v>
      </c>
      <c r="I406" s="197" t="n">
        <v>-8.2194E-006</v>
      </c>
      <c r="J406" s="197" t="n">
        <v>-3.892E-007</v>
      </c>
      <c r="K406" s="197" t="n">
        <v>0.00036536</v>
      </c>
      <c r="L406" s="197" t="n">
        <v>1.2374E-005</v>
      </c>
      <c r="M406" s="198" t="n">
        <v>1.94</v>
      </c>
      <c r="N406" s="20" t="n">
        <v>0</v>
      </c>
      <c r="O406" s="20" t="n">
        <v>0</v>
      </c>
      <c r="P406" s="20" t="n">
        <v>0</v>
      </c>
      <c r="Q406" s="20" t="n">
        <v>1</v>
      </c>
      <c r="R406" s="20" t="n">
        <v>3.6536E-006</v>
      </c>
      <c r="S406" s="20" t="n">
        <v>1.237E-007</v>
      </c>
      <c r="T406" s="20" t="n">
        <v>3</v>
      </c>
      <c r="U406" s="20" t="n">
        <v>0</v>
      </c>
      <c r="V406" s="20" t="n">
        <v>0</v>
      </c>
      <c r="W406" s="199" t="s">
        <v>966</v>
      </c>
      <c r="X406" s="20" t="s">
        <v>632</v>
      </c>
      <c r="Y406" s="20" t="s">
        <v>361</v>
      </c>
      <c r="Z406" s="20"/>
      <c r="AA406" s="20"/>
      <c r="AB406" s="20"/>
      <c r="AC406" s="20"/>
      <c r="AD406" s="20"/>
      <c r="AE406" s="20"/>
      <c r="AF406" s="20"/>
      <c r="AG406" s="20"/>
      <c r="AH406" s="20"/>
      <c r="AI406" s="20"/>
      <c r="AJ406" s="20"/>
      <c r="AK406" s="20"/>
      <c r="AL406" s="20"/>
      <c r="AM406" s="20"/>
      <c r="AN406" s="20"/>
      <c r="AO406" s="20"/>
    </row>
    <row r="407" customFormat="false" ht="14.25" hidden="false" customHeight="true" outlineLevel="0" collapsed="false">
      <c r="A407" s="20" t="s">
        <v>965</v>
      </c>
      <c r="B407" s="20" t="s">
        <v>357</v>
      </c>
      <c r="C407" s="20" t="n">
        <v>0</v>
      </c>
      <c r="D407" s="20" t="n">
        <v>200</v>
      </c>
      <c r="E407" s="20" t="n">
        <v>976</v>
      </c>
      <c r="F407" s="20" t="s">
        <v>358</v>
      </c>
      <c r="G407" s="197" t="n">
        <v>0.00035736</v>
      </c>
      <c r="H407" s="197" t="n">
        <v>1.1928E-005</v>
      </c>
      <c r="I407" s="197" t="n">
        <v>-8.2194E-006</v>
      </c>
      <c r="J407" s="197" t="n">
        <v>-3.892E-007</v>
      </c>
      <c r="K407" s="197" t="n">
        <v>0.00036558</v>
      </c>
      <c r="L407" s="197" t="n">
        <v>1.2318E-005</v>
      </c>
      <c r="M407" s="198" t="n">
        <v>1.93</v>
      </c>
      <c r="N407" s="20" t="n">
        <v>0</v>
      </c>
      <c r="O407" s="20" t="n">
        <v>0</v>
      </c>
      <c r="P407" s="20" t="n">
        <v>0</v>
      </c>
      <c r="Q407" s="20" t="n">
        <v>1</v>
      </c>
      <c r="R407" s="20" t="n">
        <v>3.6558E-006</v>
      </c>
      <c r="S407" s="20" t="n">
        <v>1.232E-007</v>
      </c>
      <c r="T407" s="20" t="n">
        <v>3</v>
      </c>
      <c r="U407" s="20" t="n">
        <v>0</v>
      </c>
      <c r="V407" s="20" t="n">
        <v>0</v>
      </c>
      <c r="W407" s="199" t="s">
        <v>967</v>
      </c>
      <c r="X407" s="20" t="s">
        <v>632</v>
      </c>
      <c r="Y407" s="20" t="s">
        <v>361</v>
      </c>
      <c r="Z407" s="20"/>
      <c r="AA407" s="20"/>
      <c r="AB407" s="20"/>
      <c r="AC407" s="20"/>
      <c r="AD407" s="20"/>
      <c r="AE407" s="20"/>
      <c r="AF407" s="20"/>
      <c r="AG407" s="20"/>
      <c r="AH407" s="20"/>
      <c r="AI407" s="20"/>
      <c r="AJ407" s="20"/>
      <c r="AK407" s="20"/>
      <c r="AL407" s="20"/>
      <c r="AM407" s="20"/>
      <c r="AN407" s="20"/>
      <c r="AO407" s="20"/>
    </row>
    <row r="408" customFormat="false" ht="14.25" hidden="false" customHeight="true" outlineLevel="0" collapsed="false">
      <c r="A408" s="20" t="s">
        <v>968</v>
      </c>
      <c r="B408" s="20" t="s">
        <v>357</v>
      </c>
      <c r="C408" s="20" t="n">
        <v>0</v>
      </c>
      <c r="D408" s="20" t="n">
        <v>200</v>
      </c>
      <c r="E408" s="20" t="n">
        <v>976</v>
      </c>
      <c r="F408" s="20" t="s">
        <v>358</v>
      </c>
      <c r="G408" s="197" t="n">
        <v>0.00086221</v>
      </c>
      <c r="H408" s="197" t="n">
        <v>2.7065E-005</v>
      </c>
      <c r="I408" s="197" t="n">
        <v>-8.2194E-006</v>
      </c>
      <c r="J408" s="197" t="n">
        <v>-3.892E-007</v>
      </c>
      <c r="K408" s="197" t="n">
        <v>0.00087043</v>
      </c>
      <c r="L408" s="197" t="n">
        <v>2.7454E-005</v>
      </c>
      <c r="M408" s="198" t="n">
        <v>1.81</v>
      </c>
      <c r="N408" s="20" t="n">
        <v>0</v>
      </c>
      <c r="O408" s="20" t="n">
        <v>0</v>
      </c>
      <c r="P408" s="20" t="n">
        <v>0</v>
      </c>
      <c r="Q408" s="20" t="n">
        <v>1</v>
      </c>
      <c r="R408" s="20" t="n">
        <v>8.7043E-006</v>
      </c>
      <c r="S408" s="20" t="n">
        <v>2.745E-007</v>
      </c>
      <c r="T408" s="20" t="n">
        <v>3</v>
      </c>
      <c r="U408" s="20" t="n">
        <v>0</v>
      </c>
      <c r="V408" s="20" t="n">
        <v>0</v>
      </c>
      <c r="W408" s="199" t="s">
        <v>969</v>
      </c>
      <c r="X408" s="20" t="s">
        <v>632</v>
      </c>
      <c r="Y408" s="20" t="s">
        <v>361</v>
      </c>
      <c r="Z408" s="20"/>
      <c r="AA408" s="20"/>
      <c r="AB408" s="20"/>
      <c r="AC408" s="20"/>
      <c r="AD408" s="20"/>
      <c r="AE408" s="20"/>
      <c r="AF408" s="20"/>
      <c r="AG408" s="20"/>
      <c r="AH408" s="20"/>
      <c r="AI408" s="20"/>
      <c r="AJ408" s="20"/>
      <c r="AK408" s="20"/>
      <c r="AL408" s="20"/>
      <c r="AM408" s="20"/>
      <c r="AN408" s="20"/>
      <c r="AO408" s="20"/>
    </row>
    <row r="409" customFormat="false" ht="14.25" hidden="false" customHeight="true" outlineLevel="0" collapsed="false">
      <c r="A409" s="20" t="s">
        <v>968</v>
      </c>
      <c r="B409" s="20" t="s">
        <v>357</v>
      </c>
      <c r="C409" s="20" t="n">
        <v>0</v>
      </c>
      <c r="D409" s="20" t="n">
        <v>200</v>
      </c>
      <c r="E409" s="20" t="n">
        <v>976</v>
      </c>
      <c r="F409" s="20" t="s">
        <v>358</v>
      </c>
      <c r="G409" s="197" t="n">
        <v>0.00086203</v>
      </c>
      <c r="H409" s="197" t="n">
        <v>2.6895E-005</v>
      </c>
      <c r="I409" s="197" t="n">
        <v>-8.2194E-006</v>
      </c>
      <c r="J409" s="197" t="n">
        <v>-3.892E-007</v>
      </c>
      <c r="K409" s="197" t="n">
        <v>0.00087025</v>
      </c>
      <c r="L409" s="197" t="n">
        <v>2.7285E-005</v>
      </c>
      <c r="M409" s="198" t="n">
        <v>1.8</v>
      </c>
      <c r="N409" s="20" t="n">
        <v>0</v>
      </c>
      <c r="O409" s="20" t="n">
        <v>0</v>
      </c>
      <c r="P409" s="20" t="n">
        <v>0</v>
      </c>
      <c r="Q409" s="20" t="n">
        <v>1</v>
      </c>
      <c r="R409" s="20" t="n">
        <v>8.7025E-006</v>
      </c>
      <c r="S409" s="20" t="n">
        <v>2.728E-007</v>
      </c>
      <c r="T409" s="20" t="n">
        <v>3</v>
      </c>
      <c r="U409" s="20" t="n">
        <v>0</v>
      </c>
      <c r="V409" s="20" t="n">
        <v>0</v>
      </c>
      <c r="W409" s="199" t="s">
        <v>970</v>
      </c>
      <c r="X409" s="20" t="s">
        <v>632</v>
      </c>
      <c r="Y409" s="20" t="s">
        <v>361</v>
      </c>
      <c r="Z409" s="20"/>
      <c r="AA409" s="20"/>
      <c r="AB409" s="20"/>
      <c r="AC409" s="20"/>
      <c r="AD409" s="20"/>
      <c r="AE409" s="20"/>
      <c r="AF409" s="20"/>
      <c r="AG409" s="20"/>
      <c r="AH409" s="20"/>
      <c r="AI409" s="20"/>
      <c r="AJ409" s="20"/>
      <c r="AK409" s="20"/>
      <c r="AL409" s="20"/>
      <c r="AM409" s="20"/>
      <c r="AN409" s="20"/>
      <c r="AO409" s="20"/>
    </row>
    <row r="410" customFormat="false" ht="14.25" hidden="false" customHeight="true" outlineLevel="0" collapsed="false">
      <c r="A410" s="20" t="s">
        <v>971</v>
      </c>
      <c r="B410" s="20" t="s">
        <v>357</v>
      </c>
      <c r="C410" s="20" t="n">
        <v>0</v>
      </c>
      <c r="D410" s="20" t="n">
        <v>200</v>
      </c>
      <c r="E410" s="20" t="n">
        <v>976</v>
      </c>
      <c r="F410" s="20" t="s">
        <v>358</v>
      </c>
      <c r="G410" s="197" t="n">
        <v>0.00046374</v>
      </c>
      <c r="H410" s="197" t="n">
        <v>1.4652E-005</v>
      </c>
      <c r="I410" s="197" t="n">
        <v>-8.2194E-006</v>
      </c>
      <c r="J410" s="197" t="n">
        <v>-3.892E-007</v>
      </c>
      <c r="K410" s="197" t="n">
        <v>0.00047196</v>
      </c>
      <c r="L410" s="197" t="n">
        <v>1.5042E-005</v>
      </c>
      <c r="M410" s="198" t="n">
        <v>1.83</v>
      </c>
      <c r="N410" s="20" t="n">
        <v>0</v>
      </c>
      <c r="O410" s="20" t="n">
        <v>0</v>
      </c>
      <c r="P410" s="20" t="n">
        <v>0</v>
      </c>
      <c r="Q410" s="20" t="n">
        <v>1</v>
      </c>
      <c r="R410" s="20" t="n">
        <v>4.7196E-006</v>
      </c>
      <c r="S410" s="20" t="n">
        <v>1.504E-007</v>
      </c>
      <c r="T410" s="20" t="n">
        <v>3</v>
      </c>
      <c r="U410" s="20" t="n">
        <v>0</v>
      </c>
      <c r="V410" s="20" t="n">
        <v>0</v>
      </c>
      <c r="W410" s="199" t="s">
        <v>972</v>
      </c>
      <c r="X410" s="20" t="s">
        <v>632</v>
      </c>
      <c r="Y410" s="20" t="s">
        <v>361</v>
      </c>
      <c r="Z410" s="20"/>
      <c r="AA410" s="20"/>
      <c r="AB410" s="20"/>
      <c r="AC410" s="20"/>
      <c r="AD410" s="20"/>
      <c r="AE410" s="20"/>
      <c r="AF410" s="20"/>
      <c r="AG410" s="20"/>
      <c r="AH410" s="20"/>
      <c r="AI410" s="20"/>
      <c r="AJ410" s="20"/>
      <c r="AK410" s="20"/>
      <c r="AL410" s="20"/>
      <c r="AM410" s="20"/>
      <c r="AN410" s="20"/>
      <c r="AO410" s="20"/>
    </row>
    <row r="411" customFormat="false" ht="14.25" hidden="false" customHeight="true" outlineLevel="0" collapsed="false">
      <c r="A411" s="20" t="s">
        <v>971</v>
      </c>
      <c r="B411" s="20" t="s">
        <v>357</v>
      </c>
      <c r="C411" s="20" t="n">
        <v>0</v>
      </c>
      <c r="D411" s="20" t="n">
        <v>200</v>
      </c>
      <c r="E411" s="20" t="n">
        <v>976</v>
      </c>
      <c r="F411" s="20" t="s">
        <v>358</v>
      </c>
      <c r="G411" s="197" t="n">
        <v>0.00046372</v>
      </c>
      <c r="H411" s="197" t="n">
        <v>1.467E-005</v>
      </c>
      <c r="I411" s="197" t="n">
        <v>-8.2194E-006</v>
      </c>
      <c r="J411" s="197" t="n">
        <v>-3.892E-007</v>
      </c>
      <c r="K411" s="197" t="n">
        <v>0.00047194</v>
      </c>
      <c r="L411" s="197" t="n">
        <v>1.5059E-005</v>
      </c>
      <c r="M411" s="198" t="n">
        <v>1.83</v>
      </c>
      <c r="N411" s="20" t="n">
        <v>0</v>
      </c>
      <c r="O411" s="20" t="n">
        <v>0</v>
      </c>
      <c r="P411" s="20" t="n">
        <v>0</v>
      </c>
      <c r="Q411" s="20" t="n">
        <v>1</v>
      </c>
      <c r="R411" s="20" t="n">
        <v>4.7194E-006</v>
      </c>
      <c r="S411" s="20" t="n">
        <v>1.506E-007</v>
      </c>
      <c r="T411" s="20" t="n">
        <v>3</v>
      </c>
      <c r="U411" s="20" t="n">
        <v>0</v>
      </c>
      <c r="V411" s="20" t="n">
        <v>0</v>
      </c>
      <c r="W411" s="199" t="s">
        <v>973</v>
      </c>
      <c r="X411" s="20" t="s">
        <v>632</v>
      </c>
      <c r="Y411" s="20" t="s">
        <v>361</v>
      </c>
      <c r="Z411" s="20"/>
      <c r="AA411" s="20"/>
      <c r="AB411" s="20"/>
      <c r="AC411" s="20"/>
      <c r="AD411" s="20"/>
      <c r="AE411" s="20"/>
      <c r="AF411" s="20"/>
      <c r="AG411" s="20"/>
      <c r="AH411" s="20"/>
      <c r="AI411" s="20"/>
      <c r="AJ411" s="20"/>
      <c r="AK411" s="20"/>
      <c r="AL411" s="20"/>
      <c r="AM411" s="20"/>
      <c r="AN411" s="20"/>
      <c r="AO411" s="20"/>
    </row>
    <row r="412" customFormat="false" ht="14.25" hidden="false" customHeight="true" outlineLevel="0" collapsed="false">
      <c r="A412" s="20" t="s">
        <v>974</v>
      </c>
      <c r="B412" s="20" t="s">
        <v>357</v>
      </c>
      <c r="C412" s="20" t="n">
        <v>0</v>
      </c>
      <c r="D412" s="20" t="n">
        <v>200</v>
      </c>
      <c r="E412" s="20" t="n">
        <v>976</v>
      </c>
      <c r="F412" s="20" t="s">
        <v>358</v>
      </c>
      <c r="G412" s="197" t="n">
        <v>0.00053901</v>
      </c>
      <c r="H412" s="197" t="n">
        <v>1.9044E-005</v>
      </c>
      <c r="I412" s="197" t="n">
        <v>-8.2194E-006</v>
      </c>
      <c r="J412" s="197" t="n">
        <v>-3.892E-007</v>
      </c>
      <c r="K412" s="197" t="n">
        <v>0.00054723</v>
      </c>
      <c r="L412" s="197" t="n">
        <v>1.9434E-005</v>
      </c>
      <c r="M412" s="198" t="n">
        <v>2.03</v>
      </c>
      <c r="N412" s="20" t="n">
        <v>0</v>
      </c>
      <c r="O412" s="20" t="n">
        <v>0</v>
      </c>
      <c r="P412" s="20" t="n">
        <v>0</v>
      </c>
      <c r="Q412" s="20" t="n">
        <v>1</v>
      </c>
      <c r="R412" s="20" t="n">
        <v>5.4723E-006</v>
      </c>
      <c r="S412" s="20" t="n">
        <v>1.943E-007</v>
      </c>
      <c r="T412" s="20" t="n">
        <v>3</v>
      </c>
      <c r="U412" s="20" t="n">
        <v>0</v>
      </c>
      <c r="V412" s="20" t="n">
        <v>0</v>
      </c>
      <c r="W412" s="199" t="s">
        <v>975</v>
      </c>
      <c r="X412" s="20" t="s">
        <v>632</v>
      </c>
      <c r="Y412" s="20" t="s">
        <v>361</v>
      </c>
      <c r="Z412" s="20"/>
      <c r="AA412" s="20"/>
      <c r="AB412" s="20"/>
      <c r="AC412" s="20"/>
      <c r="AD412" s="20"/>
      <c r="AE412" s="20"/>
      <c r="AF412" s="20"/>
      <c r="AG412" s="20"/>
      <c r="AH412" s="20"/>
      <c r="AI412" s="20"/>
      <c r="AJ412" s="20"/>
      <c r="AK412" s="20"/>
      <c r="AL412" s="20"/>
      <c r="AM412" s="20"/>
      <c r="AN412" s="20"/>
      <c r="AO412" s="20"/>
    </row>
    <row r="413" customFormat="false" ht="14.25" hidden="false" customHeight="true" outlineLevel="0" collapsed="false">
      <c r="A413" s="20" t="s">
        <v>974</v>
      </c>
      <c r="B413" s="20" t="s">
        <v>357</v>
      </c>
      <c r="C413" s="20" t="n">
        <v>0</v>
      </c>
      <c r="D413" s="20" t="n">
        <v>200</v>
      </c>
      <c r="E413" s="20" t="n">
        <v>976</v>
      </c>
      <c r="F413" s="20" t="s">
        <v>358</v>
      </c>
      <c r="G413" s="197" t="n">
        <v>0.00053909</v>
      </c>
      <c r="H413" s="197" t="n">
        <v>1.9088E-005</v>
      </c>
      <c r="I413" s="197" t="n">
        <v>-8.2194E-006</v>
      </c>
      <c r="J413" s="197" t="n">
        <v>-3.892E-007</v>
      </c>
      <c r="K413" s="197" t="n">
        <v>0.00054731</v>
      </c>
      <c r="L413" s="197" t="n">
        <v>1.9477E-005</v>
      </c>
      <c r="M413" s="198" t="n">
        <v>2.04</v>
      </c>
      <c r="N413" s="20" t="n">
        <v>0</v>
      </c>
      <c r="O413" s="20" t="n">
        <v>0</v>
      </c>
      <c r="P413" s="20" t="n">
        <v>0</v>
      </c>
      <c r="Q413" s="20" t="n">
        <v>1</v>
      </c>
      <c r="R413" s="20" t="n">
        <v>5.4731E-006</v>
      </c>
      <c r="S413" s="20" t="n">
        <v>1.948E-007</v>
      </c>
      <c r="T413" s="20" t="n">
        <v>3</v>
      </c>
      <c r="U413" s="20" t="n">
        <v>0</v>
      </c>
      <c r="V413" s="20" t="n">
        <v>0</v>
      </c>
      <c r="W413" s="199" t="s">
        <v>976</v>
      </c>
      <c r="X413" s="20" t="s">
        <v>632</v>
      </c>
      <c r="Y413" s="20" t="s">
        <v>361</v>
      </c>
      <c r="Z413" s="20"/>
      <c r="AA413" s="20"/>
      <c r="AB413" s="20"/>
      <c r="AC413" s="20"/>
      <c r="AD413" s="20"/>
      <c r="AE413" s="20"/>
      <c r="AF413" s="20"/>
      <c r="AG413" s="20"/>
      <c r="AH413" s="20"/>
      <c r="AI413" s="20"/>
      <c r="AJ413" s="20"/>
      <c r="AK413" s="20"/>
      <c r="AL413" s="20"/>
      <c r="AM413" s="20"/>
      <c r="AN413" s="20"/>
      <c r="AO413" s="20"/>
    </row>
    <row r="414" customFormat="false" ht="14.25" hidden="false" customHeight="true" outlineLevel="0" collapsed="false">
      <c r="A414" s="20" t="s">
        <v>977</v>
      </c>
      <c r="B414" s="20" t="s">
        <v>357</v>
      </c>
      <c r="C414" s="20" t="n">
        <v>0</v>
      </c>
      <c r="D414" s="20" t="n">
        <v>200</v>
      </c>
      <c r="E414" s="20" t="n">
        <v>976</v>
      </c>
      <c r="F414" s="20" t="s">
        <v>358</v>
      </c>
      <c r="G414" s="197" t="n">
        <v>0.00044273</v>
      </c>
      <c r="H414" s="197" t="n">
        <v>1.5086E-005</v>
      </c>
      <c r="I414" s="197" t="n">
        <v>-8.2194E-006</v>
      </c>
      <c r="J414" s="197" t="n">
        <v>-3.892E-007</v>
      </c>
      <c r="K414" s="197" t="n">
        <v>0.00045095</v>
      </c>
      <c r="L414" s="197" t="n">
        <v>1.5475E-005</v>
      </c>
      <c r="M414" s="198" t="n">
        <v>1.97</v>
      </c>
      <c r="N414" s="20" t="n">
        <v>0</v>
      </c>
      <c r="O414" s="20" t="n">
        <v>0</v>
      </c>
      <c r="P414" s="20" t="n">
        <v>0</v>
      </c>
      <c r="Q414" s="20" t="n">
        <v>1</v>
      </c>
      <c r="R414" s="20" t="n">
        <v>4.5095E-006</v>
      </c>
      <c r="S414" s="20" t="n">
        <v>1.547E-007</v>
      </c>
      <c r="T414" s="20" t="n">
        <v>3</v>
      </c>
      <c r="U414" s="20" t="n">
        <v>0</v>
      </c>
      <c r="V414" s="20" t="n">
        <v>0</v>
      </c>
      <c r="W414" s="199" t="s">
        <v>978</v>
      </c>
      <c r="X414" s="20" t="s">
        <v>632</v>
      </c>
      <c r="Y414" s="20" t="s">
        <v>361</v>
      </c>
      <c r="Z414" s="20"/>
      <c r="AA414" s="20"/>
      <c r="AB414" s="20"/>
      <c r="AC414" s="20"/>
      <c r="AD414" s="20"/>
      <c r="AE414" s="20"/>
      <c r="AF414" s="20"/>
      <c r="AG414" s="20"/>
      <c r="AH414" s="20"/>
      <c r="AI414" s="20"/>
      <c r="AJ414" s="20"/>
      <c r="AK414" s="20"/>
      <c r="AL414" s="20"/>
      <c r="AM414" s="20"/>
      <c r="AN414" s="20"/>
      <c r="AO414" s="20"/>
    </row>
    <row r="415" customFormat="false" ht="14.25" hidden="false" customHeight="true" outlineLevel="0" collapsed="false">
      <c r="A415" s="20" t="s">
        <v>977</v>
      </c>
      <c r="B415" s="20" t="s">
        <v>357</v>
      </c>
      <c r="C415" s="20" t="n">
        <v>0</v>
      </c>
      <c r="D415" s="20" t="n">
        <v>200</v>
      </c>
      <c r="E415" s="20" t="n">
        <v>976</v>
      </c>
      <c r="F415" s="20" t="s">
        <v>358</v>
      </c>
      <c r="G415" s="197" t="n">
        <v>0.00044297</v>
      </c>
      <c r="H415" s="197" t="n">
        <v>1.5119E-005</v>
      </c>
      <c r="I415" s="197" t="n">
        <v>-8.2194E-006</v>
      </c>
      <c r="J415" s="197" t="n">
        <v>-3.892E-007</v>
      </c>
      <c r="K415" s="197" t="n">
        <v>0.00045119</v>
      </c>
      <c r="L415" s="197" t="n">
        <v>1.5509E-005</v>
      </c>
      <c r="M415" s="198" t="n">
        <v>1.97</v>
      </c>
      <c r="N415" s="20" t="n">
        <v>0</v>
      </c>
      <c r="O415" s="20" t="n">
        <v>0</v>
      </c>
      <c r="P415" s="20" t="n">
        <v>0</v>
      </c>
      <c r="Q415" s="20" t="n">
        <v>1</v>
      </c>
      <c r="R415" s="20" t="n">
        <v>4.5119E-006</v>
      </c>
      <c r="S415" s="20" t="n">
        <v>1.551E-007</v>
      </c>
      <c r="T415" s="20" t="n">
        <v>3</v>
      </c>
      <c r="U415" s="20" t="n">
        <v>0</v>
      </c>
      <c r="V415" s="20" t="n">
        <v>0</v>
      </c>
      <c r="W415" s="199" t="s">
        <v>979</v>
      </c>
      <c r="X415" s="20" t="s">
        <v>632</v>
      </c>
      <c r="Y415" s="20" t="s">
        <v>361</v>
      </c>
      <c r="Z415" s="20"/>
      <c r="AA415" s="20"/>
      <c r="AB415" s="20"/>
      <c r="AC415" s="20"/>
      <c r="AD415" s="20"/>
      <c r="AE415" s="20"/>
      <c r="AF415" s="20"/>
      <c r="AG415" s="20"/>
      <c r="AH415" s="20"/>
      <c r="AI415" s="20"/>
      <c r="AJ415" s="20"/>
      <c r="AK415" s="20"/>
      <c r="AL415" s="20"/>
      <c r="AM415" s="20"/>
      <c r="AN415" s="20"/>
      <c r="AO415" s="20"/>
    </row>
    <row r="416" customFormat="false" ht="14.25" hidden="false" customHeight="true" outlineLevel="0" collapsed="false">
      <c r="A416" s="20" t="s">
        <v>980</v>
      </c>
      <c r="B416" s="20" t="s">
        <v>357</v>
      </c>
      <c r="C416" s="20" t="n">
        <v>0</v>
      </c>
      <c r="D416" s="20" t="n">
        <v>200</v>
      </c>
      <c r="E416" s="20" t="n">
        <v>976</v>
      </c>
      <c r="F416" s="20" t="s">
        <v>358</v>
      </c>
      <c r="G416" s="197" t="n">
        <v>0.00035892</v>
      </c>
      <c r="H416" s="197" t="n">
        <v>9.9967E-006</v>
      </c>
      <c r="I416" s="197" t="n">
        <v>-8.2194E-006</v>
      </c>
      <c r="J416" s="197" t="n">
        <v>-3.892E-007</v>
      </c>
      <c r="K416" s="197" t="n">
        <v>0.00036714</v>
      </c>
      <c r="L416" s="197" t="n">
        <v>1.0386E-005</v>
      </c>
      <c r="M416" s="198" t="n">
        <v>1.62</v>
      </c>
      <c r="N416" s="20" t="n">
        <v>0</v>
      </c>
      <c r="O416" s="20" t="n">
        <v>0</v>
      </c>
      <c r="P416" s="20" t="n">
        <v>0</v>
      </c>
      <c r="Q416" s="20" t="n">
        <v>1</v>
      </c>
      <c r="R416" s="20" t="n">
        <v>3.6714E-006</v>
      </c>
      <c r="S416" s="20" t="n">
        <v>1.039E-007</v>
      </c>
      <c r="T416" s="20" t="n">
        <v>3</v>
      </c>
      <c r="U416" s="20" t="n">
        <v>0</v>
      </c>
      <c r="V416" s="20" t="n">
        <v>0</v>
      </c>
      <c r="W416" s="199" t="s">
        <v>981</v>
      </c>
      <c r="X416" s="20" t="s">
        <v>632</v>
      </c>
      <c r="Y416" s="20" t="s">
        <v>361</v>
      </c>
      <c r="Z416" s="20"/>
      <c r="AA416" s="20"/>
      <c r="AB416" s="20"/>
      <c r="AC416" s="20"/>
      <c r="AD416" s="20"/>
      <c r="AE416" s="20"/>
      <c r="AF416" s="20"/>
      <c r="AG416" s="20"/>
      <c r="AH416" s="20"/>
      <c r="AI416" s="20"/>
      <c r="AJ416" s="20"/>
      <c r="AK416" s="20"/>
      <c r="AL416" s="20"/>
      <c r="AM416" s="20"/>
      <c r="AN416" s="20"/>
      <c r="AO416" s="20"/>
    </row>
    <row r="417" customFormat="false" ht="14.25" hidden="false" customHeight="true" outlineLevel="0" collapsed="false">
      <c r="A417" s="20" t="s">
        <v>980</v>
      </c>
      <c r="B417" s="20" t="s">
        <v>357</v>
      </c>
      <c r="C417" s="20" t="n">
        <v>0</v>
      </c>
      <c r="D417" s="20" t="n">
        <v>200</v>
      </c>
      <c r="E417" s="20" t="n">
        <v>976</v>
      </c>
      <c r="F417" s="20" t="s">
        <v>358</v>
      </c>
      <c r="G417" s="197" t="n">
        <v>0.0003588</v>
      </c>
      <c r="H417" s="197" t="n">
        <v>1.0008E-005</v>
      </c>
      <c r="I417" s="197" t="n">
        <v>-8.2194E-006</v>
      </c>
      <c r="J417" s="197" t="n">
        <v>-3.892E-007</v>
      </c>
      <c r="K417" s="197" t="n">
        <v>0.00036702</v>
      </c>
      <c r="L417" s="197" t="n">
        <v>1.0397E-005</v>
      </c>
      <c r="M417" s="198" t="n">
        <v>1.62</v>
      </c>
      <c r="N417" s="20" t="n">
        <v>0</v>
      </c>
      <c r="O417" s="20" t="n">
        <v>0</v>
      </c>
      <c r="P417" s="20" t="n">
        <v>0</v>
      </c>
      <c r="Q417" s="20" t="n">
        <v>1</v>
      </c>
      <c r="R417" s="20" t="n">
        <v>3.6702E-006</v>
      </c>
      <c r="S417" s="20" t="n">
        <v>1.04E-007</v>
      </c>
      <c r="T417" s="20" t="n">
        <v>3</v>
      </c>
      <c r="U417" s="20" t="n">
        <v>0</v>
      </c>
      <c r="V417" s="20" t="n">
        <v>0</v>
      </c>
      <c r="W417" s="199" t="s">
        <v>982</v>
      </c>
      <c r="X417" s="20" t="s">
        <v>632</v>
      </c>
      <c r="Y417" s="20" t="s">
        <v>361</v>
      </c>
      <c r="Z417" s="20"/>
      <c r="AA417" s="20"/>
      <c r="AB417" s="20"/>
      <c r="AC417" s="20"/>
      <c r="AD417" s="20"/>
      <c r="AE417" s="20"/>
      <c r="AF417" s="20"/>
      <c r="AG417" s="20"/>
      <c r="AH417" s="20"/>
      <c r="AI417" s="20"/>
      <c r="AJ417" s="20"/>
      <c r="AK417" s="20"/>
      <c r="AL417" s="20"/>
      <c r="AM417" s="20"/>
      <c r="AN417" s="20"/>
      <c r="AO417" s="20"/>
    </row>
    <row r="418" customFormat="false" ht="14.25" hidden="false" customHeight="true" outlineLevel="0" collapsed="false">
      <c r="A418" s="20" t="s">
        <v>983</v>
      </c>
      <c r="B418" s="20" t="s">
        <v>357</v>
      </c>
      <c r="C418" s="20" t="n">
        <v>0</v>
      </c>
      <c r="D418" s="20" t="n">
        <v>200</v>
      </c>
      <c r="E418" s="20" t="n">
        <v>976</v>
      </c>
      <c r="F418" s="20" t="s">
        <v>358</v>
      </c>
      <c r="G418" s="197" t="n">
        <v>0.00040326</v>
      </c>
      <c r="H418" s="197" t="n">
        <v>1.226E-005</v>
      </c>
      <c r="I418" s="197" t="n">
        <v>-8.2194E-006</v>
      </c>
      <c r="J418" s="197" t="n">
        <v>-3.892E-007</v>
      </c>
      <c r="K418" s="197" t="n">
        <v>0.00041148</v>
      </c>
      <c r="L418" s="197" t="n">
        <v>1.2649E-005</v>
      </c>
      <c r="M418" s="198" t="n">
        <v>1.76</v>
      </c>
      <c r="N418" s="20" t="n">
        <v>0</v>
      </c>
      <c r="O418" s="20" t="n">
        <v>0</v>
      </c>
      <c r="P418" s="20" t="n">
        <v>0</v>
      </c>
      <c r="Q418" s="20" t="n">
        <v>1</v>
      </c>
      <c r="R418" s="20" t="n">
        <v>4.1148E-006</v>
      </c>
      <c r="S418" s="20" t="n">
        <v>1.265E-007</v>
      </c>
      <c r="T418" s="20" t="n">
        <v>3</v>
      </c>
      <c r="U418" s="20" t="n">
        <v>0</v>
      </c>
      <c r="V418" s="20" t="n">
        <v>0</v>
      </c>
      <c r="W418" s="199" t="s">
        <v>984</v>
      </c>
      <c r="X418" s="20" t="s">
        <v>632</v>
      </c>
      <c r="Y418" s="20" t="s">
        <v>361</v>
      </c>
      <c r="Z418" s="20"/>
      <c r="AA418" s="20"/>
      <c r="AB418" s="20"/>
      <c r="AC418" s="20"/>
      <c r="AD418" s="20"/>
      <c r="AE418" s="20"/>
      <c r="AF418" s="20"/>
      <c r="AG418" s="20"/>
      <c r="AH418" s="20"/>
      <c r="AI418" s="20"/>
      <c r="AJ418" s="20"/>
      <c r="AK418" s="20"/>
      <c r="AL418" s="20"/>
      <c r="AM418" s="20"/>
      <c r="AN418" s="20"/>
      <c r="AO418" s="20"/>
    </row>
    <row r="419" customFormat="false" ht="14.25" hidden="false" customHeight="true" outlineLevel="0" collapsed="false">
      <c r="A419" s="20" t="s">
        <v>983</v>
      </c>
      <c r="B419" s="20" t="s">
        <v>357</v>
      </c>
      <c r="C419" s="20" t="n">
        <v>0</v>
      </c>
      <c r="D419" s="20" t="n">
        <v>200</v>
      </c>
      <c r="E419" s="20" t="n">
        <v>976</v>
      </c>
      <c r="F419" s="20" t="s">
        <v>358</v>
      </c>
      <c r="G419" s="197" t="n">
        <v>0.00040308</v>
      </c>
      <c r="H419" s="197" t="n">
        <v>1.2219E-005</v>
      </c>
      <c r="I419" s="197" t="n">
        <v>-8.2194E-006</v>
      </c>
      <c r="J419" s="197" t="n">
        <v>-3.892E-007</v>
      </c>
      <c r="K419" s="197" t="n">
        <v>0.0004113</v>
      </c>
      <c r="L419" s="197" t="n">
        <v>1.2608E-005</v>
      </c>
      <c r="M419" s="198" t="n">
        <v>1.76</v>
      </c>
      <c r="N419" s="20" t="n">
        <v>0</v>
      </c>
      <c r="O419" s="20" t="n">
        <v>0</v>
      </c>
      <c r="P419" s="20" t="n">
        <v>0</v>
      </c>
      <c r="Q419" s="20" t="n">
        <v>1</v>
      </c>
      <c r="R419" s="20" t="n">
        <v>4.113E-006</v>
      </c>
      <c r="S419" s="20" t="n">
        <v>1.261E-007</v>
      </c>
      <c r="T419" s="20" t="n">
        <v>3</v>
      </c>
      <c r="U419" s="20" t="n">
        <v>0</v>
      </c>
      <c r="V419" s="20" t="n">
        <v>0</v>
      </c>
      <c r="W419" s="199" t="s">
        <v>985</v>
      </c>
      <c r="X419" s="20" t="s">
        <v>632</v>
      </c>
      <c r="Y419" s="20" t="s">
        <v>361</v>
      </c>
      <c r="Z419" s="20"/>
      <c r="AA419" s="20"/>
      <c r="AB419" s="20"/>
      <c r="AC419" s="20"/>
      <c r="AD419" s="20"/>
      <c r="AE419" s="20"/>
      <c r="AF419" s="20"/>
      <c r="AG419" s="20"/>
      <c r="AH419" s="20"/>
      <c r="AI419" s="20"/>
      <c r="AJ419" s="20"/>
      <c r="AK419" s="20"/>
      <c r="AL419" s="20"/>
      <c r="AM419" s="20"/>
      <c r="AN419" s="20"/>
      <c r="AO419" s="20"/>
    </row>
    <row r="420" customFormat="false" ht="14.25" hidden="false" customHeight="true" outlineLevel="0" collapsed="false">
      <c r="A420" s="20" t="s">
        <v>986</v>
      </c>
      <c r="B420" s="20" t="s">
        <v>357</v>
      </c>
      <c r="C420" s="20" t="n">
        <v>0</v>
      </c>
      <c r="D420" s="20" t="n">
        <v>200</v>
      </c>
      <c r="E420" s="20" t="n">
        <v>976</v>
      </c>
      <c r="F420" s="20" t="s">
        <v>358</v>
      </c>
      <c r="G420" s="197" t="n">
        <v>0.0013405</v>
      </c>
      <c r="H420" s="197" t="n">
        <v>3.74E-005</v>
      </c>
      <c r="I420" s="197" t="n">
        <v>-8.2194E-006</v>
      </c>
      <c r="J420" s="197" t="n">
        <v>-3.892E-007</v>
      </c>
      <c r="K420" s="197" t="n">
        <v>0.0013487</v>
      </c>
      <c r="L420" s="197" t="n">
        <v>3.77E-005</v>
      </c>
      <c r="M420" s="198" t="n">
        <v>1.6</v>
      </c>
      <c r="N420" s="20" t="n">
        <v>0</v>
      </c>
      <c r="O420" s="20" t="n">
        <v>0</v>
      </c>
      <c r="P420" s="20" t="n">
        <v>0</v>
      </c>
      <c r="Q420" s="20" t="n">
        <v>1</v>
      </c>
      <c r="R420" s="20" t="n">
        <v>1.3487E-005</v>
      </c>
      <c r="S420" s="20" t="n">
        <v>3.775E-007</v>
      </c>
      <c r="T420" s="20" t="n">
        <v>3</v>
      </c>
      <c r="U420" s="20" t="n">
        <v>0</v>
      </c>
      <c r="V420" s="20" t="n">
        <v>0</v>
      </c>
      <c r="W420" s="199" t="s">
        <v>987</v>
      </c>
      <c r="X420" s="20" t="s">
        <v>632</v>
      </c>
      <c r="Y420" s="20" t="s">
        <v>361</v>
      </c>
      <c r="Z420" s="20"/>
      <c r="AA420" s="20"/>
      <c r="AB420" s="20"/>
      <c r="AC420" s="20"/>
      <c r="AD420" s="20"/>
      <c r="AE420" s="20"/>
      <c r="AF420" s="20"/>
      <c r="AG420" s="20"/>
      <c r="AH420" s="20"/>
      <c r="AI420" s="20"/>
      <c r="AJ420" s="20"/>
      <c r="AK420" s="20"/>
      <c r="AL420" s="20"/>
      <c r="AM420" s="20"/>
      <c r="AN420" s="20"/>
      <c r="AO420" s="20"/>
    </row>
    <row r="421" customFormat="false" ht="14.25" hidden="false" customHeight="true" outlineLevel="0" collapsed="false">
      <c r="A421" s="20" t="s">
        <v>986</v>
      </c>
      <c r="B421" s="20" t="s">
        <v>357</v>
      </c>
      <c r="C421" s="20" t="n">
        <v>0</v>
      </c>
      <c r="D421" s="20" t="n">
        <v>200</v>
      </c>
      <c r="E421" s="20" t="n">
        <v>976</v>
      </c>
      <c r="F421" s="20" t="s">
        <v>358</v>
      </c>
      <c r="G421" s="197" t="n">
        <v>0.0013402</v>
      </c>
      <c r="H421" s="197" t="n">
        <v>3.75E-005</v>
      </c>
      <c r="I421" s="197" t="n">
        <v>-8.2194E-006</v>
      </c>
      <c r="J421" s="197" t="n">
        <v>-3.892E-007</v>
      </c>
      <c r="K421" s="197" t="n">
        <v>0.0013484</v>
      </c>
      <c r="L421" s="197" t="n">
        <v>3.79E-005</v>
      </c>
      <c r="M421" s="198" t="n">
        <v>1.61</v>
      </c>
      <c r="N421" s="20" t="n">
        <v>0</v>
      </c>
      <c r="O421" s="20" t="n">
        <v>0</v>
      </c>
      <c r="P421" s="20" t="n">
        <v>0</v>
      </c>
      <c r="Q421" s="20" t="n">
        <v>1</v>
      </c>
      <c r="R421" s="20" t="n">
        <v>1.3484E-005</v>
      </c>
      <c r="S421" s="20" t="n">
        <v>3.789E-007</v>
      </c>
      <c r="T421" s="20" t="n">
        <v>3</v>
      </c>
      <c r="U421" s="20" t="n">
        <v>0</v>
      </c>
      <c r="V421" s="20" t="n">
        <v>0</v>
      </c>
      <c r="W421" s="199" t="s">
        <v>988</v>
      </c>
      <c r="X421" s="20" t="s">
        <v>632</v>
      </c>
      <c r="Y421" s="20" t="s">
        <v>361</v>
      </c>
      <c r="Z421" s="20"/>
      <c r="AA421" s="20"/>
      <c r="AB421" s="20"/>
      <c r="AC421" s="20"/>
      <c r="AD421" s="20"/>
      <c r="AE421" s="20"/>
      <c r="AF421" s="20"/>
      <c r="AG421" s="20"/>
      <c r="AH421" s="20"/>
      <c r="AI421" s="20"/>
      <c r="AJ421" s="20"/>
      <c r="AK421" s="20"/>
      <c r="AL421" s="20"/>
      <c r="AM421" s="20"/>
      <c r="AN421" s="20"/>
      <c r="AO421" s="20"/>
    </row>
    <row r="422" customFormat="false" ht="14.25" hidden="false" customHeight="true" outlineLevel="0" collapsed="false">
      <c r="A422" s="20" t="s">
        <v>989</v>
      </c>
      <c r="B422" s="20" t="s">
        <v>357</v>
      </c>
      <c r="C422" s="20" t="n">
        <v>0</v>
      </c>
      <c r="D422" s="20" t="n">
        <v>200</v>
      </c>
      <c r="E422" s="20" t="n">
        <v>976</v>
      </c>
      <c r="F422" s="20" t="s">
        <v>358</v>
      </c>
      <c r="G422" s="197" t="n">
        <v>0.0013866</v>
      </c>
      <c r="H422" s="197" t="n">
        <v>4.05E-005</v>
      </c>
      <c r="I422" s="197" t="n">
        <v>-8.2194E-006</v>
      </c>
      <c r="J422" s="197" t="n">
        <v>-3.892E-007</v>
      </c>
      <c r="K422" s="197" t="n">
        <v>0.0013949</v>
      </c>
      <c r="L422" s="197" t="n">
        <v>4.09E-005</v>
      </c>
      <c r="M422" s="198" t="n">
        <v>1.68</v>
      </c>
      <c r="N422" s="20" t="n">
        <v>0</v>
      </c>
      <c r="O422" s="20" t="n">
        <v>0</v>
      </c>
      <c r="P422" s="20" t="n">
        <v>0</v>
      </c>
      <c r="Q422" s="20" t="n">
        <v>1</v>
      </c>
      <c r="R422" s="20" t="n">
        <v>1.3949E-005</v>
      </c>
      <c r="S422" s="20" t="n">
        <v>4.085E-007</v>
      </c>
      <c r="T422" s="20" t="n">
        <v>3</v>
      </c>
      <c r="U422" s="20" t="n">
        <v>0</v>
      </c>
      <c r="V422" s="20" t="n">
        <v>0</v>
      </c>
      <c r="W422" s="199" t="s">
        <v>990</v>
      </c>
      <c r="X422" s="20" t="s">
        <v>632</v>
      </c>
      <c r="Y422" s="20" t="s">
        <v>361</v>
      </c>
      <c r="Z422" s="20"/>
      <c r="AA422" s="20"/>
      <c r="AB422" s="20"/>
      <c r="AC422" s="20"/>
      <c r="AD422" s="20"/>
      <c r="AE422" s="20"/>
      <c r="AF422" s="20"/>
      <c r="AG422" s="20"/>
      <c r="AH422" s="20"/>
      <c r="AI422" s="20"/>
      <c r="AJ422" s="20"/>
      <c r="AK422" s="20"/>
      <c r="AL422" s="20"/>
      <c r="AM422" s="20"/>
      <c r="AN422" s="20"/>
      <c r="AO422" s="20"/>
    </row>
    <row r="423" customFormat="false" ht="14.25" hidden="false" customHeight="true" outlineLevel="0" collapsed="false">
      <c r="A423" s="20" t="s">
        <v>989</v>
      </c>
      <c r="B423" s="20" t="s">
        <v>357</v>
      </c>
      <c r="C423" s="20" t="n">
        <v>0</v>
      </c>
      <c r="D423" s="20" t="n">
        <v>200</v>
      </c>
      <c r="E423" s="20" t="n">
        <v>976</v>
      </c>
      <c r="F423" s="20" t="s">
        <v>358</v>
      </c>
      <c r="G423" s="197" t="n">
        <v>0.0013866</v>
      </c>
      <c r="H423" s="197" t="n">
        <v>4.02E-005</v>
      </c>
      <c r="I423" s="197" t="n">
        <v>-8.2194E-006</v>
      </c>
      <c r="J423" s="197" t="n">
        <v>-3.892E-007</v>
      </c>
      <c r="K423" s="197" t="n">
        <v>0.0013948</v>
      </c>
      <c r="L423" s="197" t="n">
        <v>4.06E-005</v>
      </c>
      <c r="M423" s="198" t="n">
        <v>1.67</v>
      </c>
      <c r="N423" s="20" t="n">
        <v>0</v>
      </c>
      <c r="O423" s="20" t="n">
        <v>0</v>
      </c>
      <c r="P423" s="20" t="n">
        <v>0</v>
      </c>
      <c r="Q423" s="20" t="n">
        <v>1</v>
      </c>
      <c r="R423" s="20" t="n">
        <v>1.3948E-005</v>
      </c>
      <c r="S423" s="20" t="n">
        <v>4.063E-007</v>
      </c>
      <c r="T423" s="20" t="n">
        <v>3</v>
      </c>
      <c r="U423" s="20" t="n">
        <v>0</v>
      </c>
      <c r="V423" s="20" t="n">
        <v>0</v>
      </c>
      <c r="W423" s="199" t="s">
        <v>991</v>
      </c>
      <c r="X423" s="20" t="s">
        <v>632</v>
      </c>
      <c r="Y423" s="20" t="s">
        <v>361</v>
      </c>
      <c r="Z423" s="20"/>
      <c r="AA423" s="20"/>
      <c r="AB423" s="20"/>
      <c r="AC423" s="20"/>
      <c r="AD423" s="20"/>
      <c r="AE423" s="20"/>
      <c r="AF423" s="20"/>
      <c r="AG423" s="20"/>
      <c r="AH423" s="20"/>
      <c r="AI423" s="20"/>
      <c r="AJ423" s="20"/>
      <c r="AK423" s="20"/>
      <c r="AL423" s="20"/>
      <c r="AM423" s="20"/>
      <c r="AN423" s="20"/>
      <c r="AO423" s="20"/>
    </row>
    <row r="424" customFormat="false" ht="14.25" hidden="false" customHeight="true" outlineLevel="0" collapsed="false">
      <c r="A424" s="20" t="s">
        <v>992</v>
      </c>
      <c r="B424" s="20" t="s">
        <v>357</v>
      </c>
      <c r="C424" s="20" t="n">
        <v>0</v>
      </c>
      <c r="D424" s="20" t="n">
        <v>200</v>
      </c>
      <c r="E424" s="20" t="n">
        <v>976</v>
      </c>
      <c r="F424" s="20" t="s">
        <v>358</v>
      </c>
      <c r="G424" s="197" t="n">
        <v>0.0030373</v>
      </c>
      <c r="H424" s="197" t="n">
        <v>8.98E-005</v>
      </c>
      <c r="I424" s="197" t="n">
        <v>-8.2194E-006</v>
      </c>
      <c r="J424" s="197" t="n">
        <v>-3.892E-007</v>
      </c>
      <c r="K424" s="197" t="n">
        <v>0.0030455</v>
      </c>
      <c r="L424" s="197" t="n">
        <v>9.02E-005</v>
      </c>
      <c r="M424" s="198" t="n">
        <v>1.7</v>
      </c>
      <c r="N424" s="20" t="n">
        <v>0</v>
      </c>
      <c r="O424" s="20" t="n">
        <v>0</v>
      </c>
      <c r="P424" s="20" t="n">
        <v>0</v>
      </c>
      <c r="Q424" s="20" t="n">
        <v>1</v>
      </c>
      <c r="R424" s="20" t="n">
        <v>3.0455E-005</v>
      </c>
      <c r="S424" s="20" t="n">
        <v>9.019E-007</v>
      </c>
      <c r="T424" s="20" t="n">
        <v>4</v>
      </c>
      <c r="U424" s="20" t="n">
        <v>0</v>
      </c>
      <c r="V424" s="20" t="n">
        <v>0</v>
      </c>
      <c r="W424" s="199" t="s">
        <v>454</v>
      </c>
      <c r="X424" s="20" t="s">
        <v>632</v>
      </c>
      <c r="Y424" s="20" t="s">
        <v>361</v>
      </c>
      <c r="Z424" s="20"/>
      <c r="AA424" s="20"/>
      <c r="AB424" s="20"/>
      <c r="AC424" s="20"/>
      <c r="AD424" s="20"/>
      <c r="AE424" s="20"/>
      <c r="AF424" s="20"/>
      <c r="AG424" s="20"/>
      <c r="AH424" s="20"/>
      <c r="AI424" s="20"/>
      <c r="AJ424" s="20"/>
      <c r="AK424" s="20"/>
      <c r="AL424" s="20"/>
      <c r="AM424" s="20"/>
      <c r="AN424" s="20"/>
      <c r="AO424" s="20"/>
    </row>
    <row r="425" customFormat="false" ht="14.25" hidden="false" customHeight="true" outlineLevel="0" collapsed="false">
      <c r="A425" s="20" t="s">
        <v>992</v>
      </c>
      <c r="B425" s="20" t="s">
        <v>357</v>
      </c>
      <c r="C425" s="20" t="n">
        <v>0</v>
      </c>
      <c r="D425" s="20" t="n">
        <v>200</v>
      </c>
      <c r="E425" s="20" t="n">
        <v>976</v>
      </c>
      <c r="F425" s="20" t="s">
        <v>358</v>
      </c>
      <c r="G425" s="197" t="n">
        <v>0.0030383</v>
      </c>
      <c r="H425" s="197" t="n">
        <v>9.16E-005</v>
      </c>
      <c r="I425" s="197" t="n">
        <v>-8.2194E-006</v>
      </c>
      <c r="J425" s="197" t="n">
        <v>-3.892E-007</v>
      </c>
      <c r="K425" s="197" t="n">
        <v>0.0030465</v>
      </c>
      <c r="L425" s="197" t="n">
        <v>9.2E-005</v>
      </c>
      <c r="M425" s="198" t="n">
        <v>1.73</v>
      </c>
      <c r="N425" s="20" t="n">
        <v>0</v>
      </c>
      <c r="O425" s="20" t="n">
        <v>0</v>
      </c>
      <c r="P425" s="20" t="n">
        <v>0</v>
      </c>
      <c r="Q425" s="20" t="n">
        <v>1</v>
      </c>
      <c r="R425" s="20" t="n">
        <v>3.0465E-005</v>
      </c>
      <c r="S425" s="20" t="n">
        <v>9.202E-007</v>
      </c>
      <c r="T425" s="20" t="n">
        <v>4</v>
      </c>
      <c r="U425" s="20" t="n">
        <v>0</v>
      </c>
      <c r="V425" s="20" t="n">
        <v>0</v>
      </c>
      <c r="W425" s="199" t="s">
        <v>993</v>
      </c>
      <c r="X425" s="20" t="s">
        <v>632</v>
      </c>
      <c r="Y425" s="20" t="s">
        <v>361</v>
      </c>
      <c r="Z425" s="20"/>
      <c r="AA425" s="20"/>
      <c r="AB425" s="20"/>
      <c r="AC425" s="20"/>
      <c r="AD425" s="20"/>
      <c r="AE425" s="20"/>
      <c r="AF425" s="20"/>
      <c r="AG425" s="20"/>
      <c r="AH425" s="20"/>
      <c r="AI425" s="20"/>
      <c r="AJ425" s="20"/>
      <c r="AK425" s="20"/>
      <c r="AL425" s="20"/>
      <c r="AM425" s="20"/>
      <c r="AN425" s="20"/>
      <c r="AO425" s="20"/>
    </row>
    <row r="426" customFormat="false" ht="14.25" hidden="false" customHeight="true" outlineLevel="0" collapsed="false">
      <c r="A426" s="20" t="s">
        <v>994</v>
      </c>
      <c r="B426" s="20" t="s">
        <v>357</v>
      </c>
      <c r="C426" s="20" t="n">
        <v>0</v>
      </c>
      <c r="D426" s="20" t="n">
        <v>200</v>
      </c>
      <c r="E426" s="20" t="n">
        <v>976</v>
      </c>
      <c r="F426" s="20" t="s">
        <v>358</v>
      </c>
      <c r="G426" s="197" t="n">
        <v>0.0019101</v>
      </c>
      <c r="H426" s="197" t="n">
        <v>5.23E-005</v>
      </c>
      <c r="I426" s="197" t="n">
        <v>-8.2194E-006</v>
      </c>
      <c r="J426" s="197" t="n">
        <v>-3.892E-007</v>
      </c>
      <c r="K426" s="197" t="n">
        <v>0.0019183</v>
      </c>
      <c r="L426" s="197" t="n">
        <v>5.27E-005</v>
      </c>
      <c r="M426" s="198" t="n">
        <v>1.57</v>
      </c>
      <c r="N426" s="20" t="n">
        <v>0</v>
      </c>
      <c r="O426" s="20" t="n">
        <v>0</v>
      </c>
      <c r="P426" s="20" t="n">
        <v>0</v>
      </c>
      <c r="Q426" s="20" t="n">
        <v>1</v>
      </c>
      <c r="R426" s="20" t="n">
        <v>1.9183E-005</v>
      </c>
      <c r="S426" s="20" t="n">
        <v>5.272E-007</v>
      </c>
      <c r="T426" s="20" t="n">
        <v>3</v>
      </c>
      <c r="U426" s="20" t="n">
        <v>0</v>
      </c>
      <c r="V426" s="20" t="n">
        <v>0</v>
      </c>
      <c r="W426" s="199" t="s">
        <v>995</v>
      </c>
      <c r="X426" s="20" t="s">
        <v>632</v>
      </c>
      <c r="Y426" s="20" t="s">
        <v>361</v>
      </c>
      <c r="Z426" s="20"/>
      <c r="AA426" s="20"/>
      <c r="AB426" s="20"/>
      <c r="AC426" s="20"/>
      <c r="AD426" s="20"/>
      <c r="AE426" s="20"/>
      <c r="AF426" s="20"/>
      <c r="AG426" s="20"/>
      <c r="AH426" s="20"/>
      <c r="AI426" s="20"/>
      <c r="AJ426" s="20"/>
      <c r="AK426" s="20"/>
      <c r="AL426" s="20"/>
      <c r="AM426" s="20"/>
      <c r="AN426" s="20"/>
      <c r="AO426" s="20"/>
    </row>
    <row r="427" customFormat="false" ht="14.25" hidden="false" customHeight="true" outlineLevel="0" collapsed="false">
      <c r="A427" s="20" t="s">
        <v>994</v>
      </c>
      <c r="B427" s="20" t="s">
        <v>357</v>
      </c>
      <c r="C427" s="20" t="n">
        <v>0</v>
      </c>
      <c r="D427" s="20" t="n">
        <v>200</v>
      </c>
      <c r="E427" s="20" t="n">
        <v>976</v>
      </c>
      <c r="F427" s="20" t="s">
        <v>358</v>
      </c>
      <c r="G427" s="197" t="n">
        <v>0.00191</v>
      </c>
      <c r="H427" s="197" t="n">
        <v>5.26E-005</v>
      </c>
      <c r="I427" s="197" t="n">
        <v>-8.2194E-006</v>
      </c>
      <c r="J427" s="197" t="n">
        <v>-3.892E-007</v>
      </c>
      <c r="K427" s="197" t="n">
        <v>0.0019182</v>
      </c>
      <c r="L427" s="197" t="n">
        <v>5.29E-005</v>
      </c>
      <c r="M427" s="198" t="n">
        <v>1.58</v>
      </c>
      <c r="N427" s="20" t="n">
        <v>0</v>
      </c>
      <c r="O427" s="20" t="n">
        <v>0</v>
      </c>
      <c r="P427" s="20" t="n">
        <v>0</v>
      </c>
      <c r="Q427" s="20" t="n">
        <v>1</v>
      </c>
      <c r="R427" s="20" t="n">
        <v>1.9182E-005</v>
      </c>
      <c r="S427" s="20" t="n">
        <v>5.295E-007</v>
      </c>
      <c r="T427" s="20" t="n">
        <v>3</v>
      </c>
      <c r="U427" s="20" t="n">
        <v>0</v>
      </c>
      <c r="V427" s="20" t="n">
        <v>0</v>
      </c>
      <c r="W427" s="199" t="s">
        <v>996</v>
      </c>
      <c r="X427" s="20" t="s">
        <v>632</v>
      </c>
      <c r="Y427" s="20" t="s">
        <v>361</v>
      </c>
      <c r="Z427" s="20"/>
      <c r="AA427" s="20"/>
      <c r="AB427" s="20"/>
      <c r="AC427" s="20"/>
      <c r="AD427" s="20"/>
      <c r="AE427" s="20"/>
      <c r="AF427" s="20"/>
      <c r="AG427" s="20"/>
      <c r="AH427" s="20"/>
      <c r="AI427" s="20"/>
      <c r="AJ427" s="20"/>
      <c r="AK427" s="20"/>
      <c r="AL427" s="20"/>
      <c r="AM427" s="20"/>
      <c r="AN427" s="20"/>
      <c r="AO427" s="20"/>
    </row>
    <row r="428" customFormat="false" ht="14.25" hidden="false" customHeight="true" outlineLevel="0" collapsed="false">
      <c r="A428" s="20" t="s">
        <v>997</v>
      </c>
      <c r="B428" s="20" t="s">
        <v>357</v>
      </c>
      <c r="C428" s="20" t="n">
        <v>0</v>
      </c>
      <c r="D428" s="20" t="n">
        <v>200</v>
      </c>
      <c r="E428" s="20" t="n">
        <v>976</v>
      </c>
      <c r="F428" s="20" t="s">
        <v>358</v>
      </c>
      <c r="G428" s="197" t="n">
        <v>0.0009617</v>
      </c>
      <c r="H428" s="197" t="n">
        <v>3.0307E-005</v>
      </c>
      <c r="I428" s="197" t="n">
        <v>-8.2194E-006</v>
      </c>
      <c r="J428" s="197" t="n">
        <v>-3.892E-007</v>
      </c>
      <c r="K428" s="197" t="n">
        <v>0.00096992</v>
      </c>
      <c r="L428" s="197" t="n">
        <v>3.0696E-005</v>
      </c>
      <c r="M428" s="198" t="n">
        <v>1.81</v>
      </c>
      <c r="N428" s="20" t="n">
        <v>0</v>
      </c>
      <c r="O428" s="20" t="n">
        <v>0</v>
      </c>
      <c r="P428" s="20" t="n">
        <v>0</v>
      </c>
      <c r="Q428" s="20" t="n">
        <v>1</v>
      </c>
      <c r="R428" s="20" t="n">
        <v>9.6992E-006</v>
      </c>
      <c r="S428" s="20" t="n">
        <v>3.07E-007</v>
      </c>
      <c r="T428" s="20" t="n">
        <v>3</v>
      </c>
      <c r="U428" s="20" t="n">
        <v>0</v>
      </c>
      <c r="V428" s="20" t="n">
        <v>0</v>
      </c>
      <c r="W428" s="199" t="s">
        <v>998</v>
      </c>
      <c r="X428" s="20" t="s">
        <v>632</v>
      </c>
      <c r="Y428" s="20" t="s">
        <v>361</v>
      </c>
      <c r="Z428" s="20"/>
      <c r="AA428" s="20"/>
      <c r="AB428" s="20"/>
      <c r="AC428" s="20"/>
      <c r="AD428" s="20"/>
      <c r="AE428" s="20"/>
      <c r="AF428" s="20"/>
      <c r="AG428" s="20"/>
      <c r="AH428" s="20"/>
      <c r="AI428" s="20"/>
      <c r="AJ428" s="20"/>
      <c r="AK428" s="20"/>
      <c r="AL428" s="20"/>
      <c r="AM428" s="20"/>
      <c r="AN428" s="20"/>
      <c r="AO428" s="20"/>
    </row>
    <row r="429" customFormat="false" ht="14.25" hidden="false" customHeight="true" outlineLevel="0" collapsed="false">
      <c r="A429" s="20" t="s">
        <v>997</v>
      </c>
      <c r="B429" s="20" t="s">
        <v>357</v>
      </c>
      <c r="C429" s="20" t="n">
        <v>0</v>
      </c>
      <c r="D429" s="20" t="n">
        <v>200</v>
      </c>
      <c r="E429" s="20" t="n">
        <v>976</v>
      </c>
      <c r="F429" s="20" t="s">
        <v>358</v>
      </c>
      <c r="G429" s="197" t="n">
        <v>0.00096209</v>
      </c>
      <c r="H429" s="197" t="n">
        <v>3.0123E-005</v>
      </c>
      <c r="I429" s="197" t="n">
        <v>-8.2194E-006</v>
      </c>
      <c r="J429" s="197" t="n">
        <v>-3.892E-007</v>
      </c>
      <c r="K429" s="197" t="n">
        <v>0.00097031</v>
      </c>
      <c r="L429" s="197" t="n">
        <v>3.0513E-005</v>
      </c>
      <c r="M429" s="198" t="n">
        <v>1.8</v>
      </c>
      <c r="N429" s="20" t="n">
        <v>0</v>
      </c>
      <c r="O429" s="20" t="n">
        <v>0</v>
      </c>
      <c r="P429" s="20" t="n">
        <v>0</v>
      </c>
      <c r="Q429" s="20" t="n">
        <v>1</v>
      </c>
      <c r="R429" s="20" t="n">
        <v>9.7031E-006</v>
      </c>
      <c r="S429" s="20" t="n">
        <v>3.051E-007</v>
      </c>
      <c r="T429" s="20" t="n">
        <v>3</v>
      </c>
      <c r="U429" s="20" t="n">
        <v>0</v>
      </c>
      <c r="V429" s="20" t="n">
        <v>0</v>
      </c>
      <c r="W429" s="199" t="s">
        <v>999</v>
      </c>
      <c r="X429" s="20" t="s">
        <v>632</v>
      </c>
      <c r="Y429" s="20" t="s">
        <v>361</v>
      </c>
      <c r="Z429" s="20"/>
      <c r="AA429" s="20"/>
      <c r="AB429" s="20"/>
      <c r="AC429" s="20"/>
      <c r="AD429" s="20"/>
      <c r="AE429" s="20"/>
      <c r="AF429" s="20"/>
      <c r="AG429" s="20"/>
      <c r="AH429" s="20"/>
      <c r="AI429" s="20"/>
      <c r="AJ429" s="20"/>
      <c r="AK429" s="20"/>
      <c r="AL429" s="20"/>
      <c r="AM429" s="20"/>
      <c r="AN429" s="20"/>
      <c r="AO429" s="20"/>
    </row>
    <row r="430" customFormat="false" ht="14.25" hidden="false" customHeight="true" outlineLevel="0" collapsed="false">
      <c r="A430" s="20" t="s">
        <v>1000</v>
      </c>
      <c r="B430" s="20" t="s">
        <v>357</v>
      </c>
      <c r="C430" s="20" t="n">
        <v>0</v>
      </c>
      <c r="D430" s="20" t="n">
        <v>200</v>
      </c>
      <c r="E430" s="20" t="n">
        <v>976</v>
      </c>
      <c r="F430" s="20" t="s">
        <v>358</v>
      </c>
      <c r="G430" s="197" t="n">
        <v>0.0011099</v>
      </c>
      <c r="H430" s="197" t="n">
        <v>3.54E-005</v>
      </c>
      <c r="I430" s="197" t="n">
        <v>-8.2194E-006</v>
      </c>
      <c r="J430" s="197" t="n">
        <v>-3.892E-007</v>
      </c>
      <c r="K430" s="197" t="n">
        <v>0.0011181</v>
      </c>
      <c r="L430" s="197" t="n">
        <v>3.58E-005</v>
      </c>
      <c r="M430" s="198" t="n">
        <v>1.84</v>
      </c>
      <c r="N430" s="20" t="n">
        <v>0</v>
      </c>
      <c r="O430" s="20" t="n">
        <v>0</v>
      </c>
      <c r="P430" s="20" t="n">
        <v>0</v>
      </c>
      <c r="Q430" s="20" t="n">
        <v>1</v>
      </c>
      <c r="R430" s="20" t="n">
        <v>1.1181E-005</v>
      </c>
      <c r="S430" s="20" t="n">
        <v>3.583E-007</v>
      </c>
      <c r="T430" s="20" t="n">
        <v>3</v>
      </c>
      <c r="U430" s="20" t="n">
        <v>0</v>
      </c>
      <c r="V430" s="20" t="n">
        <v>0</v>
      </c>
      <c r="W430" s="199" t="s">
        <v>1001</v>
      </c>
      <c r="X430" s="20" t="s">
        <v>632</v>
      </c>
      <c r="Y430" s="20" t="s">
        <v>361</v>
      </c>
      <c r="Z430" s="20"/>
      <c r="AA430" s="20"/>
      <c r="AB430" s="20"/>
      <c r="AC430" s="20"/>
      <c r="AD430" s="20"/>
      <c r="AE430" s="20"/>
      <c r="AF430" s="20"/>
      <c r="AG430" s="20"/>
      <c r="AH430" s="20"/>
      <c r="AI430" s="20"/>
      <c r="AJ430" s="20"/>
      <c r="AK430" s="20"/>
      <c r="AL430" s="20"/>
      <c r="AM430" s="20"/>
      <c r="AN430" s="20"/>
      <c r="AO430" s="20"/>
    </row>
    <row r="431" customFormat="false" ht="14.25" hidden="false" customHeight="true" outlineLevel="0" collapsed="false">
      <c r="A431" s="20" t="s">
        <v>1000</v>
      </c>
      <c r="B431" s="20" t="s">
        <v>357</v>
      </c>
      <c r="C431" s="20" t="n">
        <v>0</v>
      </c>
      <c r="D431" s="20" t="n">
        <v>200</v>
      </c>
      <c r="E431" s="20" t="n">
        <v>976</v>
      </c>
      <c r="F431" s="20" t="s">
        <v>358</v>
      </c>
      <c r="G431" s="197" t="n">
        <v>0.0011101</v>
      </c>
      <c r="H431" s="197" t="n">
        <v>3.53E-005</v>
      </c>
      <c r="I431" s="197" t="n">
        <v>-8.2194E-006</v>
      </c>
      <c r="J431" s="197" t="n">
        <v>-3.892E-007</v>
      </c>
      <c r="K431" s="197" t="n">
        <v>0.0011183</v>
      </c>
      <c r="L431" s="197" t="n">
        <v>3.57E-005</v>
      </c>
      <c r="M431" s="198" t="n">
        <v>1.83</v>
      </c>
      <c r="N431" s="20" t="n">
        <v>0</v>
      </c>
      <c r="O431" s="20" t="n">
        <v>0</v>
      </c>
      <c r="P431" s="20" t="n">
        <v>0</v>
      </c>
      <c r="Q431" s="20" t="n">
        <v>1</v>
      </c>
      <c r="R431" s="20" t="n">
        <v>1.1183E-005</v>
      </c>
      <c r="S431" s="20" t="n">
        <v>3.568E-007</v>
      </c>
      <c r="T431" s="20" t="n">
        <v>3</v>
      </c>
      <c r="U431" s="20" t="n">
        <v>0</v>
      </c>
      <c r="V431" s="20" t="n">
        <v>0</v>
      </c>
      <c r="W431" s="199" t="s">
        <v>1002</v>
      </c>
      <c r="X431" s="20" t="s">
        <v>632</v>
      </c>
      <c r="Y431" s="20" t="s">
        <v>361</v>
      </c>
      <c r="Z431" s="20"/>
      <c r="AA431" s="20"/>
      <c r="AB431" s="20"/>
      <c r="AC431" s="20"/>
      <c r="AD431" s="20"/>
      <c r="AE431" s="20"/>
      <c r="AF431" s="20"/>
      <c r="AG431" s="20"/>
      <c r="AH431" s="20"/>
      <c r="AI431" s="20"/>
      <c r="AJ431" s="20"/>
      <c r="AK431" s="20"/>
      <c r="AL431" s="20"/>
      <c r="AM431" s="20"/>
      <c r="AN431" s="20"/>
      <c r="AO431" s="20"/>
    </row>
    <row r="432" customFormat="false" ht="14.25" hidden="false" customHeight="true" outlineLevel="0" collapsed="false">
      <c r="A432" s="20" t="s">
        <v>1003</v>
      </c>
      <c r="B432" s="20" t="s">
        <v>357</v>
      </c>
      <c r="C432" s="20" t="n">
        <v>0</v>
      </c>
      <c r="D432" s="20" t="n">
        <v>200</v>
      </c>
      <c r="E432" s="20" t="n">
        <v>976</v>
      </c>
      <c r="F432" s="20" t="s">
        <v>358</v>
      </c>
      <c r="G432" s="197" t="n">
        <v>0.0019565</v>
      </c>
      <c r="H432" s="197" t="n">
        <v>5.97E-005</v>
      </c>
      <c r="I432" s="197" t="n">
        <v>-8.2194E-006</v>
      </c>
      <c r="J432" s="197" t="n">
        <v>-3.892E-007</v>
      </c>
      <c r="K432" s="197" t="n">
        <v>0.0019647</v>
      </c>
      <c r="L432" s="197" t="n">
        <v>6.01E-005</v>
      </c>
      <c r="M432" s="198" t="n">
        <v>1.75</v>
      </c>
      <c r="N432" s="20" t="n">
        <v>0</v>
      </c>
      <c r="O432" s="20" t="n">
        <v>0</v>
      </c>
      <c r="P432" s="20" t="n">
        <v>0</v>
      </c>
      <c r="Q432" s="20" t="n">
        <v>1</v>
      </c>
      <c r="R432" s="20" t="n">
        <v>1.9647E-005</v>
      </c>
      <c r="S432" s="20" t="n">
        <v>6.007E-007</v>
      </c>
      <c r="T432" s="20" t="n">
        <v>3</v>
      </c>
      <c r="U432" s="20" t="n">
        <v>0</v>
      </c>
      <c r="V432" s="20" t="n">
        <v>0</v>
      </c>
      <c r="W432" s="199" t="s">
        <v>1004</v>
      </c>
      <c r="X432" s="20" t="s">
        <v>632</v>
      </c>
      <c r="Y432" s="20" t="s">
        <v>361</v>
      </c>
      <c r="Z432" s="20"/>
      <c r="AA432" s="20"/>
      <c r="AB432" s="20"/>
      <c r="AC432" s="20"/>
      <c r="AD432" s="20"/>
      <c r="AE432" s="20"/>
      <c r="AF432" s="20"/>
      <c r="AG432" s="20"/>
      <c r="AH432" s="20"/>
      <c r="AI432" s="20"/>
      <c r="AJ432" s="20"/>
      <c r="AK432" s="20"/>
      <c r="AL432" s="20"/>
      <c r="AM432" s="20"/>
      <c r="AN432" s="20"/>
      <c r="AO432" s="20"/>
    </row>
    <row r="433" customFormat="false" ht="14.25" hidden="false" customHeight="true" outlineLevel="0" collapsed="false">
      <c r="A433" s="20" t="s">
        <v>1003</v>
      </c>
      <c r="B433" s="20" t="s">
        <v>357</v>
      </c>
      <c r="C433" s="20" t="n">
        <v>0</v>
      </c>
      <c r="D433" s="20" t="n">
        <v>200</v>
      </c>
      <c r="E433" s="20" t="n">
        <v>976</v>
      </c>
      <c r="F433" s="20" t="s">
        <v>358</v>
      </c>
      <c r="G433" s="197" t="n">
        <v>0.0019568</v>
      </c>
      <c r="H433" s="197" t="n">
        <v>5.95E-005</v>
      </c>
      <c r="I433" s="197" t="n">
        <v>-8.2194E-006</v>
      </c>
      <c r="J433" s="197" t="n">
        <v>-3.892E-007</v>
      </c>
      <c r="K433" s="197" t="n">
        <v>0.0019651</v>
      </c>
      <c r="L433" s="197" t="n">
        <v>5.99E-005</v>
      </c>
      <c r="M433" s="198" t="n">
        <v>1.75</v>
      </c>
      <c r="N433" s="20" t="n">
        <v>0</v>
      </c>
      <c r="O433" s="20" t="n">
        <v>0</v>
      </c>
      <c r="P433" s="20" t="n">
        <v>0</v>
      </c>
      <c r="Q433" s="20" t="n">
        <v>1</v>
      </c>
      <c r="R433" s="20" t="n">
        <v>1.9651E-005</v>
      </c>
      <c r="S433" s="20" t="n">
        <v>5.993E-007</v>
      </c>
      <c r="T433" s="20" t="n">
        <v>3</v>
      </c>
      <c r="U433" s="20" t="n">
        <v>0</v>
      </c>
      <c r="V433" s="20" t="n">
        <v>0</v>
      </c>
      <c r="W433" s="199" t="s">
        <v>1005</v>
      </c>
      <c r="X433" s="20" t="s">
        <v>632</v>
      </c>
      <c r="Y433" s="20" t="s">
        <v>361</v>
      </c>
      <c r="Z433" s="20"/>
      <c r="AA433" s="20"/>
      <c r="AB433" s="20"/>
      <c r="AC433" s="20"/>
      <c r="AD433" s="20"/>
      <c r="AE433" s="20"/>
      <c r="AF433" s="20"/>
      <c r="AG433" s="20"/>
      <c r="AH433" s="20"/>
      <c r="AI433" s="20"/>
      <c r="AJ433" s="20"/>
      <c r="AK433" s="20"/>
      <c r="AL433" s="20"/>
      <c r="AM433" s="20"/>
      <c r="AN433" s="20"/>
      <c r="AO433" s="20"/>
    </row>
    <row r="434" customFormat="false" ht="14.25" hidden="false" customHeight="true" outlineLevel="0" collapsed="false">
      <c r="A434" s="20" t="s">
        <v>1006</v>
      </c>
      <c r="B434" s="20" t="s">
        <v>357</v>
      </c>
      <c r="C434" s="20" t="n">
        <v>0</v>
      </c>
      <c r="D434" s="20" t="n">
        <v>200</v>
      </c>
      <c r="E434" s="20" t="n">
        <v>976</v>
      </c>
      <c r="F434" s="20" t="s">
        <v>358</v>
      </c>
      <c r="G434" s="197" t="n">
        <v>0.00084431</v>
      </c>
      <c r="H434" s="197" t="n">
        <v>2.4362E-005</v>
      </c>
      <c r="I434" s="197" t="n">
        <v>-8.2194E-006</v>
      </c>
      <c r="J434" s="197" t="n">
        <v>-3.892E-007</v>
      </c>
      <c r="K434" s="197" t="n">
        <v>0.00085253</v>
      </c>
      <c r="L434" s="197" t="n">
        <v>2.4751E-005</v>
      </c>
      <c r="M434" s="198" t="n">
        <v>1.66</v>
      </c>
      <c r="N434" s="20" t="n">
        <v>0</v>
      </c>
      <c r="O434" s="20" t="n">
        <v>0</v>
      </c>
      <c r="P434" s="20" t="n">
        <v>0</v>
      </c>
      <c r="Q434" s="20" t="n">
        <v>1</v>
      </c>
      <c r="R434" s="20" t="n">
        <v>8.5253E-006</v>
      </c>
      <c r="S434" s="20" t="n">
        <v>2.475E-007</v>
      </c>
      <c r="T434" s="20" t="n">
        <v>3</v>
      </c>
      <c r="U434" s="20" t="n">
        <v>0</v>
      </c>
      <c r="V434" s="20" t="n">
        <v>0</v>
      </c>
      <c r="W434" s="199" t="s">
        <v>1007</v>
      </c>
      <c r="X434" s="20" t="s">
        <v>632</v>
      </c>
      <c r="Y434" s="20" t="s">
        <v>361</v>
      </c>
      <c r="Z434" s="20"/>
      <c r="AA434" s="20"/>
      <c r="AB434" s="20"/>
      <c r="AC434" s="20"/>
      <c r="AD434" s="20"/>
      <c r="AE434" s="20"/>
      <c r="AF434" s="20"/>
      <c r="AG434" s="20"/>
      <c r="AH434" s="20"/>
      <c r="AI434" s="20"/>
      <c r="AJ434" s="20"/>
      <c r="AK434" s="20"/>
      <c r="AL434" s="20"/>
      <c r="AM434" s="20"/>
      <c r="AN434" s="20"/>
      <c r="AO434" s="20"/>
    </row>
    <row r="435" customFormat="false" ht="14.25" hidden="false" customHeight="true" outlineLevel="0" collapsed="false">
      <c r="A435" s="20" t="s">
        <v>1006</v>
      </c>
      <c r="B435" s="20" t="s">
        <v>357</v>
      </c>
      <c r="C435" s="20" t="n">
        <v>0</v>
      </c>
      <c r="D435" s="20" t="n">
        <v>200</v>
      </c>
      <c r="E435" s="20" t="n">
        <v>976</v>
      </c>
      <c r="F435" s="20" t="s">
        <v>358</v>
      </c>
      <c r="G435" s="197" t="n">
        <v>0.00084452</v>
      </c>
      <c r="H435" s="197" t="n">
        <v>2.4737E-005</v>
      </c>
      <c r="I435" s="197" t="n">
        <v>-8.2194E-006</v>
      </c>
      <c r="J435" s="197" t="n">
        <v>-3.892E-007</v>
      </c>
      <c r="K435" s="197" t="n">
        <v>0.00085274</v>
      </c>
      <c r="L435" s="197" t="n">
        <v>2.5127E-005</v>
      </c>
      <c r="M435" s="198" t="n">
        <v>1.69</v>
      </c>
      <c r="N435" s="20" t="n">
        <v>0</v>
      </c>
      <c r="O435" s="20" t="n">
        <v>0</v>
      </c>
      <c r="P435" s="20" t="n">
        <v>0</v>
      </c>
      <c r="Q435" s="20" t="n">
        <v>1</v>
      </c>
      <c r="R435" s="20" t="n">
        <v>8.5274E-006</v>
      </c>
      <c r="S435" s="20" t="n">
        <v>2.513E-007</v>
      </c>
      <c r="T435" s="20" t="n">
        <v>3</v>
      </c>
      <c r="U435" s="20" t="n">
        <v>0</v>
      </c>
      <c r="V435" s="20" t="n">
        <v>0</v>
      </c>
      <c r="W435" s="199" t="s">
        <v>1008</v>
      </c>
      <c r="X435" s="20" t="s">
        <v>632</v>
      </c>
      <c r="Y435" s="20" t="s">
        <v>361</v>
      </c>
      <c r="Z435" s="20"/>
      <c r="AA435" s="20"/>
      <c r="AB435" s="20"/>
      <c r="AC435" s="20"/>
      <c r="AD435" s="20"/>
      <c r="AE435" s="20"/>
      <c r="AF435" s="20"/>
      <c r="AG435" s="20"/>
      <c r="AH435" s="20"/>
      <c r="AI435" s="20"/>
      <c r="AJ435" s="20"/>
      <c r="AK435" s="20"/>
      <c r="AL435" s="20"/>
      <c r="AM435" s="20"/>
      <c r="AN435" s="20"/>
      <c r="AO435" s="20"/>
    </row>
    <row r="436" customFormat="false" ht="14.25" hidden="false" customHeight="true" outlineLevel="0" collapsed="false">
      <c r="A436" s="20" t="s">
        <v>1009</v>
      </c>
      <c r="B436" s="20" t="s">
        <v>357</v>
      </c>
      <c r="C436" s="20" t="n">
        <v>0</v>
      </c>
      <c r="D436" s="20" t="n">
        <v>200</v>
      </c>
      <c r="E436" s="20" t="n">
        <v>976</v>
      </c>
      <c r="F436" s="20" t="s">
        <v>358</v>
      </c>
      <c r="G436" s="197" t="n">
        <v>0.0012079</v>
      </c>
      <c r="H436" s="197" t="n">
        <v>4.21E-005</v>
      </c>
      <c r="I436" s="197" t="n">
        <v>-8.2194E-006</v>
      </c>
      <c r="J436" s="197" t="n">
        <v>-3.892E-007</v>
      </c>
      <c r="K436" s="197" t="n">
        <v>0.0012161</v>
      </c>
      <c r="L436" s="197" t="n">
        <v>4.25E-005</v>
      </c>
      <c r="M436" s="198" t="n">
        <v>2</v>
      </c>
      <c r="N436" s="20" t="n">
        <v>0</v>
      </c>
      <c r="O436" s="20" t="n">
        <v>0</v>
      </c>
      <c r="P436" s="20" t="n">
        <v>0</v>
      </c>
      <c r="Q436" s="20" t="n">
        <v>1</v>
      </c>
      <c r="R436" s="20" t="n">
        <v>1.2161E-005</v>
      </c>
      <c r="S436" s="20" t="n">
        <v>4.253E-007</v>
      </c>
      <c r="T436" s="20" t="n">
        <v>3</v>
      </c>
      <c r="U436" s="20" t="n">
        <v>0</v>
      </c>
      <c r="V436" s="20" t="n">
        <v>0</v>
      </c>
      <c r="W436" s="199" t="s">
        <v>1010</v>
      </c>
      <c r="X436" s="20" t="s">
        <v>632</v>
      </c>
      <c r="Y436" s="20" t="s">
        <v>361</v>
      </c>
      <c r="Z436" s="20"/>
      <c r="AA436" s="20"/>
      <c r="AB436" s="20"/>
      <c r="AC436" s="20"/>
      <c r="AD436" s="20"/>
      <c r="AE436" s="20"/>
      <c r="AF436" s="20"/>
      <c r="AG436" s="20"/>
      <c r="AH436" s="20"/>
      <c r="AI436" s="20"/>
      <c r="AJ436" s="20"/>
      <c r="AK436" s="20"/>
      <c r="AL436" s="20"/>
      <c r="AM436" s="20"/>
      <c r="AN436" s="20"/>
      <c r="AO436" s="20"/>
    </row>
    <row r="437" customFormat="false" ht="14.25" hidden="false" customHeight="true" outlineLevel="0" collapsed="false">
      <c r="A437" s="20" t="s">
        <v>1009</v>
      </c>
      <c r="B437" s="20" t="s">
        <v>357</v>
      </c>
      <c r="C437" s="20" t="n">
        <v>0</v>
      </c>
      <c r="D437" s="20" t="n">
        <v>200</v>
      </c>
      <c r="E437" s="20" t="n">
        <v>976</v>
      </c>
      <c r="F437" s="20" t="s">
        <v>358</v>
      </c>
      <c r="G437" s="197" t="n">
        <v>0.0012083</v>
      </c>
      <c r="H437" s="197" t="n">
        <v>4.23E-005</v>
      </c>
      <c r="I437" s="197" t="n">
        <v>-8.2194E-006</v>
      </c>
      <c r="J437" s="197" t="n">
        <v>-3.892E-007</v>
      </c>
      <c r="K437" s="197" t="n">
        <v>0.0012165</v>
      </c>
      <c r="L437" s="197" t="n">
        <v>4.27E-005</v>
      </c>
      <c r="M437" s="198" t="n">
        <v>2.01</v>
      </c>
      <c r="N437" s="20" t="n">
        <v>0</v>
      </c>
      <c r="O437" s="20" t="n">
        <v>0</v>
      </c>
      <c r="P437" s="20" t="n">
        <v>0</v>
      </c>
      <c r="Q437" s="20" t="n">
        <v>1</v>
      </c>
      <c r="R437" s="20" t="n">
        <v>1.2165E-005</v>
      </c>
      <c r="S437" s="20" t="n">
        <v>4.27E-007</v>
      </c>
      <c r="T437" s="20" t="n">
        <v>3</v>
      </c>
      <c r="U437" s="20" t="n">
        <v>0</v>
      </c>
      <c r="V437" s="20" t="n">
        <v>0</v>
      </c>
      <c r="W437" s="199" t="s">
        <v>1011</v>
      </c>
      <c r="X437" s="20" t="s">
        <v>632</v>
      </c>
      <c r="Y437" s="20" t="s">
        <v>361</v>
      </c>
      <c r="Z437" s="20"/>
      <c r="AA437" s="20"/>
      <c r="AB437" s="20"/>
      <c r="AC437" s="20"/>
      <c r="AD437" s="20"/>
      <c r="AE437" s="20"/>
      <c r="AF437" s="20"/>
      <c r="AG437" s="20"/>
      <c r="AH437" s="20"/>
      <c r="AI437" s="20"/>
      <c r="AJ437" s="20"/>
      <c r="AK437" s="20"/>
      <c r="AL437" s="20"/>
      <c r="AM437" s="20"/>
      <c r="AN437" s="20"/>
      <c r="AO437" s="20"/>
    </row>
    <row r="438" customFormat="false" ht="14.25" hidden="false" customHeight="true" outlineLevel="0" collapsed="false">
      <c r="A438" s="20" t="s">
        <v>1012</v>
      </c>
      <c r="B438" s="20" t="s">
        <v>357</v>
      </c>
      <c r="C438" s="20" t="n">
        <v>0</v>
      </c>
      <c r="D438" s="20" t="n">
        <v>200</v>
      </c>
      <c r="E438" s="20" t="n">
        <v>976</v>
      </c>
      <c r="F438" s="20" t="s">
        <v>358</v>
      </c>
      <c r="G438" s="197" t="n">
        <v>0.00064968</v>
      </c>
      <c r="H438" s="197" t="n">
        <v>2.1388E-005</v>
      </c>
      <c r="I438" s="197" t="n">
        <v>-8.2194E-006</v>
      </c>
      <c r="J438" s="197" t="n">
        <v>-3.892E-007</v>
      </c>
      <c r="K438" s="197" t="n">
        <v>0.0006579</v>
      </c>
      <c r="L438" s="197" t="n">
        <v>2.1777E-005</v>
      </c>
      <c r="M438" s="198" t="n">
        <v>1.9</v>
      </c>
      <c r="N438" s="20" t="n">
        <v>0</v>
      </c>
      <c r="O438" s="20" t="n">
        <v>0</v>
      </c>
      <c r="P438" s="20" t="n">
        <v>0</v>
      </c>
      <c r="Q438" s="20" t="n">
        <v>1</v>
      </c>
      <c r="R438" s="20" t="n">
        <v>6.579E-006</v>
      </c>
      <c r="S438" s="20" t="n">
        <v>2.178E-007</v>
      </c>
      <c r="T438" s="20" t="n">
        <v>3</v>
      </c>
      <c r="U438" s="20" t="n">
        <v>0</v>
      </c>
      <c r="V438" s="20" t="n">
        <v>0</v>
      </c>
      <c r="W438" s="199" t="s">
        <v>1013</v>
      </c>
      <c r="X438" s="20" t="s">
        <v>632</v>
      </c>
      <c r="Y438" s="20" t="s">
        <v>361</v>
      </c>
      <c r="Z438" s="20"/>
      <c r="AA438" s="20"/>
      <c r="AB438" s="20"/>
      <c r="AC438" s="20"/>
      <c r="AD438" s="20"/>
      <c r="AE438" s="20"/>
      <c r="AF438" s="20"/>
      <c r="AG438" s="20"/>
      <c r="AH438" s="20"/>
      <c r="AI438" s="20"/>
      <c r="AJ438" s="20"/>
      <c r="AK438" s="20"/>
      <c r="AL438" s="20"/>
      <c r="AM438" s="20"/>
      <c r="AN438" s="20"/>
      <c r="AO438" s="20"/>
    </row>
    <row r="439" customFormat="false" ht="14.25" hidden="false" customHeight="true" outlineLevel="0" collapsed="false">
      <c r="A439" s="20" t="s">
        <v>1012</v>
      </c>
      <c r="B439" s="20" t="s">
        <v>357</v>
      </c>
      <c r="C439" s="20" t="n">
        <v>0</v>
      </c>
      <c r="D439" s="20" t="n">
        <v>200</v>
      </c>
      <c r="E439" s="20" t="n">
        <v>976</v>
      </c>
      <c r="F439" s="20" t="s">
        <v>358</v>
      </c>
      <c r="G439" s="197" t="n">
        <v>0.00064941</v>
      </c>
      <c r="H439" s="197" t="n">
        <v>2.1752E-005</v>
      </c>
      <c r="I439" s="197" t="n">
        <v>-8.2194E-006</v>
      </c>
      <c r="J439" s="197" t="n">
        <v>-3.892E-007</v>
      </c>
      <c r="K439" s="197" t="n">
        <v>0.00065763</v>
      </c>
      <c r="L439" s="197" t="n">
        <v>2.2141E-005</v>
      </c>
      <c r="M439" s="198" t="n">
        <v>1.93</v>
      </c>
      <c r="N439" s="20" t="n">
        <v>0</v>
      </c>
      <c r="O439" s="20" t="n">
        <v>0</v>
      </c>
      <c r="P439" s="20" t="n">
        <v>0</v>
      </c>
      <c r="Q439" s="20" t="n">
        <v>1</v>
      </c>
      <c r="R439" s="20" t="n">
        <v>6.5763E-006</v>
      </c>
      <c r="S439" s="20" t="n">
        <v>2.214E-007</v>
      </c>
      <c r="T439" s="20" t="n">
        <v>3</v>
      </c>
      <c r="U439" s="20" t="n">
        <v>0</v>
      </c>
      <c r="V439" s="20" t="n">
        <v>0</v>
      </c>
      <c r="W439" s="199" t="s">
        <v>1014</v>
      </c>
      <c r="X439" s="20" t="s">
        <v>632</v>
      </c>
      <c r="Y439" s="20" t="s">
        <v>361</v>
      </c>
      <c r="Z439" s="20"/>
      <c r="AA439" s="20"/>
      <c r="AB439" s="20"/>
      <c r="AC439" s="20"/>
      <c r="AD439" s="20"/>
      <c r="AE439" s="20"/>
      <c r="AF439" s="20"/>
      <c r="AG439" s="20"/>
      <c r="AH439" s="20"/>
      <c r="AI439" s="20"/>
      <c r="AJ439" s="20"/>
      <c r="AK439" s="20"/>
      <c r="AL439" s="20"/>
      <c r="AM439" s="20"/>
      <c r="AN439" s="20"/>
      <c r="AO439" s="20"/>
    </row>
    <row r="440" customFormat="false" ht="14.25" hidden="false" customHeight="true" outlineLevel="0" collapsed="false">
      <c r="A440" s="20" t="s">
        <v>1015</v>
      </c>
      <c r="B440" s="20" t="s">
        <v>357</v>
      </c>
      <c r="C440" s="20" t="n">
        <v>0</v>
      </c>
      <c r="D440" s="20" t="n">
        <v>200</v>
      </c>
      <c r="E440" s="20" t="n">
        <v>976</v>
      </c>
      <c r="F440" s="20" t="s">
        <v>358</v>
      </c>
      <c r="G440" s="197" t="n">
        <v>0.00048218</v>
      </c>
      <c r="H440" s="197" t="n">
        <v>1.4561E-005</v>
      </c>
      <c r="I440" s="197" t="n">
        <v>-8.2194E-006</v>
      </c>
      <c r="J440" s="197" t="n">
        <v>-3.892E-007</v>
      </c>
      <c r="K440" s="197" t="n">
        <v>0.0004904</v>
      </c>
      <c r="L440" s="197" t="n">
        <v>1.4951E-005</v>
      </c>
      <c r="M440" s="198" t="n">
        <v>1.75</v>
      </c>
      <c r="N440" s="20" t="n">
        <v>0</v>
      </c>
      <c r="O440" s="20" t="n">
        <v>0</v>
      </c>
      <c r="P440" s="20" t="n">
        <v>0</v>
      </c>
      <c r="Q440" s="20" t="n">
        <v>1</v>
      </c>
      <c r="R440" s="20" t="n">
        <v>4.904E-006</v>
      </c>
      <c r="S440" s="20" t="n">
        <v>1.495E-007</v>
      </c>
      <c r="T440" s="20" t="n">
        <v>3</v>
      </c>
      <c r="U440" s="20" t="n">
        <v>0</v>
      </c>
      <c r="V440" s="20" t="n">
        <v>0</v>
      </c>
      <c r="W440" s="199" t="s">
        <v>1016</v>
      </c>
      <c r="X440" s="20" t="s">
        <v>632</v>
      </c>
      <c r="Y440" s="20" t="s">
        <v>361</v>
      </c>
      <c r="Z440" s="20"/>
      <c r="AA440" s="20"/>
      <c r="AB440" s="20"/>
      <c r="AC440" s="20"/>
      <c r="AD440" s="20"/>
      <c r="AE440" s="20"/>
      <c r="AF440" s="20"/>
      <c r="AG440" s="20"/>
      <c r="AH440" s="20"/>
      <c r="AI440" s="20"/>
      <c r="AJ440" s="20"/>
      <c r="AK440" s="20"/>
      <c r="AL440" s="20"/>
      <c r="AM440" s="20"/>
      <c r="AN440" s="20"/>
      <c r="AO440" s="20"/>
    </row>
    <row r="441" customFormat="false" ht="14.25" hidden="false" customHeight="true" outlineLevel="0" collapsed="false">
      <c r="A441" s="20" t="s">
        <v>1015</v>
      </c>
      <c r="B441" s="20" t="s">
        <v>357</v>
      </c>
      <c r="C441" s="20" t="n">
        <v>0</v>
      </c>
      <c r="D441" s="20" t="n">
        <v>200</v>
      </c>
      <c r="E441" s="20" t="n">
        <v>976</v>
      </c>
      <c r="F441" s="20" t="s">
        <v>358</v>
      </c>
      <c r="G441" s="197" t="n">
        <v>0.00048225</v>
      </c>
      <c r="H441" s="197" t="n">
        <v>1.4587E-005</v>
      </c>
      <c r="I441" s="197" t="n">
        <v>-8.2194E-006</v>
      </c>
      <c r="J441" s="197" t="n">
        <v>-3.892E-007</v>
      </c>
      <c r="K441" s="197" t="n">
        <v>0.00049047</v>
      </c>
      <c r="L441" s="197" t="n">
        <v>1.4977E-005</v>
      </c>
      <c r="M441" s="198" t="n">
        <v>1.75</v>
      </c>
      <c r="N441" s="20" t="n">
        <v>0</v>
      </c>
      <c r="O441" s="20" t="n">
        <v>0</v>
      </c>
      <c r="P441" s="20" t="n">
        <v>0</v>
      </c>
      <c r="Q441" s="20" t="n">
        <v>1</v>
      </c>
      <c r="R441" s="20" t="n">
        <v>4.9047E-006</v>
      </c>
      <c r="S441" s="20" t="n">
        <v>1.498E-007</v>
      </c>
      <c r="T441" s="20" t="n">
        <v>3</v>
      </c>
      <c r="U441" s="20" t="n">
        <v>0</v>
      </c>
      <c r="V441" s="20" t="n">
        <v>0</v>
      </c>
      <c r="W441" s="199" t="s">
        <v>1017</v>
      </c>
      <c r="X441" s="20" t="s">
        <v>632</v>
      </c>
      <c r="Y441" s="20" t="s">
        <v>361</v>
      </c>
      <c r="Z441" s="20"/>
      <c r="AA441" s="20"/>
      <c r="AB441" s="20"/>
      <c r="AC441" s="20"/>
      <c r="AD441" s="20"/>
      <c r="AE441" s="20"/>
      <c r="AF441" s="20"/>
      <c r="AG441" s="20"/>
      <c r="AH441" s="20"/>
      <c r="AI441" s="20"/>
      <c r="AJ441" s="20"/>
      <c r="AK441" s="20"/>
      <c r="AL441" s="20"/>
      <c r="AM441" s="20"/>
      <c r="AN441" s="20"/>
      <c r="AO441" s="20"/>
    </row>
    <row r="442" customFormat="false" ht="14.25" hidden="false" customHeight="true" outlineLevel="0" collapsed="false">
      <c r="A442" s="20" t="s">
        <v>1018</v>
      </c>
      <c r="B442" s="20" t="s">
        <v>357</v>
      </c>
      <c r="C442" s="20" t="n">
        <v>0</v>
      </c>
      <c r="D442" s="20" t="n">
        <v>200</v>
      </c>
      <c r="E442" s="20" t="n">
        <v>976</v>
      </c>
      <c r="F442" s="20" t="s">
        <v>358</v>
      </c>
      <c r="G442" s="197" t="n">
        <v>0.0004544</v>
      </c>
      <c r="H442" s="197" t="n">
        <v>1.3351E-005</v>
      </c>
      <c r="I442" s="197" t="n">
        <v>-8.2194E-006</v>
      </c>
      <c r="J442" s="197" t="n">
        <v>-3.892E-007</v>
      </c>
      <c r="K442" s="197" t="n">
        <v>0.00046262</v>
      </c>
      <c r="L442" s="197" t="n">
        <v>1.374E-005</v>
      </c>
      <c r="M442" s="198" t="n">
        <v>1.7</v>
      </c>
      <c r="N442" s="20" t="n">
        <v>0</v>
      </c>
      <c r="O442" s="20" t="n">
        <v>0</v>
      </c>
      <c r="P442" s="20" t="n">
        <v>0</v>
      </c>
      <c r="Q442" s="20" t="n">
        <v>1</v>
      </c>
      <c r="R442" s="20" t="n">
        <v>4.6262E-006</v>
      </c>
      <c r="S442" s="20" t="n">
        <v>1.374E-007</v>
      </c>
      <c r="T442" s="20" t="n">
        <v>3</v>
      </c>
      <c r="U442" s="20" t="n">
        <v>0</v>
      </c>
      <c r="V442" s="20" t="n">
        <v>0</v>
      </c>
      <c r="W442" s="199" t="s">
        <v>1019</v>
      </c>
      <c r="X442" s="20" t="s">
        <v>632</v>
      </c>
      <c r="Y442" s="20" t="s">
        <v>361</v>
      </c>
      <c r="Z442" s="20"/>
      <c r="AA442" s="20"/>
      <c r="AB442" s="20"/>
      <c r="AC442" s="20"/>
      <c r="AD442" s="20"/>
      <c r="AE442" s="20"/>
      <c r="AF442" s="20"/>
      <c r="AG442" s="20"/>
      <c r="AH442" s="20"/>
      <c r="AI442" s="20"/>
      <c r="AJ442" s="20"/>
      <c r="AK442" s="20"/>
      <c r="AL442" s="20"/>
      <c r="AM442" s="20"/>
      <c r="AN442" s="20"/>
      <c r="AO442" s="20"/>
    </row>
    <row r="443" customFormat="false" ht="14.25" hidden="false" customHeight="true" outlineLevel="0" collapsed="false">
      <c r="A443" s="20" t="s">
        <v>1018</v>
      </c>
      <c r="B443" s="20" t="s">
        <v>357</v>
      </c>
      <c r="C443" s="20" t="n">
        <v>0</v>
      </c>
      <c r="D443" s="20" t="n">
        <v>200</v>
      </c>
      <c r="E443" s="20" t="n">
        <v>976</v>
      </c>
      <c r="F443" s="20" t="s">
        <v>358</v>
      </c>
      <c r="G443" s="197" t="n">
        <v>0.00045437</v>
      </c>
      <c r="H443" s="197" t="n">
        <v>1.365E-005</v>
      </c>
      <c r="I443" s="197" t="n">
        <v>-8.2194E-006</v>
      </c>
      <c r="J443" s="197" t="n">
        <v>-3.892E-007</v>
      </c>
      <c r="K443" s="197" t="n">
        <v>0.00046259</v>
      </c>
      <c r="L443" s="197" t="n">
        <v>1.4039E-005</v>
      </c>
      <c r="M443" s="198" t="n">
        <v>1.74</v>
      </c>
      <c r="N443" s="20" t="n">
        <v>0</v>
      </c>
      <c r="O443" s="20" t="n">
        <v>0</v>
      </c>
      <c r="P443" s="20" t="n">
        <v>0</v>
      </c>
      <c r="Q443" s="20" t="n">
        <v>1</v>
      </c>
      <c r="R443" s="20" t="n">
        <v>4.6259E-006</v>
      </c>
      <c r="S443" s="20" t="n">
        <v>1.404E-007</v>
      </c>
      <c r="T443" s="20" t="n">
        <v>3</v>
      </c>
      <c r="U443" s="20" t="n">
        <v>0</v>
      </c>
      <c r="V443" s="20" t="n">
        <v>0</v>
      </c>
      <c r="W443" s="199" t="s">
        <v>1020</v>
      </c>
      <c r="X443" s="20" t="s">
        <v>632</v>
      </c>
      <c r="Y443" s="20" t="s">
        <v>361</v>
      </c>
      <c r="Z443" s="20"/>
      <c r="AA443" s="20"/>
      <c r="AB443" s="20"/>
      <c r="AC443" s="20"/>
      <c r="AD443" s="20"/>
      <c r="AE443" s="20"/>
      <c r="AF443" s="20"/>
      <c r="AG443" s="20"/>
      <c r="AH443" s="20"/>
      <c r="AI443" s="20"/>
      <c r="AJ443" s="20"/>
      <c r="AK443" s="20"/>
      <c r="AL443" s="20"/>
      <c r="AM443" s="20"/>
      <c r="AN443" s="20"/>
      <c r="AO443" s="20"/>
    </row>
    <row r="444" customFormat="false" ht="14.25" hidden="false" customHeight="true" outlineLevel="0" collapsed="false">
      <c r="A444" s="20" t="s">
        <v>1021</v>
      </c>
      <c r="B444" s="20" t="s">
        <v>357</v>
      </c>
      <c r="C444" s="20" t="n">
        <v>0</v>
      </c>
      <c r="D444" s="20" t="n">
        <v>200</v>
      </c>
      <c r="E444" s="20" t="n">
        <v>976</v>
      </c>
      <c r="F444" s="20" t="s">
        <v>358</v>
      </c>
      <c r="G444" s="197" t="n">
        <v>0.0014712</v>
      </c>
      <c r="H444" s="197" t="n">
        <v>4.23E-005</v>
      </c>
      <c r="I444" s="197" t="n">
        <v>-8.2194E-006</v>
      </c>
      <c r="J444" s="197" t="n">
        <v>-3.892E-007</v>
      </c>
      <c r="K444" s="197" t="n">
        <v>0.0014795</v>
      </c>
      <c r="L444" s="197" t="n">
        <v>4.26E-005</v>
      </c>
      <c r="M444" s="198" t="n">
        <v>1.65</v>
      </c>
      <c r="N444" s="20" t="n">
        <v>0</v>
      </c>
      <c r="O444" s="20" t="n">
        <v>0</v>
      </c>
      <c r="P444" s="20" t="n">
        <v>0</v>
      </c>
      <c r="Q444" s="20" t="n">
        <v>1</v>
      </c>
      <c r="R444" s="20" t="n">
        <v>1.4795E-005</v>
      </c>
      <c r="S444" s="20" t="n">
        <v>4.265E-007</v>
      </c>
      <c r="T444" s="20" t="n">
        <v>3</v>
      </c>
      <c r="U444" s="20" t="n">
        <v>0</v>
      </c>
      <c r="V444" s="20" t="n">
        <v>0</v>
      </c>
      <c r="W444" s="199" t="s">
        <v>1022</v>
      </c>
      <c r="X444" s="20" t="s">
        <v>632</v>
      </c>
      <c r="Y444" s="20" t="s">
        <v>361</v>
      </c>
      <c r="Z444" s="20"/>
      <c r="AA444" s="20"/>
      <c r="AB444" s="20"/>
      <c r="AC444" s="20"/>
      <c r="AD444" s="20"/>
      <c r="AE444" s="20"/>
      <c r="AF444" s="20"/>
      <c r="AG444" s="20"/>
      <c r="AH444" s="20"/>
      <c r="AI444" s="20"/>
      <c r="AJ444" s="20"/>
      <c r="AK444" s="20"/>
      <c r="AL444" s="20"/>
      <c r="AM444" s="20"/>
      <c r="AN444" s="20"/>
      <c r="AO444" s="20"/>
    </row>
    <row r="445" customFormat="false" ht="14.25" hidden="false" customHeight="true" outlineLevel="0" collapsed="false">
      <c r="A445" s="20" t="s">
        <v>1021</v>
      </c>
      <c r="B445" s="20" t="s">
        <v>357</v>
      </c>
      <c r="C445" s="20" t="n">
        <v>0</v>
      </c>
      <c r="D445" s="20" t="n">
        <v>200</v>
      </c>
      <c r="E445" s="20" t="n">
        <v>976</v>
      </c>
      <c r="F445" s="20" t="s">
        <v>358</v>
      </c>
      <c r="G445" s="197" t="n">
        <v>0.0014711</v>
      </c>
      <c r="H445" s="197" t="n">
        <v>4.21E-005</v>
      </c>
      <c r="I445" s="197" t="n">
        <v>-8.2194E-006</v>
      </c>
      <c r="J445" s="197" t="n">
        <v>-3.892E-007</v>
      </c>
      <c r="K445" s="197" t="n">
        <v>0.0014793</v>
      </c>
      <c r="L445" s="197" t="n">
        <v>4.25E-005</v>
      </c>
      <c r="M445" s="198" t="n">
        <v>1.65</v>
      </c>
      <c r="N445" s="20" t="n">
        <v>0</v>
      </c>
      <c r="O445" s="20" t="n">
        <v>0</v>
      </c>
      <c r="P445" s="20" t="n">
        <v>0</v>
      </c>
      <c r="Q445" s="20" t="n">
        <v>1</v>
      </c>
      <c r="R445" s="20" t="n">
        <v>1.4793E-005</v>
      </c>
      <c r="S445" s="20" t="n">
        <v>4.249E-007</v>
      </c>
      <c r="T445" s="20" t="n">
        <v>3</v>
      </c>
      <c r="U445" s="20" t="n">
        <v>0</v>
      </c>
      <c r="V445" s="20" t="n">
        <v>0</v>
      </c>
      <c r="W445" s="199" t="s">
        <v>1023</v>
      </c>
      <c r="X445" s="20" t="s">
        <v>632</v>
      </c>
      <c r="Y445" s="20" t="s">
        <v>361</v>
      </c>
      <c r="Z445" s="20"/>
      <c r="AA445" s="20"/>
      <c r="AB445" s="20"/>
      <c r="AC445" s="20"/>
      <c r="AD445" s="20"/>
      <c r="AE445" s="20"/>
      <c r="AF445" s="20"/>
      <c r="AG445" s="20"/>
      <c r="AH445" s="20"/>
      <c r="AI445" s="20"/>
      <c r="AJ445" s="20"/>
      <c r="AK445" s="20"/>
      <c r="AL445" s="20"/>
      <c r="AM445" s="20"/>
      <c r="AN445" s="20"/>
      <c r="AO445" s="20"/>
    </row>
    <row r="446" customFormat="false" ht="14.25" hidden="false" customHeight="true" outlineLevel="0" collapsed="false">
      <c r="A446" s="20" t="s">
        <v>1024</v>
      </c>
      <c r="B446" s="20" t="s">
        <v>357</v>
      </c>
      <c r="C446" s="20" t="n">
        <v>0</v>
      </c>
      <c r="D446" s="20" t="n">
        <v>200</v>
      </c>
      <c r="E446" s="20" t="n">
        <v>976</v>
      </c>
      <c r="F446" s="20" t="s">
        <v>358</v>
      </c>
      <c r="G446" s="197" t="n">
        <v>0.00064394</v>
      </c>
      <c r="H446" s="197" t="n">
        <v>1.9273E-005</v>
      </c>
      <c r="I446" s="197" t="n">
        <v>-8.2194E-006</v>
      </c>
      <c r="J446" s="197" t="n">
        <v>-3.892E-007</v>
      </c>
      <c r="K446" s="197" t="n">
        <v>0.00065216</v>
      </c>
      <c r="L446" s="197" t="n">
        <v>1.9662E-005</v>
      </c>
      <c r="M446" s="198" t="n">
        <v>1.73</v>
      </c>
      <c r="N446" s="20" t="n">
        <v>0</v>
      </c>
      <c r="O446" s="20" t="n">
        <v>0</v>
      </c>
      <c r="P446" s="20" t="n">
        <v>0</v>
      </c>
      <c r="Q446" s="20" t="n">
        <v>1</v>
      </c>
      <c r="R446" s="20" t="n">
        <v>6.5216E-006</v>
      </c>
      <c r="S446" s="20" t="n">
        <v>1.966E-007</v>
      </c>
      <c r="T446" s="20" t="n">
        <v>3</v>
      </c>
      <c r="U446" s="20" t="n">
        <v>0</v>
      </c>
      <c r="V446" s="20" t="n">
        <v>0</v>
      </c>
      <c r="W446" s="199" t="s">
        <v>1025</v>
      </c>
      <c r="X446" s="20" t="s">
        <v>632</v>
      </c>
      <c r="Y446" s="20" t="s">
        <v>361</v>
      </c>
      <c r="Z446" s="20"/>
      <c r="AA446" s="20"/>
      <c r="AB446" s="20"/>
      <c r="AC446" s="20"/>
      <c r="AD446" s="20"/>
      <c r="AE446" s="20"/>
      <c r="AF446" s="20"/>
      <c r="AG446" s="20"/>
      <c r="AH446" s="20"/>
      <c r="AI446" s="20"/>
      <c r="AJ446" s="20"/>
      <c r="AK446" s="20"/>
      <c r="AL446" s="20"/>
      <c r="AM446" s="20"/>
      <c r="AN446" s="20"/>
      <c r="AO446" s="20"/>
    </row>
    <row r="447" customFormat="false" ht="14.25" hidden="false" customHeight="true" outlineLevel="0" collapsed="false">
      <c r="A447" s="20" t="s">
        <v>1024</v>
      </c>
      <c r="B447" s="20" t="s">
        <v>357</v>
      </c>
      <c r="C447" s="20" t="n">
        <v>0</v>
      </c>
      <c r="D447" s="20" t="n">
        <v>200</v>
      </c>
      <c r="E447" s="20" t="n">
        <v>976</v>
      </c>
      <c r="F447" s="20" t="s">
        <v>358</v>
      </c>
      <c r="G447" s="197" t="n">
        <v>0.00064387</v>
      </c>
      <c r="H447" s="197" t="n">
        <v>1.9029E-005</v>
      </c>
      <c r="I447" s="197" t="n">
        <v>-8.2194E-006</v>
      </c>
      <c r="J447" s="197" t="n">
        <v>-3.892E-007</v>
      </c>
      <c r="K447" s="197" t="n">
        <v>0.00065209</v>
      </c>
      <c r="L447" s="197" t="n">
        <v>1.9418E-005</v>
      </c>
      <c r="M447" s="198" t="n">
        <v>1.71</v>
      </c>
      <c r="N447" s="20" t="n">
        <v>0</v>
      </c>
      <c r="O447" s="20" t="n">
        <v>0</v>
      </c>
      <c r="P447" s="20" t="n">
        <v>0</v>
      </c>
      <c r="Q447" s="20" t="n">
        <v>1</v>
      </c>
      <c r="R447" s="20" t="n">
        <v>6.5209E-006</v>
      </c>
      <c r="S447" s="20" t="n">
        <v>1.942E-007</v>
      </c>
      <c r="T447" s="20" t="n">
        <v>3</v>
      </c>
      <c r="U447" s="20" t="n">
        <v>0</v>
      </c>
      <c r="V447" s="20" t="n">
        <v>0</v>
      </c>
      <c r="W447" s="199" t="s">
        <v>1026</v>
      </c>
      <c r="X447" s="20" t="s">
        <v>632</v>
      </c>
      <c r="Y447" s="20" t="s">
        <v>361</v>
      </c>
      <c r="Z447" s="20"/>
      <c r="AA447" s="20"/>
      <c r="AB447" s="20"/>
      <c r="AC447" s="20"/>
      <c r="AD447" s="20"/>
      <c r="AE447" s="20"/>
      <c r="AF447" s="20"/>
      <c r="AG447" s="20"/>
      <c r="AH447" s="20"/>
      <c r="AI447" s="20"/>
      <c r="AJ447" s="20"/>
      <c r="AK447" s="20"/>
      <c r="AL447" s="20"/>
      <c r="AM447" s="20"/>
      <c r="AN447" s="20"/>
      <c r="AO447" s="20"/>
    </row>
    <row r="448" customFormat="false" ht="14.25" hidden="false" customHeight="true" outlineLevel="0" collapsed="false">
      <c r="A448" s="20" t="s">
        <v>1027</v>
      </c>
      <c r="B448" s="20" t="s">
        <v>357</v>
      </c>
      <c r="C448" s="20" t="n">
        <v>0</v>
      </c>
      <c r="D448" s="20" t="n">
        <v>200</v>
      </c>
      <c r="E448" s="20" t="n">
        <v>976</v>
      </c>
      <c r="F448" s="20" t="s">
        <v>358</v>
      </c>
      <c r="G448" s="197" t="n">
        <v>0.0015107</v>
      </c>
      <c r="H448" s="197" t="n">
        <v>5.11E-005</v>
      </c>
      <c r="I448" s="197" t="n">
        <v>-8.2194E-006</v>
      </c>
      <c r="J448" s="197" t="n">
        <v>-3.892E-007</v>
      </c>
      <c r="K448" s="197" t="n">
        <v>0.0015189</v>
      </c>
      <c r="L448" s="197" t="n">
        <v>5.15E-005</v>
      </c>
      <c r="M448" s="198" t="n">
        <v>1.94</v>
      </c>
      <c r="N448" s="20" t="n">
        <v>0</v>
      </c>
      <c r="O448" s="20" t="n">
        <v>0</v>
      </c>
      <c r="P448" s="20" t="n">
        <v>0</v>
      </c>
      <c r="Q448" s="20" t="n">
        <v>1</v>
      </c>
      <c r="R448" s="20" t="n">
        <v>1.5189E-005</v>
      </c>
      <c r="S448" s="20" t="n">
        <v>5.147E-007</v>
      </c>
      <c r="T448" s="20" t="n">
        <v>3</v>
      </c>
      <c r="U448" s="20" t="n">
        <v>0</v>
      </c>
      <c r="V448" s="20" t="n">
        <v>0</v>
      </c>
      <c r="W448" s="199" t="s">
        <v>1028</v>
      </c>
      <c r="X448" s="20" t="s">
        <v>632</v>
      </c>
      <c r="Y448" s="20" t="s">
        <v>361</v>
      </c>
      <c r="Z448" s="20"/>
      <c r="AA448" s="20"/>
      <c r="AB448" s="20"/>
      <c r="AC448" s="20"/>
      <c r="AD448" s="20"/>
      <c r="AE448" s="20"/>
      <c r="AF448" s="20"/>
      <c r="AG448" s="20"/>
      <c r="AH448" s="20"/>
      <c r="AI448" s="20"/>
      <c r="AJ448" s="20"/>
      <c r="AK448" s="20"/>
      <c r="AL448" s="20"/>
      <c r="AM448" s="20"/>
      <c r="AN448" s="20"/>
      <c r="AO448" s="20"/>
    </row>
    <row r="449" customFormat="false" ht="14.25" hidden="false" customHeight="true" outlineLevel="0" collapsed="false">
      <c r="A449" s="20" t="s">
        <v>1027</v>
      </c>
      <c r="B449" s="20" t="s">
        <v>357</v>
      </c>
      <c r="C449" s="20" t="n">
        <v>0</v>
      </c>
      <c r="D449" s="20" t="n">
        <v>200</v>
      </c>
      <c r="E449" s="20" t="n">
        <v>976</v>
      </c>
      <c r="F449" s="20" t="s">
        <v>358</v>
      </c>
      <c r="G449" s="197" t="n">
        <v>0.001511</v>
      </c>
      <c r="H449" s="197" t="n">
        <v>5.08E-005</v>
      </c>
      <c r="I449" s="197" t="n">
        <v>-8.2194E-006</v>
      </c>
      <c r="J449" s="197" t="n">
        <v>-3.892E-007</v>
      </c>
      <c r="K449" s="197" t="n">
        <v>0.0015192</v>
      </c>
      <c r="L449" s="197" t="n">
        <v>5.12E-005</v>
      </c>
      <c r="M449" s="198" t="n">
        <v>1.93</v>
      </c>
      <c r="N449" s="20" t="n">
        <v>0</v>
      </c>
      <c r="O449" s="20" t="n">
        <v>0</v>
      </c>
      <c r="P449" s="20" t="n">
        <v>0</v>
      </c>
      <c r="Q449" s="20" t="n">
        <v>1</v>
      </c>
      <c r="R449" s="20" t="n">
        <v>1.5192E-005</v>
      </c>
      <c r="S449" s="20" t="n">
        <v>5.117E-007</v>
      </c>
      <c r="T449" s="20" t="n">
        <v>3</v>
      </c>
      <c r="U449" s="20" t="n">
        <v>0</v>
      </c>
      <c r="V449" s="20" t="n">
        <v>0</v>
      </c>
      <c r="W449" s="199" t="s">
        <v>1029</v>
      </c>
      <c r="X449" s="20" t="s">
        <v>632</v>
      </c>
      <c r="Y449" s="20" t="s">
        <v>361</v>
      </c>
      <c r="Z449" s="20"/>
      <c r="AA449" s="20"/>
      <c r="AB449" s="20"/>
      <c r="AC449" s="20"/>
      <c r="AD449" s="20"/>
      <c r="AE449" s="20"/>
      <c r="AF449" s="20"/>
      <c r="AG449" s="20"/>
      <c r="AH449" s="20"/>
      <c r="AI449" s="20"/>
      <c r="AJ449" s="20"/>
      <c r="AK449" s="20"/>
      <c r="AL449" s="20"/>
      <c r="AM449" s="20"/>
      <c r="AN449" s="20"/>
      <c r="AO449" s="20"/>
    </row>
    <row r="450" customFormat="false" ht="14.25" hidden="false" customHeight="true" outlineLevel="0" collapsed="false">
      <c r="A450" s="20" t="s">
        <v>1030</v>
      </c>
      <c r="B450" s="20" t="s">
        <v>357</v>
      </c>
      <c r="C450" s="20" t="n">
        <v>0</v>
      </c>
      <c r="D450" s="20" t="n">
        <v>200</v>
      </c>
      <c r="E450" s="20" t="n">
        <v>976</v>
      </c>
      <c r="F450" s="20" t="s">
        <v>358</v>
      </c>
      <c r="G450" s="197" t="n">
        <v>0.00082735</v>
      </c>
      <c r="H450" s="197" t="n">
        <v>2.6553E-005</v>
      </c>
      <c r="I450" s="197" t="n">
        <v>-8.2194E-006</v>
      </c>
      <c r="J450" s="197" t="n">
        <v>-3.892E-007</v>
      </c>
      <c r="K450" s="197" t="n">
        <v>0.00083557</v>
      </c>
      <c r="L450" s="197" t="n">
        <v>2.6942E-005</v>
      </c>
      <c r="M450" s="198" t="n">
        <v>1.85</v>
      </c>
      <c r="N450" s="20" t="n">
        <v>0</v>
      </c>
      <c r="O450" s="20" t="n">
        <v>0</v>
      </c>
      <c r="P450" s="20" t="n">
        <v>0</v>
      </c>
      <c r="Q450" s="20" t="n">
        <v>1</v>
      </c>
      <c r="R450" s="20" t="n">
        <v>8.3557E-006</v>
      </c>
      <c r="S450" s="20" t="n">
        <v>2.694E-007</v>
      </c>
      <c r="T450" s="20" t="n">
        <v>3</v>
      </c>
      <c r="U450" s="20" t="n">
        <v>0</v>
      </c>
      <c r="V450" s="20" t="n">
        <v>0</v>
      </c>
      <c r="W450" s="199" t="s">
        <v>1031</v>
      </c>
      <c r="X450" s="20" t="s">
        <v>632</v>
      </c>
      <c r="Y450" s="20" t="s">
        <v>361</v>
      </c>
      <c r="Z450" s="20"/>
      <c r="AA450" s="20"/>
      <c r="AB450" s="20"/>
      <c r="AC450" s="20"/>
      <c r="AD450" s="20"/>
      <c r="AE450" s="20"/>
      <c r="AF450" s="20"/>
      <c r="AG450" s="20"/>
      <c r="AH450" s="20"/>
      <c r="AI450" s="20"/>
      <c r="AJ450" s="20"/>
      <c r="AK450" s="20"/>
      <c r="AL450" s="20"/>
      <c r="AM450" s="20"/>
      <c r="AN450" s="20"/>
      <c r="AO450" s="20"/>
    </row>
    <row r="451" customFormat="false" ht="14.25" hidden="false" customHeight="true" outlineLevel="0" collapsed="false">
      <c r="A451" s="20" t="s">
        <v>1030</v>
      </c>
      <c r="B451" s="20" t="s">
        <v>357</v>
      </c>
      <c r="C451" s="20" t="n">
        <v>0</v>
      </c>
      <c r="D451" s="20" t="n">
        <v>200</v>
      </c>
      <c r="E451" s="20" t="n">
        <v>976</v>
      </c>
      <c r="F451" s="20" t="s">
        <v>358</v>
      </c>
      <c r="G451" s="197" t="n">
        <v>0.00082758</v>
      </c>
      <c r="H451" s="197" t="n">
        <v>2.6632E-005</v>
      </c>
      <c r="I451" s="197" t="n">
        <v>-8.2194E-006</v>
      </c>
      <c r="J451" s="197" t="n">
        <v>-3.892E-007</v>
      </c>
      <c r="K451" s="197" t="n">
        <v>0.0008358</v>
      </c>
      <c r="L451" s="197" t="n">
        <v>2.7021E-005</v>
      </c>
      <c r="M451" s="198" t="n">
        <v>1.85</v>
      </c>
      <c r="N451" s="20" t="n">
        <v>0</v>
      </c>
      <c r="O451" s="20" t="n">
        <v>0</v>
      </c>
      <c r="P451" s="20" t="n">
        <v>0</v>
      </c>
      <c r="Q451" s="20" t="n">
        <v>1</v>
      </c>
      <c r="R451" s="20" t="n">
        <v>8.358E-006</v>
      </c>
      <c r="S451" s="20" t="n">
        <v>2.702E-007</v>
      </c>
      <c r="T451" s="20" t="n">
        <v>3</v>
      </c>
      <c r="U451" s="20" t="n">
        <v>0</v>
      </c>
      <c r="V451" s="20" t="n">
        <v>0</v>
      </c>
      <c r="W451" s="199" t="s">
        <v>1032</v>
      </c>
      <c r="X451" s="20" t="s">
        <v>632</v>
      </c>
      <c r="Y451" s="20" t="s">
        <v>361</v>
      </c>
      <c r="Z451" s="20"/>
      <c r="AA451" s="20"/>
      <c r="AB451" s="20"/>
      <c r="AC451" s="20"/>
      <c r="AD451" s="20"/>
      <c r="AE451" s="20"/>
      <c r="AF451" s="20"/>
      <c r="AG451" s="20"/>
      <c r="AH451" s="20"/>
      <c r="AI451" s="20"/>
      <c r="AJ451" s="20"/>
      <c r="AK451" s="20"/>
      <c r="AL451" s="20"/>
      <c r="AM451" s="20"/>
      <c r="AN451" s="20"/>
      <c r="AO451" s="20"/>
    </row>
    <row r="452" customFormat="false" ht="14.25" hidden="false" customHeight="true" outlineLevel="0" collapsed="false">
      <c r="A452" s="20" t="s">
        <v>1033</v>
      </c>
      <c r="B452" s="20" t="s">
        <v>357</v>
      </c>
      <c r="C452" s="20" t="n">
        <v>0</v>
      </c>
      <c r="D452" s="20" t="n">
        <v>200</v>
      </c>
      <c r="E452" s="20" t="n">
        <v>976</v>
      </c>
      <c r="F452" s="20" t="s">
        <v>358</v>
      </c>
      <c r="G452" s="197" t="n">
        <v>0.0003227</v>
      </c>
      <c r="H452" s="197" t="n">
        <v>1.1154E-005</v>
      </c>
      <c r="I452" s="197" t="n">
        <v>-8.2194E-006</v>
      </c>
      <c r="J452" s="197" t="n">
        <v>-3.892E-007</v>
      </c>
      <c r="K452" s="197" t="n">
        <v>0.00033092</v>
      </c>
      <c r="L452" s="197" t="n">
        <v>1.1543E-005</v>
      </c>
      <c r="M452" s="198" t="n">
        <v>2</v>
      </c>
      <c r="N452" s="20" t="n">
        <v>0</v>
      </c>
      <c r="O452" s="20" t="n">
        <v>0</v>
      </c>
      <c r="P452" s="20" t="n">
        <v>0</v>
      </c>
      <c r="Q452" s="20" t="n">
        <v>1</v>
      </c>
      <c r="R452" s="20" t="n">
        <v>3.3092E-006</v>
      </c>
      <c r="S452" s="20" t="n">
        <v>1.154E-007</v>
      </c>
      <c r="T452" s="20" t="n">
        <v>3</v>
      </c>
      <c r="U452" s="20" t="n">
        <v>0</v>
      </c>
      <c r="V452" s="20" t="n">
        <v>0</v>
      </c>
      <c r="W452" s="199" t="s">
        <v>493</v>
      </c>
      <c r="X452" s="20" t="s">
        <v>632</v>
      </c>
      <c r="Y452" s="20" t="s">
        <v>361</v>
      </c>
      <c r="Z452" s="20"/>
      <c r="AA452" s="20"/>
      <c r="AB452" s="20"/>
      <c r="AC452" s="20"/>
      <c r="AD452" s="20"/>
      <c r="AE452" s="20"/>
      <c r="AF452" s="20"/>
      <c r="AG452" s="20"/>
      <c r="AH452" s="20"/>
      <c r="AI452" s="20"/>
      <c r="AJ452" s="20"/>
      <c r="AK452" s="20"/>
      <c r="AL452" s="20"/>
      <c r="AM452" s="20"/>
      <c r="AN452" s="20"/>
      <c r="AO452" s="20"/>
    </row>
    <row r="453" customFormat="false" ht="14.25" hidden="false" customHeight="true" outlineLevel="0" collapsed="false">
      <c r="A453" s="20" t="s">
        <v>1033</v>
      </c>
      <c r="B453" s="20" t="s">
        <v>357</v>
      </c>
      <c r="C453" s="20" t="n">
        <v>0</v>
      </c>
      <c r="D453" s="20" t="n">
        <v>200</v>
      </c>
      <c r="E453" s="20" t="n">
        <v>976</v>
      </c>
      <c r="F453" s="20" t="s">
        <v>358</v>
      </c>
      <c r="G453" s="197" t="n">
        <v>0.00032266</v>
      </c>
      <c r="H453" s="197" t="n">
        <v>1.1007E-005</v>
      </c>
      <c r="I453" s="197" t="n">
        <v>-8.2194E-006</v>
      </c>
      <c r="J453" s="197" t="n">
        <v>-3.892E-007</v>
      </c>
      <c r="K453" s="197" t="n">
        <v>0.00033088</v>
      </c>
      <c r="L453" s="197" t="n">
        <v>1.1396E-005</v>
      </c>
      <c r="M453" s="198" t="n">
        <v>1.97</v>
      </c>
      <c r="N453" s="20" t="n">
        <v>0</v>
      </c>
      <c r="O453" s="20" t="n">
        <v>0</v>
      </c>
      <c r="P453" s="20" t="n">
        <v>0</v>
      </c>
      <c r="Q453" s="20" t="n">
        <v>1</v>
      </c>
      <c r="R453" s="20" t="n">
        <v>3.3088E-006</v>
      </c>
      <c r="S453" s="20" t="n">
        <v>1.14E-007</v>
      </c>
      <c r="T453" s="20" t="n">
        <v>3</v>
      </c>
      <c r="U453" s="20" t="n">
        <v>0</v>
      </c>
      <c r="V453" s="20" t="n">
        <v>0</v>
      </c>
      <c r="W453" s="199" t="s">
        <v>1034</v>
      </c>
      <c r="X453" s="20" t="s">
        <v>632</v>
      </c>
      <c r="Y453" s="20" t="s">
        <v>361</v>
      </c>
      <c r="Z453" s="20"/>
      <c r="AA453" s="20"/>
      <c r="AB453" s="20"/>
      <c r="AC453" s="20"/>
      <c r="AD453" s="20"/>
      <c r="AE453" s="20"/>
      <c r="AF453" s="20"/>
      <c r="AG453" s="20"/>
      <c r="AH453" s="20"/>
      <c r="AI453" s="20"/>
      <c r="AJ453" s="20"/>
      <c r="AK453" s="20"/>
      <c r="AL453" s="20"/>
      <c r="AM453" s="20"/>
      <c r="AN453" s="20"/>
      <c r="AO453" s="20"/>
    </row>
    <row r="454" customFormat="false" ht="14.25" hidden="false" customHeight="true" outlineLevel="0" collapsed="false">
      <c r="A454" s="20" t="s">
        <v>1035</v>
      </c>
      <c r="B454" s="20" t="s">
        <v>357</v>
      </c>
      <c r="C454" s="20" t="n">
        <v>0</v>
      </c>
      <c r="D454" s="20" t="n">
        <v>200</v>
      </c>
      <c r="E454" s="20" t="n">
        <v>976</v>
      </c>
      <c r="F454" s="20" t="s">
        <v>358</v>
      </c>
      <c r="G454" s="197" t="n">
        <v>0.00043701</v>
      </c>
      <c r="H454" s="197" t="n">
        <v>1.3381E-005</v>
      </c>
      <c r="I454" s="197" t="n">
        <v>-8.2194E-006</v>
      </c>
      <c r="J454" s="197" t="n">
        <v>-3.892E-007</v>
      </c>
      <c r="K454" s="197" t="n">
        <v>0.00044523</v>
      </c>
      <c r="L454" s="197" t="n">
        <v>1.377E-005</v>
      </c>
      <c r="M454" s="198" t="n">
        <v>1.77</v>
      </c>
      <c r="N454" s="20" t="n">
        <v>0</v>
      </c>
      <c r="O454" s="20" t="n">
        <v>0</v>
      </c>
      <c r="P454" s="20" t="n">
        <v>0</v>
      </c>
      <c r="Q454" s="20" t="n">
        <v>1</v>
      </c>
      <c r="R454" s="20" t="n">
        <v>4.4523E-006</v>
      </c>
      <c r="S454" s="20" t="n">
        <v>1.377E-007</v>
      </c>
      <c r="T454" s="20" t="n">
        <v>3</v>
      </c>
      <c r="U454" s="20" t="n">
        <v>0</v>
      </c>
      <c r="V454" s="20" t="n">
        <v>0</v>
      </c>
      <c r="W454" s="199" t="s">
        <v>1036</v>
      </c>
      <c r="X454" s="20" t="s">
        <v>632</v>
      </c>
      <c r="Y454" s="20" t="s">
        <v>361</v>
      </c>
      <c r="Z454" s="20"/>
      <c r="AA454" s="20"/>
      <c r="AB454" s="20"/>
      <c r="AC454" s="20"/>
      <c r="AD454" s="20"/>
      <c r="AE454" s="20"/>
      <c r="AF454" s="20"/>
      <c r="AG454" s="20"/>
      <c r="AH454" s="20"/>
      <c r="AI454" s="20"/>
      <c r="AJ454" s="20"/>
      <c r="AK454" s="20"/>
      <c r="AL454" s="20"/>
      <c r="AM454" s="20"/>
      <c r="AN454" s="20"/>
      <c r="AO454" s="20"/>
    </row>
    <row r="455" customFormat="false" ht="14.25" hidden="false" customHeight="true" outlineLevel="0" collapsed="false">
      <c r="A455" s="20" t="s">
        <v>1035</v>
      </c>
      <c r="B455" s="20" t="s">
        <v>357</v>
      </c>
      <c r="C455" s="20" t="n">
        <v>0</v>
      </c>
      <c r="D455" s="20" t="n">
        <v>200</v>
      </c>
      <c r="E455" s="20" t="n">
        <v>976</v>
      </c>
      <c r="F455" s="20" t="s">
        <v>358</v>
      </c>
      <c r="G455" s="197" t="n">
        <v>0.00043712</v>
      </c>
      <c r="H455" s="197" t="n">
        <v>1.3362E-005</v>
      </c>
      <c r="I455" s="197" t="n">
        <v>-8.2194E-006</v>
      </c>
      <c r="J455" s="197" t="n">
        <v>-3.892E-007</v>
      </c>
      <c r="K455" s="197" t="n">
        <v>0.00044534</v>
      </c>
      <c r="L455" s="197" t="n">
        <v>1.3751E-005</v>
      </c>
      <c r="M455" s="198" t="n">
        <v>1.77</v>
      </c>
      <c r="N455" s="20" t="n">
        <v>0</v>
      </c>
      <c r="O455" s="20" t="n">
        <v>0</v>
      </c>
      <c r="P455" s="20" t="n">
        <v>0</v>
      </c>
      <c r="Q455" s="20" t="n">
        <v>1</v>
      </c>
      <c r="R455" s="20" t="n">
        <v>4.4534E-006</v>
      </c>
      <c r="S455" s="20" t="n">
        <v>1.375E-007</v>
      </c>
      <c r="T455" s="20" t="n">
        <v>3</v>
      </c>
      <c r="U455" s="20" t="n">
        <v>0</v>
      </c>
      <c r="V455" s="20" t="n">
        <v>0</v>
      </c>
      <c r="W455" s="199" t="s">
        <v>1037</v>
      </c>
      <c r="X455" s="20" t="s">
        <v>632</v>
      </c>
      <c r="Y455" s="20" t="s">
        <v>361</v>
      </c>
      <c r="Z455" s="20"/>
      <c r="AA455" s="20"/>
      <c r="AB455" s="20"/>
      <c r="AC455" s="20"/>
      <c r="AD455" s="20"/>
      <c r="AE455" s="20"/>
      <c r="AF455" s="20"/>
      <c r="AG455" s="20"/>
      <c r="AH455" s="20"/>
      <c r="AI455" s="20"/>
      <c r="AJ455" s="20"/>
      <c r="AK455" s="20"/>
      <c r="AL455" s="20"/>
      <c r="AM455" s="20"/>
      <c r="AN455" s="20"/>
      <c r="AO455" s="20"/>
    </row>
    <row r="456" customFormat="false" ht="14.25" hidden="false" customHeight="true" outlineLevel="0" collapsed="false">
      <c r="A456" s="20" t="s">
        <v>1038</v>
      </c>
      <c r="B456" s="20" t="s">
        <v>357</v>
      </c>
      <c r="C456" s="20" t="n">
        <v>0</v>
      </c>
      <c r="D456" s="20" t="n">
        <v>200</v>
      </c>
      <c r="E456" s="20" t="n">
        <v>976</v>
      </c>
      <c r="F456" s="20" t="s">
        <v>358</v>
      </c>
      <c r="G456" s="197" t="n">
        <v>0.0010261</v>
      </c>
      <c r="H456" s="197" t="n">
        <v>2.84E-005</v>
      </c>
      <c r="I456" s="197" t="n">
        <v>-8.2194E-006</v>
      </c>
      <c r="J456" s="197" t="n">
        <v>-3.892E-007</v>
      </c>
      <c r="K456" s="197" t="n">
        <v>0.0010344</v>
      </c>
      <c r="L456" s="197" t="n">
        <v>2.88E-005</v>
      </c>
      <c r="M456" s="198" t="n">
        <v>1.59</v>
      </c>
      <c r="N456" s="20" t="n">
        <v>0</v>
      </c>
      <c r="O456" s="20" t="n">
        <v>0</v>
      </c>
      <c r="P456" s="20" t="n">
        <v>0</v>
      </c>
      <c r="Q456" s="20" t="n">
        <v>1</v>
      </c>
      <c r="R456" s="20" t="n">
        <v>1.0344E-005</v>
      </c>
      <c r="S456" s="20" t="n">
        <v>2.879E-007</v>
      </c>
      <c r="T456" s="20" t="n">
        <v>3</v>
      </c>
      <c r="U456" s="20" t="n">
        <v>0</v>
      </c>
      <c r="V456" s="20" t="n">
        <v>0</v>
      </c>
      <c r="W456" s="199" t="s">
        <v>499</v>
      </c>
      <c r="X456" s="20" t="s">
        <v>632</v>
      </c>
      <c r="Y456" s="20" t="s">
        <v>361</v>
      </c>
      <c r="Z456" s="20"/>
      <c r="AA456" s="20"/>
      <c r="AB456" s="20"/>
      <c r="AC456" s="20"/>
      <c r="AD456" s="20"/>
      <c r="AE456" s="20"/>
      <c r="AF456" s="20"/>
      <c r="AG456" s="20"/>
      <c r="AH456" s="20"/>
      <c r="AI456" s="20"/>
      <c r="AJ456" s="20"/>
      <c r="AK456" s="20"/>
      <c r="AL456" s="20"/>
      <c r="AM456" s="20"/>
      <c r="AN456" s="20"/>
      <c r="AO456" s="20"/>
    </row>
    <row r="457" customFormat="false" ht="14.25" hidden="false" customHeight="true" outlineLevel="0" collapsed="false">
      <c r="A457" s="20" t="s">
        <v>1038</v>
      </c>
      <c r="B457" s="20" t="s">
        <v>357</v>
      </c>
      <c r="C457" s="20" t="n">
        <v>0</v>
      </c>
      <c r="D457" s="20" t="n">
        <v>200</v>
      </c>
      <c r="E457" s="20" t="n">
        <v>976</v>
      </c>
      <c r="F457" s="20" t="s">
        <v>358</v>
      </c>
      <c r="G457" s="197" t="n">
        <v>0.0010259</v>
      </c>
      <c r="H457" s="197" t="n">
        <v>2.87E-005</v>
      </c>
      <c r="I457" s="197" t="n">
        <v>-8.2194E-006</v>
      </c>
      <c r="J457" s="197" t="n">
        <v>-3.892E-007</v>
      </c>
      <c r="K457" s="197" t="n">
        <v>0.0010341</v>
      </c>
      <c r="L457" s="197" t="n">
        <v>2.91E-005</v>
      </c>
      <c r="M457" s="198" t="n">
        <v>1.61</v>
      </c>
      <c r="N457" s="20" t="n">
        <v>0</v>
      </c>
      <c r="O457" s="20" t="n">
        <v>0</v>
      </c>
      <c r="P457" s="20" t="n">
        <v>0</v>
      </c>
      <c r="Q457" s="20" t="n">
        <v>1</v>
      </c>
      <c r="R457" s="20" t="n">
        <v>1.0341E-005</v>
      </c>
      <c r="S457" s="20" t="n">
        <v>2.911E-007</v>
      </c>
      <c r="T457" s="20" t="n">
        <v>3</v>
      </c>
      <c r="U457" s="20" t="n">
        <v>0</v>
      </c>
      <c r="V457" s="20" t="n">
        <v>0</v>
      </c>
      <c r="W457" s="199" t="s">
        <v>500</v>
      </c>
      <c r="X457" s="20" t="s">
        <v>632</v>
      </c>
      <c r="Y457" s="20" t="s">
        <v>361</v>
      </c>
      <c r="Z457" s="20"/>
      <c r="AA457" s="20"/>
      <c r="AB457" s="20"/>
      <c r="AC457" s="20"/>
      <c r="AD457" s="20"/>
      <c r="AE457" s="20"/>
      <c r="AF457" s="20"/>
      <c r="AG457" s="20"/>
      <c r="AH457" s="20"/>
      <c r="AI457" s="20"/>
      <c r="AJ457" s="20"/>
      <c r="AK457" s="20"/>
      <c r="AL457" s="20"/>
      <c r="AM457" s="20"/>
      <c r="AN457" s="20"/>
      <c r="AO457" s="20"/>
    </row>
    <row r="458" customFormat="false" ht="14.25" hidden="false" customHeight="true" outlineLevel="0" collapsed="false">
      <c r="A458" s="20" t="s">
        <v>1039</v>
      </c>
      <c r="B458" s="20" t="s">
        <v>357</v>
      </c>
      <c r="C458" s="20" t="n">
        <v>0</v>
      </c>
      <c r="D458" s="20" t="n">
        <v>200</v>
      </c>
      <c r="E458" s="20" t="n">
        <v>976</v>
      </c>
      <c r="F458" s="20" t="s">
        <v>358</v>
      </c>
      <c r="G458" s="197" t="n">
        <v>0.00065539</v>
      </c>
      <c r="H458" s="197" t="n">
        <v>1.6984E-005</v>
      </c>
      <c r="I458" s="197" t="n">
        <v>-8.2194E-006</v>
      </c>
      <c r="J458" s="197" t="n">
        <v>-3.892E-007</v>
      </c>
      <c r="K458" s="197" t="n">
        <v>0.00066361</v>
      </c>
      <c r="L458" s="197" t="n">
        <v>1.7373E-005</v>
      </c>
      <c r="M458" s="198" t="n">
        <v>1.5</v>
      </c>
      <c r="N458" s="20" t="n">
        <v>0</v>
      </c>
      <c r="O458" s="20" t="n">
        <v>0</v>
      </c>
      <c r="P458" s="20" t="n">
        <v>0</v>
      </c>
      <c r="Q458" s="20" t="n">
        <v>1</v>
      </c>
      <c r="R458" s="20" t="n">
        <v>6.6361E-006</v>
      </c>
      <c r="S458" s="20" t="n">
        <v>1.737E-007</v>
      </c>
      <c r="T458" s="20" t="n">
        <v>3</v>
      </c>
      <c r="U458" s="20" t="n">
        <v>0</v>
      </c>
      <c r="V458" s="20" t="n">
        <v>0</v>
      </c>
      <c r="W458" s="199" t="s">
        <v>1040</v>
      </c>
      <c r="X458" s="20" t="s">
        <v>632</v>
      </c>
      <c r="Y458" s="20" t="s">
        <v>361</v>
      </c>
      <c r="Z458" s="20"/>
      <c r="AA458" s="20"/>
      <c r="AB458" s="20"/>
      <c r="AC458" s="20"/>
      <c r="AD458" s="20"/>
      <c r="AE458" s="20"/>
      <c r="AF458" s="20"/>
      <c r="AG458" s="20"/>
      <c r="AH458" s="20"/>
      <c r="AI458" s="20"/>
      <c r="AJ458" s="20"/>
      <c r="AK458" s="20"/>
      <c r="AL458" s="20"/>
      <c r="AM458" s="20"/>
      <c r="AN458" s="20"/>
      <c r="AO458" s="20"/>
    </row>
    <row r="459" customFormat="false" ht="14.25" hidden="false" customHeight="true" outlineLevel="0" collapsed="false">
      <c r="A459" s="20" t="s">
        <v>1039</v>
      </c>
      <c r="B459" s="20" t="s">
        <v>357</v>
      </c>
      <c r="C459" s="20" t="n">
        <v>0</v>
      </c>
      <c r="D459" s="20" t="n">
        <v>200</v>
      </c>
      <c r="E459" s="20" t="n">
        <v>976</v>
      </c>
      <c r="F459" s="20" t="s">
        <v>358</v>
      </c>
      <c r="G459" s="197" t="n">
        <v>0.00065532</v>
      </c>
      <c r="H459" s="197" t="n">
        <v>1.7214E-005</v>
      </c>
      <c r="I459" s="197" t="n">
        <v>-8.2194E-006</v>
      </c>
      <c r="J459" s="197" t="n">
        <v>-3.892E-007</v>
      </c>
      <c r="K459" s="197" t="n">
        <v>0.00066354</v>
      </c>
      <c r="L459" s="197" t="n">
        <v>1.7604E-005</v>
      </c>
      <c r="M459" s="198" t="n">
        <v>1.52</v>
      </c>
      <c r="N459" s="20" t="n">
        <v>0</v>
      </c>
      <c r="O459" s="20" t="n">
        <v>0</v>
      </c>
      <c r="P459" s="20" t="n">
        <v>0</v>
      </c>
      <c r="Q459" s="20" t="n">
        <v>1</v>
      </c>
      <c r="R459" s="20" t="n">
        <v>6.6354E-006</v>
      </c>
      <c r="S459" s="20" t="n">
        <v>1.76E-007</v>
      </c>
      <c r="T459" s="20" t="n">
        <v>3</v>
      </c>
      <c r="U459" s="20" t="n">
        <v>0</v>
      </c>
      <c r="V459" s="20" t="n">
        <v>0</v>
      </c>
      <c r="W459" s="199" t="s">
        <v>1041</v>
      </c>
      <c r="X459" s="20" t="s">
        <v>632</v>
      </c>
      <c r="Y459" s="20" t="s">
        <v>361</v>
      </c>
      <c r="Z459" s="20"/>
      <c r="AA459" s="20"/>
      <c r="AB459" s="20"/>
      <c r="AC459" s="20"/>
      <c r="AD459" s="20"/>
      <c r="AE459" s="20"/>
      <c r="AF459" s="20"/>
      <c r="AG459" s="20"/>
      <c r="AH459" s="20"/>
      <c r="AI459" s="20"/>
      <c r="AJ459" s="20"/>
      <c r="AK459" s="20"/>
      <c r="AL459" s="20"/>
      <c r="AM459" s="20"/>
      <c r="AN459" s="20"/>
      <c r="AO459" s="20"/>
    </row>
    <row r="460" customFormat="false" ht="14.25" hidden="false" customHeight="true" outlineLevel="0" collapsed="false">
      <c r="A460" s="20" t="s">
        <v>1042</v>
      </c>
      <c r="B460" s="20" t="s">
        <v>357</v>
      </c>
      <c r="C460" s="20" t="n">
        <v>0</v>
      </c>
      <c r="D460" s="20" t="n">
        <v>200</v>
      </c>
      <c r="E460" s="20" t="n">
        <v>976</v>
      </c>
      <c r="F460" s="20" t="s">
        <v>358</v>
      </c>
      <c r="G460" s="197" t="n">
        <v>0.0032358</v>
      </c>
      <c r="H460" s="197" t="n">
        <v>7.8E-005</v>
      </c>
      <c r="I460" s="197" t="n">
        <v>-8.2194E-006</v>
      </c>
      <c r="J460" s="197" t="n">
        <v>-3.892E-007</v>
      </c>
      <c r="K460" s="197" t="n">
        <v>0.003244</v>
      </c>
      <c r="L460" s="197" t="n">
        <v>7.84E-005</v>
      </c>
      <c r="M460" s="198" t="n">
        <v>1.39</v>
      </c>
      <c r="N460" s="20" t="n">
        <v>0</v>
      </c>
      <c r="O460" s="20" t="n">
        <v>0</v>
      </c>
      <c r="P460" s="20" t="n">
        <v>0</v>
      </c>
      <c r="Q460" s="20" t="n">
        <v>1</v>
      </c>
      <c r="R460" s="20" t="n">
        <v>3.244E-005</v>
      </c>
      <c r="S460" s="20" t="n">
        <v>7.843E-007</v>
      </c>
      <c r="T460" s="20" t="n">
        <v>4</v>
      </c>
      <c r="U460" s="20" t="n">
        <v>0</v>
      </c>
      <c r="V460" s="20" t="n">
        <v>0</v>
      </c>
      <c r="W460" s="199" t="s">
        <v>1043</v>
      </c>
      <c r="X460" s="20" t="s">
        <v>632</v>
      </c>
      <c r="Y460" s="20" t="s">
        <v>361</v>
      </c>
      <c r="Z460" s="20"/>
      <c r="AA460" s="20"/>
      <c r="AB460" s="20"/>
      <c r="AC460" s="20"/>
      <c r="AD460" s="20"/>
      <c r="AE460" s="20"/>
      <c r="AF460" s="20"/>
      <c r="AG460" s="20"/>
      <c r="AH460" s="20"/>
      <c r="AI460" s="20"/>
      <c r="AJ460" s="20"/>
      <c r="AK460" s="20"/>
      <c r="AL460" s="20"/>
      <c r="AM460" s="20"/>
      <c r="AN460" s="20"/>
      <c r="AO460" s="20"/>
    </row>
    <row r="461" customFormat="false" ht="14.25" hidden="false" customHeight="true" outlineLevel="0" collapsed="false">
      <c r="A461" s="20" t="s">
        <v>1042</v>
      </c>
      <c r="B461" s="20" t="s">
        <v>357</v>
      </c>
      <c r="C461" s="20" t="n">
        <v>0</v>
      </c>
      <c r="D461" s="20" t="n">
        <v>200</v>
      </c>
      <c r="E461" s="20" t="n">
        <v>976</v>
      </c>
      <c r="F461" s="20" t="s">
        <v>358</v>
      </c>
      <c r="G461" s="197" t="n">
        <v>0.0032348</v>
      </c>
      <c r="H461" s="197" t="n">
        <v>7.75E-005</v>
      </c>
      <c r="I461" s="197" t="n">
        <v>-8.2194E-006</v>
      </c>
      <c r="J461" s="197" t="n">
        <v>-3.892E-007</v>
      </c>
      <c r="K461" s="197" t="n">
        <v>0.003243</v>
      </c>
      <c r="L461" s="197" t="n">
        <v>7.79E-005</v>
      </c>
      <c r="M461" s="198" t="n">
        <v>1.38</v>
      </c>
      <c r="N461" s="20" t="n">
        <v>0</v>
      </c>
      <c r="O461" s="20" t="n">
        <v>0</v>
      </c>
      <c r="P461" s="20" t="n">
        <v>0</v>
      </c>
      <c r="Q461" s="20" t="n">
        <v>1</v>
      </c>
      <c r="R461" s="20" t="n">
        <v>3.243E-005</v>
      </c>
      <c r="S461" s="20" t="n">
        <v>7.785E-007</v>
      </c>
      <c r="T461" s="20" t="n">
        <v>4</v>
      </c>
      <c r="U461" s="20" t="n">
        <v>0</v>
      </c>
      <c r="V461" s="20" t="n">
        <v>0</v>
      </c>
      <c r="W461" s="199" t="s">
        <v>1044</v>
      </c>
      <c r="X461" s="20" t="s">
        <v>632</v>
      </c>
      <c r="Y461" s="20" t="s">
        <v>361</v>
      </c>
      <c r="Z461" s="20"/>
      <c r="AA461" s="20"/>
      <c r="AB461" s="20"/>
      <c r="AC461" s="20"/>
      <c r="AD461" s="20"/>
      <c r="AE461" s="20"/>
      <c r="AF461" s="20"/>
      <c r="AG461" s="20"/>
      <c r="AH461" s="20"/>
      <c r="AI461" s="20"/>
      <c r="AJ461" s="20"/>
      <c r="AK461" s="20"/>
      <c r="AL461" s="20"/>
      <c r="AM461" s="20"/>
      <c r="AN461" s="20"/>
      <c r="AO461" s="20"/>
    </row>
    <row r="462" customFormat="false" ht="14.25" hidden="false" customHeight="true" outlineLevel="0" collapsed="false">
      <c r="A462" s="20" t="s">
        <v>1045</v>
      </c>
      <c r="B462" s="20" t="s">
        <v>357</v>
      </c>
      <c r="C462" s="20" t="n">
        <v>0</v>
      </c>
      <c r="D462" s="20" t="n">
        <v>200</v>
      </c>
      <c r="E462" s="20" t="n">
        <v>976</v>
      </c>
      <c r="F462" s="20" t="s">
        <v>358</v>
      </c>
      <c r="G462" s="197" t="n">
        <v>0.0013655</v>
      </c>
      <c r="H462" s="197" t="n">
        <v>3.46E-005</v>
      </c>
      <c r="I462" s="197" t="n">
        <v>-8.2194E-006</v>
      </c>
      <c r="J462" s="197" t="n">
        <v>-3.892E-007</v>
      </c>
      <c r="K462" s="197" t="n">
        <v>0.0013738</v>
      </c>
      <c r="L462" s="197" t="n">
        <v>3.5E-005</v>
      </c>
      <c r="M462" s="198" t="n">
        <v>1.46</v>
      </c>
      <c r="N462" s="20" t="n">
        <v>0</v>
      </c>
      <c r="O462" s="20" t="n">
        <v>0</v>
      </c>
      <c r="P462" s="20" t="n">
        <v>0</v>
      </c>
      <c r="Q462" s="20" t="n">
        <v>1</v>
      </c>
      <c r="R462" s="20" t="n">
        <v>1.3738E-005</v>
      </c>
      <c r="S462" s="20" t="n">
        <v>3.497E-007</v>
      </c>
      <c r="T462" s="20" t="n">
        <v>3</v>
      </c>
      <c r="U462" s="20" t="n">
        <v>0</v>
      </c>
      <c r="V462" s="20" t="n">
        <v>0</v>
      </c>
      <c r="W462" s="199" t="s">
        <v>1046</v>
      </c>
      <c r="X462" s="20" t="s">
        <v>632</v>
      </c>
      <c r="Y462" s="20" t="s">
        <v>361</v>
      </c>
      <c r="Z462" s="20"/>
      <c r="AA462" s="20"/>
      <c r="AB462" s="20"/>
      <c r="AC462" s="20"/>
      <c r="AD462" s="20"/>
      <c r="AE462" s="20"/>
      <c r="AF462" s="20"/>
      <c r="AG462" s="20"/>
      <c r="AH462" s="20"/>
      <c r="AI462" s="20"/>
      <c r="AJ462" s="20"/>
      <c r="AK462" s="20"/>
      <c r="AL462" s="20"/>
      <c r="AM462" s="20"/>
      <c r="AN462" s="20"/>
      <c r="AO462" s="20"/>
    </row>
    <row r="463" customFormat="false" ht="14.25" hidden="false" customHeight="true" outlineLevel="0" collapsed="false">
      <c r="A463" s="20" t="s">
        <v>1045</v>
      </c>
      <c r="B463" s="20" t="s">
        <v>357</v>
      </c>
      <c r="C463" s="20" t="n">
        <v>0</v>
      </c>
      <c r="D463" s="20" t="n">
        <v>200</v>
      </c>
      <c r="E463" s="20" t="n">
        <v>976</v>
      </c>
      <c r="F463" s="20" t="s">
        <v>358</v>
      </c>
      <c r="G463" s="197" t="n">
        <v>0.0013653</v>
      </c>
      <c r="H463" s="197" t="n">
        <v>3.42E-005</v>
      </c>
      <c r="I463" s="197" t="n">
        <v>-8.2194E-006</v>
      </c>
      <c r="J463" s="197" t="n">
        <v>-3.892E-007</v>
      </c>
      <c r="K463" s="197" t="n">
        <v>0.0013735</v>
      </c>
      <c r="L463" s="197" t="n">
        <v>3.46E-005</v>
      </c>
      <c r="M463" s="198" t="n">
        <v>1.44</v>
      </c>
      <c r="N463" s="20" t="n">
        <v>0</v>
      </c>
      <c r="O463" s="20" t="n">
        <v>0</v>
      </c>
      <c r="P463" s="20" t="n">
        <v>0</v>
      </c>
      <c r="Q463" s="20" t="n">
        <v>1</v>
      </c>
      <c r="R463" s="20" t="n">
        <v>1.3735E-005</v>
      </c>
      <c r="S463" s="20" t="n">
        <v>3.461E-007</v>
      </c>
      <c r="T463" s="20" t="n">
        <v>3</v>
      </c>
      <c r="U463" s="20" t="n">
        <v>0</v>
      </c>
      <c r="V463" s="20" t="n">
        <v>0</v>
      </c>
      <c r="W463" s="199" t="s">
        <v>1047</v>
      </c>
      <c r="X463" s="20" t="s">
        <v>632</v>
      </c>
      <c r="Y463" s="20" t="s">
        <v>361</v>
      </c>
      <c r="Z463" s="20"/>
      <c r="AA463" s="20"/>
      <c r="AB463" s="20"/>
      <c r="AC463" s="20"/>
      <c r="AD463" s="20"/>
      <c r="AE463" s="20"/>
      <c r="AF463" s="20"/>
      <c r="AG463" s="20"/>
      <c r="AH463" s="20"/>
      <c r="AI463" s="20"/>
      <c r="AJ463" s="20"/>
      <c r="AK463" s="20"/>
      <c r="AL463" s="20"/>
      <c r="AM463" s="20"/>
      <c r="AN463" s="20"/>
      <c r="AO463" s="20"/>
    </row>
    <row r="464" customFormat="false" ht="14.25" hidden="false" customHeight="true" outlineLevel="0" collapsed="false">
      <c r="A464" s="20" t="s">
        <v>1048</v>
      </c>
      <c r="B464" s="20" t="s">
        <v>357</v>
      </c>
      <c r="C464" s="20" t="n">
        <v>0</v>
      </c>
      <c r="D464" s="20" t="n">
        <v>200</v>
      </c>
      <c r="E464" s="20" t="n">
        <v>976</v>
      </c>
      <c r="F464" s="20" t="s">
        <v>358</v>
      </c>
      <c r="G464" s="197" t="n">
        <v>0.00066581</v>
      </c>
      <c r="H464" s="197" t="n">
        <v>1.6401E-005</v>
      </c>
      <c r="I464" s="197" t="n">
        <v>-8.2194E-006</v>
      </c>
      <c r="J464" s="197" t="n">
        <v>-3.892E-007</v>
      </c>
      <c r="K464" s="197" t="n">
        <v>0.00067403</v>
      </c>
      <c r="L464" s="197" t="n">
        <v>1.679E-005</v>
      </c>
      <c r="M464" s="198" t="n">
        <v>1.43</v>
      </c>
      <c r="N464" s="20" t="n">
        <v>0</v>
      </c>
      <c r="O464" s="20" t="n">
        <v>0</v>
      </c>
      <c r="P464" s="20" t="n">
        <v>0</v>
      </c>
      <c r="Q464" s="20" t="n">
        <v>1</v>
      </c>
      <c r="R464" s="20" t="n">
        <v>6.7403E-006</v>
      </c>
      <c r="S464" s="20" t="n">
        <v>1.679E-007</v>
      </c>
      <c r="T464" s="20" t="n">
        <v>3</v>
      </c>
      <c r="U464" s="20" t="n">
        <v>0</v>
      </c>
      <c r="V464" s="20" t="n">
        <v>0</v>
      </c>
      <c r="W464" s="199" t="s">
        <v>1049</v>
      </c>
      <c r="X464" s="20" t="s">
        <v>632</v>
      </c>
      <c r="Y464" s="20" t="s">
        <v>361</v>
      </c>
      <c r="Z464" s="20"/>
      <c r="AA464" s="20"/>
      <c r="AB464" s="20"/>
      <c r="AC464" s="20"/>
      <c r="AD464" s="20"/>
      <c r="AE464" s="20"/>
      <c r="AF464" s="20"/>
      <c r="AG464" s="20"/>
      <c r="AH464" s="20"/>
      <c r="AI464" s="20"/>
      <c r="AJ464" s="20"/>
      <c r="AK464" s="20"/>
      <c r="AL464" s="20"/>
      <c r="AM464" s="20"/>
      <c r="AN464" s="20"/>
      <c r="AO464" s="20"/>
    </row>
    <row r="465" customFormat="false" ht="14.25" hidden="false" customHeight="true" outlineLevel="0" collapsed="false">
      <c r="A465" s="20" t="s">
        <v>1048</v>
      </c>
      <c r="B465" s="20" t="s">
        <v>357</v>
      </c>
      <c r="C465" s="20" t="n">
        <v>0</v>
      </c>
      <c r="D465" s="20" t="n">
        <v>200</v>
      </c>
      <c r="E465" s="20" t="n">
        <v>976</v>
      </c>
      <c r="F465" s="20" t="s">
        <v>358</v>
      </c>
      <c r="G465" s="197" t="n">
        <v>0.00066595</v>
      </c>
      <c r="H465" s="197" t="n">
        <v>1.653E-005</v>
      </c>
      <c r="I465" s="197" t="n">
        <v>-8.2194E-006</v>
      </c>
      <c r="J465" s="197" t="n">
        <v>-3.892E-007</v>
      </c>
      <c r="K465" s="197" t="n">
        <v>0.00067417</v>
      </c>
      <c r="L465" s="197" t="n">
        <v>1.6919E-005</v>
      </c>
      <c r="M465" s="198" t="n">
        <v>1.44</v>
      </c>
      <c r="N465" s="20" t="n">
        <v>0</v>
      </c>
      <c r="O465" s="20" t="n">
        <v>0</v>
      </c>
      <c r="P465" s="20" t="n">
        <v>0</v>
      </c>
      <c r="Q465" s="20" t="n">
        <v>1</v>
      </c>
      <c r="R465" s="20" t="n">
        <v>6.7417E-006</v>
      </c>
      <c r="S465" s="20" t="n">
        <v>1.692E-007</v>
      </c>
      <c r="T465" s="20" t="n">
        <v>3</v>
      </c>
      <c r="U465" s="20" t="n">
        <v>0</v>
      </c>
      <c r="V465" s="20" t="n">
        <v>0</v>
      </c>
      <c r="W465" s="199" t="s">
        <v>1050</v>
      </c>
      <c r="X465" s="20" t="s">
        <v>632</v>
      </c>
      <c r="Y465" s="20" t="s">
        <v>361</v>
      </c>
      <c r="Z465" s="20"/>
      <c r="AA465" s="20"/>
      <c r="AB465" s="20"/>
      <c r="AC465" s="20"/>
      <c r="AD465" s="20"/>
      <c r="AE465" s="20"/>
      <c r="AF465" s="20"/>
      <c r="AG465" s="20"/>
      <c r="AH465" s="20"/>
      <c r="AI465" s="20"/>
      <c r="AJ465" s="20"/>
      <c r="AK465" s="20"/>
      <c r="AL465" s="20"/>
      <c r="AM465" s="20"/>
      <c r="AN465" s="20"/>
      <c r="AO465" s="20"/>
    </row>
    <row r="466" customFormat="false" ht="14.25" hidden="false" customHeight="true" outlineLevel="0" collapsed="false">
      <c r="A466" s="20" t="s">
        <v>1051</v>
      </c>
      <c r="B466" s="20" t="s">
        <v>357</v>
      </c>
      <c r="C466" s="20" t="n">
        <v>0</v>
      </c>
      <c r="D466" s="20" t="n">
        <v>200</v>
      </c>
      <c r="E466" s="20" t="n">
        <v>976</v>
      </c>
      <c r="F466" s="20" t="s">
        <v>358</v>
      </c>
      <c r="G466" s="197" t="n">
        <v>0.00051849</v>
      </c>
      <c r="H466" s="197" t="n">
        <v>1.3661E-005</v>
      </c>
      <c r="I466" s="197" t="n">
        <v>-8.2194E-006</v>
      </c>
      <c r="J466" s="197" t="n">
        <v>-3.892E-007</v>
      </c>
      <c r="K466" s="197" t="n">
        <v>0.00052671</v>
      </c>
      <c r="L466" s="197" t="n">
        <v>1.405E-005</v>
      </c>
      <c r="M466" s="198" t="n">
        <v>1.53</v>
      </c>
      <c r="N466" s="20" t="n">
        <v>0</v>
      </c>
      <c r="O466" s="20" t="n">
        <v>0</v>
      </c>
      <c r="P466" s="20" t="n">
        <v>0</v>
      </c>
      <c r="Q466" s="20" t="n">
        <v>1</v>
      </c>
      <c r="R466" s="20" t="n">
        <v>5.2671E-006</v>
      </c>
      <c r="S466" s="20" t="n">
        <v>1.405E-007</v>
      </c>
      <c r="T466" s="20" t="n">
        <v>3</v>
      </c>
      <c r="U466" s="20" t="n">
        <v>0</v>
      </c>
      <c r="V466" s="20" t="n">
        <v>0</v>
      </c>
      <c r="W466" s="199" t="s">
        <v>1052</v>
      </c>
      <c r="X466" s="20" t="s">
        <v>632</v>
      </c>
      <c r="Y466" s="20" t="s">
        <v>361</v>
      </c>
      <c r="Z466" s="20"/>
      <c r="AA466" s="20"/>
      <c r="AB466" s="20"/>
      <c r="AC466" s="20"/>
      <c r="AD466" s="20"/>
      <c r="AE466" s="20"/>
      <c r="AF466" s="20"/>
      <c r="AG466" s="20"/>
      <c r="AH466" s="20"/>
      <c r="AI466" s="20"/>
      <c r="AJ466" s="20"/>
      <c r="AK466" s="20"/>
      <c r="AL466" s="20"/>
      <c r="AM466" s="20"/>
      <c r="AN466" s="20"/>
      <c r="AO466" s="20"/>
    </row>
    <row r="467" customFormat="false" ht="14.25" hidden="false" customHeight="true" outlineLevel="0" collapsed="false">
      <c r="A467" s="20" t="s">
        <v>1051</v>
      </c>
      <c r="B467" s="20" t="s">
        <v>357</v>
      </c>
      <c r="C467" s="20" t="n">
        <v>0</v>
      </c>
      <c r="D467" s="20" t="n">
        <v>200</v>
      </c>
      <c r="E467" s="20" t="n">
        <v>976</v>
      </c>
      <c r="F467" s="20" t="s">
        <v>358</v>
      </c>
      <c r="G467" s="197" t="n">
        <v>0.00051865</v>
      </c>
      <c r="H467" s="197" t="n">
        <v>1.3619E-005</v>
      </c>
      <c r="I467" s="197" t="n">
        <v>-8.2194E-006</v>
      </c>
      <c r="J467" s="197" t="n">
        <v>-3.892E-007</v>
      </c>
      <c r="K467" s="197" t="n">
        <v>0.00052687</v>
      </c>
      <c r="L467" s="197" t="n">
        <v>1.4009E-005</v>
      </c>
      <c r="M467" s="198" t="n">
        <v>1.52</v>
      </c>
      <c r="N467" s="20" t="n">
        <v>0</v>
      </c>
      <c r="O467" s="20" t="n">
        <v>0</v>
      </c>
      <c r="P467" s="20" t="n">
        <v>0</v>
      </c>
      <c r="Q467" s="20" t="n">
        <v>1</v>
      </c>
      <c r="R467" s="20" t="n">
        <v>5.2687E-006</v>
      </c>
      <c r="S467" s="20" t="n">
        <v>1.401E-007</v>
      </c>
      <c r="T467" s="20" t="n">
        <v>3</v>
      </c>
      <c r="U467" s="20" t="n">
        <v>0</v>
      </c>
      <c r="V467" s="20" t="n">
        <v>0</v>
      </c>
      <c r="W467" s="199" t="s">
        <v>1053</v>
      </c>
      <c r="X467" s="20" t="s">
        <v>632</v>
      </c>
      <c r="Y467" s="20" t="s">
        <v>361</v>
      </c>
      <c r="Z467" s="20"/>
      <c r="AA467" s="20"/>
      <c r="AB467" s="20"/>
      <c r="AC467" s="20"/>
      <c r="AD467" s="20"/>
      <c r="AE467" s="20"/>
      <c r="AF467" s="20"/>
      <c r="AG467" s="20"/>
      <c r="AH467" s="20"/>
      <c r="AI467" s="20"/>
      <c r="AJ467" s="20"/>
      <c r="AK467" s="20"/>
      <c r="AL467" s="20"/>
      <c r="AM467" s="20"/>
      <c r="AN467" s="20"/>
      <c r="AO467" s="20"/>
    </row>
    <row r="468" customFormat="false" ht="14.25" hidden="false" customHeight="true" outlineLevel="0" collapsed="false">
      <c r="A468" s="20" t="s">
        <v>1054</v>
      </c>
      <c r="B468" s="20" t="s">
        <v>357</v>
      </c>
      <c r="C468" s="20" t="n">
        <v>0</v>
      </c>
      <c r="D468" s="20" t="n">
        <v>200</v>
      </c>
      <c r="E468" s="20" t="n">
        <v>976</v>
      </c>
      <c r="F468" s="20" t="s">
        <v>358</v>
      </c>
      <c r="G468" s="197" t="n">
        <v>0.0013748</v>
      </c>
      <c r="H468" s="197" t="n">
        <v>3.4E-005</v>
      </c>
      <c r="I468" s="197" t="n">
        <v>-8.2194E-006</v>
      </c>
      <c r="J468" s="197" t="n">
        <v>-3.892E-007</v>
      </c>
      <c r="K468" s="197" t="n">
        <v>0.001383</v>
      </c>
      <c r="L468" s="197" t="n">
        <v>3.44E-005</v>
      </c>
      <c r="M468" s="198" t="n">
        <v>1.42</v>
      </c>
      <c r="N468" s="20" t="n">
        <v>0</v>
      </c>
      <c r="O468" s="20" t="n">
        <v>0</v>
      </c>
      <c r="P468" s="20" t="n">
        <v>0</v>
      </c>
      <c r="Q468" s="20" t="n">
        <v>1</v>
      </c>
      <c r="R468" s="20" t="n">
        <v>1.383E-005</v>
      </c>
      <c r="S468" s="20" t="n">
        <v>3.437E-007</v>
      </c>
      <c r="T468" s="20" t="n">
        <v>3</v>
      </c>
      <c r="U468" s="20" t="n">
        <v>0</v>
      </c>
      <c r="V468" s="20" t="n">
        <v>0</v>
      </c>
      <c r="W468" s="199" t="s">
        <v>1055</v>
      </c>
      <c r="X468" s="20" t="s">
        <v>632</v>
      </c>
      <c r="Y468" s="20" t="s">
        <v>361</v>
      </c>
      <c r="Z468" s="20"/>
      <c r="AA468" s="20"/>
      <c r="AB468" s="20"/>
      <c r="AC468" s="20"/>
      <c r="AD468" s="20"/>
      <c r="AE468" s="20"/>
      <c r="AF468" s="20"/>
      <c r="AG468" s="20"/>
      <c r="AH468" s="20"/>
      <c r="AI468" s="20"/>
      <c r="AJ468" s="20"/>
      <c r="AK468" s="20"/>
      <c r="AL468" s="20"/>
      <c r="AM468" s="20"/>
      <c r="AN468" s="20"/>
      <c r="AO468" s="20"/>
    </row>
    <row r="469" customFormat="false" ht="14.25" hidden="false" customHeight="true" outlineLevel="0" collapsed="false">
      <c r="A469" s="20" t="s">
        <v>1054</v>
      </c>
      <c r="B469" s="20" t="s">
        <v>357</v>
      </c>
      <c r="C469" s="20" t="n">
        <v>0</v>
      </c>
      <c r="D469" s="20" t="n">
        <v>200</v>
      </c>
      <c r="E469" s="20" t="n">
        <v>976</v>
      </c>
      <c r="F469" s="20" t="s">
        <v>358</v>
      </c>
      <c r="G469" s="197" t="n">
        <v>0.0013747</v>
      </c>
      <c r="H469" s="197" t="n">
        <v>3.43E-005</v>
      </c>
      <c r="I469" s="197" t="n">
        <v>-8.2194E-006</v>
      </c>
      <c r="J469" s="197" t="n">
        <v>-3.892E-007</v>
      </c>
      <c r="K469" s="197" t="n">
        <v>0.0013829</v>
      </c>
      <c r="L469" s="197" t="n">
        <v>3.46E-005</v>
      </c>
      <c r="M469" s="198" t="n">
        <v>1.44</v>
      </c>
      <c r="N469" s="20" t="n">
        <v>0</v>
      </c>
      <c r="O469" s="20" t="n">
        <v>0</v>
      </c>
      <c r="P469" s="20" t="n">
        <v>0</v>
      </c>
      <c r="Q469" s="20" t="n">
        <v>1</v>
      </c>
      <c r="R469" s="20" t="n">
        <v>1.3829E-005</v>
      </c>
      <c r="S469" s="20" t="n">
        <v>3.464E-007</v>
      </c>
      <c r="T469" s="20" t="n">
        <v>3</v>
      </c>
      <c r="U469" s="20" t="n">
        <v>0</v>
      </c>
      <c r="V469" s="20" t="n">
        <v>0</v>
      </c>
      <c r="W469" s="199" t="s">
        <v>1056</v>
      </c>
      <c r="X469" s="20" t="s">
        <v>632</v>
      </c>
      <c r="Y469" s="20" t="s">
        <v>361</v>
      </c>
      <c r="Z469" s="20"/>
      <c r="AA469" s="20"/>
      <c r="AB469" s="20"/>
      <c r="AC469" s="20"/>
      <c r="AD469" s="20"/>
      <c r="AE469" s="20"/>
      <c r="AF469" s="20"/>
      <c r="AG469" s="20"/>
      <c r="AH469" s="20"/>
      <c r="AI469" s="20"/>
      <c r="AJ469" s="20"/>
      <c r="AK469" s="20"/>
      <c r="AL469" s="20"/>
      <c r="AM469" s="20"/>
      <c r="AN469" s="20"/>
      <c r="AO469" s="20"/>
    </row>
    <row r="470" customFormat="false" ht="14.25" hidden="false" customHeight="true" outlineLevel="0" collapsed="false">
      <c r="A470" s="20" t="s">
        <v>1057</v>
      </c>
      <c r="B470" s="20" t="s">
        <v>357</v>
      </c>
      <c r="C470" s="20" t="n">
        <v>0</v>
      </c>
      <c r="D470" s="20" t="n">
        <v>200</v>
      </c>
      <c r="E470" s="20" t="n">
        <v>976</v>
      </c>
      <c r="F470" s="20" t="s">
        <v>358</v>
      </c>
      <c r="G470" s="197" t="n">
        <v>0.00044449</v>
      </c>
      <c r="H470" s="197" t="n">
        <v>9.9242E-006</v>
      </c>
      <c r="I470" s="197" t="n">
        <v>-8.2194E-006</v>
      </c>
      <c r="J470" s="197" t="n">
        <v>-3.892E-007</v>
      </c>
      <c r="K470" s="197" t="n">
        <v>0.00045271</v>
      </c>
      <c r="L470" s="197" t="n">
        <v>1.0313E-005</v>
      </c>
      <c r="M470" s="198" t="n">
        <v>1.31</v>
      </c>
      <c r="N470" s="20" t="n">
        <v>0</v>
      </c>
      <c r="O470" s="20" t="n">
        <v>0</v>
      </c>
      <c r="P470" s="20" t="n">
        <v>0</v>
      </c>
      <c r="Q470" s="20" t="n">
        <v>1</v>
      </c>
      <c r="R470" s="20" t="n">
        <v>4.5271E-006</v>
      </c>
      <c r="S470" s="20" t="n">
        <v>1.031E-007</v>
      </c>
      <c r="T470" s="20" t="n">
        <v>3</v>
      </c>
      <c r="U470" s="20" t="n">
        <v>0</v>
      </c>
      <c r="V470" s="20" t="n">
        <v>0</v>
      </c>
      <c r="W470" s="199" t="s">
        <v>1058</v>
      </c>
      <c r="X470" s="20" t="s">
        <v>632</v>
      </c>
      <c r="Y470" s="20" t="s">
        <v>361</v>
      </c>
      <c r="Z470" s="20"/>
      <c r="AA470" s="20"/>
      <c r="AB470" s="20"/>
      <c r="AC470" s="20"/>
      <c r="AD470" s="20"/>
      <c r="AE470" s="20"/>
      <c r="AF470" s="20"/>
      <c r="AG470" s="20"/>
      <c r="AH470" s="20"/>
      <c r="AI470" s="20"/>
      <c r="AJ470" s="20"/>
      <c r="AK470" s="20"/>
      <c r="AL470" s="20"/>
      <c r="AM470" s="20"/>
      <c r="AN470" s="20"/>
      <c r="AO470" s="20"/>
    </row>
    <row r="471" customFormat="false" ht="14.25" hidden="false" customHeight="true" outlineLevel="0" collapsed="false">
      <c r="A471" s="20" t="s">
        <v>1057</v>
      </c>
      <c r="B471" s="20" t="s">
        <v>357</v>
      </c>
      <c r="C471" s="20" t="n">
        <v>0</v>
      </c>
      <c r="D471" s="20" t="n">
        <v>200</v>
      </c>
      <c r="E471" s="20" t="n">
        <v>976</v>
      </c>
      <c r="F471" s="20" t="s">
        <v>358</v>
      </c>
      <c r="G471" s="197" t="n">
        <v>0.00044475</v>
      </c>
      <c r="H471" s="197" t="n">
        <v>9.9962E-006</v>
      </c>
      <c r="I471" s="197" t="n">
        <v>-8.2194E-006</v>
      </c>
      <c r="J471" s="197" t="n">
        <v>-3.892E-007</v>
      </c>
      <c r="K471" s="197" t="n">
        <v>0.00045297</v>
      </c>
      <c r="L471" s="197" t="n">
        <v>1.0385E-005</v>
      </c>
      <c r="M471" s="198" t="n">
        <v>1.31</v>
      </c>
      <c r="N471" s="20" t="n">
        <v>0</v>
      </c>
      <c r="O471" s="20" t="n">
        <v>0</v>
      </c>
      <c r="P471" s="20" t="n">
        <v>0</v>
      </c>
      <c r="Q471" s="20" t="n">
        <v>1</v>
      </c>
      <c r="R471" s="20" t="n">
        <v>4.5297E-006</v>
      </c>
      <c r="S471" s="20" t="n">
        <v>1.039E-007</v>
      </c>
      <c r="T471" s="20" t="n">
        <v>3</v>
      </c>
      <c r="U471" s="20" t="n">
        <v>0</v>
      </c>
      <c r="V471" s="20" t="n">
        <v>0</v>
      </c>
      <c r="W471" s="199" t="s">
        <v>1059</v>
      </c>
      <c r="X471" s="20" t="s">
        <v>632</v>
      </c>
      <c r="Y471" s="20" t="s">
        <v>361</v>
      </c>
      <c r="Z471" s="20"/>
      <c r="AA471" s="20"/>
      <c r="AB471" s="20"/>
      <c r="AC471" s="20"/>
      <c r="AD471" s="20"/>
      <c r="AE471" s="20"/>
      <c r="AF471" s="20"/>
      <c r="AG471" s="20"/>
      <c r="AH471" s="20"/>
      <c r="AI471" s="20"/>
      <c r="AJ471" s="20"/>
      <c r="AK471" s="20"/>
      <c r="AL471" s="20"/>
      <c r="AM471" s="20"/>
      <c r="AN471" s="20"/>
      <c r="AO471" s="20"/>
    </row>
    <row r="472" customFormat="false" ht="14.25" hidden="false" customHeight="true" outlineLevel="0" collapsed="false">
      <c r="A472" s="20" t="s">
        <v>1060</v>
      </c>
      <c r="B472" s="20" t="s">
        <v>357</v>
      </c>
      <c r="C472" s="20" t="n">
        <v>0</v>
      </c>
      <c r="D472" s="20" t="n">
        <v>200</v>
      </c>
      <c r="E472" s="20" t="n">
        <v>976</v>
      </c>
      <c r="F472" s="20" t="s">
        <v>358</v>
      </c>
      <c r="G472" s="197" t="n">
        <v>0.0019268</v>
      </c>
      <c r="H472" s="197" t="n">
        <v>3.92E-005</v>
      </c>
      <c r="I472" s="197" t="n">
        <v>-8.2194E-006</v>
      </c>
      <c r="J472" s="197" t="n">
        <v>-3.892E-007</v>
      </c>
      <c r="K472" s="197" t="n">
        <v>0.001935</v>
      </c>
      <c r="L472" s="197" t="n">
        <v>3.96E-005</v>
      </c>
      <c r="M472" s="198" t="n">
        <v>1.17</v>
      </c>
      <c r="N472" s="20" t="n">
        <v>0</v>
      </c>
      <c r="O472" s="20" t="n">
        <v>0</v>
      </c>
      <c r="P472" s="20" t="n">
        <v>0</v>
      </c>
      <c r="Q472" s="20" t="n">
        <v>1</v>
      </c>
      <c r="R472" s="20" t="n">
        <v>1.935E-005</v>
      </c>
      <c r="S472" s="20" t="n">
        <v>3.96E-007</v>
      </c>
      <c r="T472" s="20" t="n">
        <v>3</v>
      </c>
      <c r="U472" s="20" t="n">
        <v>0</v>
      </c>
      <c r="V472" s="20" t="n">
        <v>0</v>
      </c>
      <c r="W472" s="199" t="s">
        <v>1061</v>
      </c>
      <c r="X472" s="20" t="s">
        <v>632</v>
      </c>
      <c r="Y472" s="20" t="s">
        <v>361</v>
      </c>
      <c r="Z472" s="20"/>
      <c r="AA472" s="20"/>
      <c r="AB472" s="20"/>
      <c r="AC472" s="20"/>
      <c r="AD472" s="20"/>
      <c r="AE472" s="20"/>
      <c r="AF472" s="20"/>
      <c r="AG472" s="20"/>
      <c r="AH472" s="20"/>
      <c r="AI472" s="20"/>
      <c r="AJ472" s="20"/>
      <c r="AK472" s="20"/>
      <c r="AL472" s="20"/>
      <c r="AM472" s="20"/>
      <c r="AN472" s="20"/>
      <c r="AO472" s="20"/>
    </row>
    <row r="473" customFormat="false" ht="14.25" hidden="false" customHeight="true" outlineLevel="0" collapsed="false">
      <c r="A473" s="20" t="s">
        <v>1060</v>
      </c>
      <c r="B473" s="20" t="s">
        <v>357</v>
      </c>
      <c r="C473" s="20" t="n">
        <v>0</v>
      </c>
      <c r="D473" s="20" t="n">
        <v>200</v>
      </c>
      <c r="E473" s="20" t="n">
        <v>976</v>
      </c>
      <c r="F473" s="20" t="s">
        <v>358</v>
      </c>
      <c r="G473" s="197" t="n">
        <v>0.0019266</v>
      </c>
      <c r="H473" s="197" t="n">
        <v>3.91E-005</v>
      </c>
      <c r="I473" s="197" t="n">
        <v>-8.2194E-006</v>
      </c>
      <c r="J473" s="197" t="n">
        <v>-3.892E-007</v>
      </c>
      <c r="K473" s="197" t="n">
        <v>0.0019348</v>
      </c>
      <c r="L473" s="197" t="n">
        <v>3.95E-005</v>
      </c>
      <c r="M473" s="198" t="n">
        <v>1.17</v>
      </c>
      <c r="N473" s="20" t="n">
        <v>0</v>
      </c>
      <c r="O473" s="20" t="n">
        <v>0</v>
      </c>
      <c r="P473" s="20" t="n">
        <v>0</v>
      </c>
      <c r="Q473" s="20" t="n">
        <v>1</v>
      </c>
      <c r="R473" s="20" t="n">
        <v>1.9348E-005</v>
      </c>
      <c r="S473" s="20" t="n">
        <v>3.946E-007</v>
      </c>
      <c r="T473" s="20" t="n">
        <v>3</v>
      </c>
      <c r="U473" s="20" t="n">
        <v>0</v>
      </c>
      <c r="V473" s="20" t="n">
        <v>0</v>
      </c>
      <c r="W473" s="199" t="s">
        <v>1062</v>
      </c>
      <c r="X473" s="20" t="s">
        <v>632</v>
      </c>
      <c r="Y473" s="20" t="s">
        <v>361</v>
      </c>
      <c r="Z473" s="20"/>
      <c r="AA473" s="20"/>
      <c r="AB473" s="20"/>
      <c r="AC473" s="20"/>
      <c r="AD473" s="20"/>
      <c r="AE473" s="20"/>
      <c r="AF473" s="20"/>
      <c r="AG473" s="20"/>
      <c r="AH473" s="20"/>
      <c r="AI473" s="20"/>
      <c r="AJ473" s="20"/>
      <c r="AK473" s="20"/>
      <c r="AL473" s="20"/>
      <c r="AM473" s="20"/>
      <c r="AN473" s="20"/>
      <c r="AO473" s="20"/>
    </row>
    <row r="474" customFormat="false" ht="14.25" hidden="false" customHeight="true" outlineLevel="0" collapsed="false">
      <c r="A474" s="20" t="s">
        <v>1063</v>
      </c>
      <c r="B474" s="20" t="s">
        <v>357</v>
      </c>
      <c r="C474" s="20" t="n">
        <v>0</v>
      </c>
      <c r="D474" s="20" t="n">
        <v>200</v>
      </c>
      <c r="E474" s="20" t="n">
        <v>976</v>
      </c>
      <c r="F474" s="20" t="s">
        <v>358</v>
      </c>
      <c r="G474" s="197" t="n">
        <v>0.00098279</v>
      </c>
      <c r="H474" s="197" t="n">
        <v>2.1973E-005</v>
      </c>
      <c r="I474" s="197" t="n">
        <v>-8.2194E-006</v>
      </c>
      <c r="J474" s="197" t="n">
        <v>-3.892E-007</v>
      </c>
      <c r="K474" s="197" t="n">
        <v>0.00099101</v>
      </c>
      <c r="L474" s="197" t="n">
        <v>2.2362E-005</v>
      </c>
      <c r="M474" s="198" t="n">
        <v>1.29</v>
      </c>
      <c r="N474" s="20" t="n">
        <v>0</v>
      </c>
      <c r="O474" s="20" t="n">
        <v>0</v>
      </c>
      <c r="P474" s="20" t="n">
        <v>0</v>
      </c>
      <c r="Q474" s="20" t="n">
        <v>1</v>
      </c>
      <c r="R474" s="20" t="n">
        <v>9.9101E-006</v>
      </c>
      <c r="S474" s="20" t="n">
        <v>2.236E-007</v>
      </c>
      <c r="T474" s="20" t="n">
        <v>3</v>
      </c>
      <c r="U474" s="20" t="n">
        <v>0</v>
      </c>
      <c r="V474" s="20" t="n">
        <v>0</v>
      </c>
      <c r="W474" s="199" t="s">
        <v>1064</v>
      </c>
      <c r="X474" s="20" t="s">
        <v>632</v>
      </c>
      <c r="Y474" s="20" t="s">
        <v>361</v>
      </c>
      <c r="Z474" s="20"/>
      <c r="AA474" s="20"/>
      <c r="AB474" s="20"/>
      <c r="AC474" s="20"/>
      <c r="AD474" s="20"/>
      <c r="AE474" s="20"/>
      <c r="AF474" s="20"/>
      <c r="AG474" s="20"/>
      <c r="AH474" s="20"/>
      <c r="AI474" s="20"/>
      <c r="AJ474" s="20"/>
      <c r="AK474" s="20"/>
      <c r="AL474" s="20"/>
      <c r="AM474" s="20"/>
      <c r="AN474" s="20"/>
      <c r="AO474" s="20"/>
    </row>
    <row r="475" customFormat="false" ht="14.25" hidden="false" customHeight="true" outlineLevel="0" collapsed="false">
      <c r="A475" s="20" t="s">
        <v>1063</v>
      </c>
      <c r="B475" s="20" t="s">
        <v>357</v>
      </c>
      <c r="C475" s="20" t="n">
        <v>0</v>
      </c>
      <c r="D475" s="20" t="n">
        <v>200</v>
      </c>
      <c r="E475" s="20" t="n">
        <v>976</v>
      </c>
      <c r="F475" s="20" t="s">
        <v>358</v>
      </c>
      <c r="G475" s="197" t="n">
        <v>0.00098275</v>
      </c>
      <c r="H475" s="197" t="n">
        <v>2.1873E-005</v>
      </c>
      <c r="I475" s="197" t="n">
        <v>-8.2194E-006</v>
      </c>
      <c r="J475" s="197" t="n">
        <v>-3.892E-007</v>
      </c>
      <c r="K475" s="197" t="n">
        <v>0.00099097</v>
      </c>
      <c r="L475" s="197" t="n">
        <v>2.2262E-005</v>
      </c>
      <c r="M475" s="198" t="n">
        <v>1.29</v>
      </c>
      <c r="N475" s="20" t="n">
        <v>0</v>
      </c>
      <c r="O475" s="20" t="n">
        <v>0</v>
      </c>
      <c r="P475" s="20" t="n">
        <v>0</v>
      </c>
      <c r="Q475" s="20" t="n">
        <v>1</v>
      </c>
      <c r="R475" s="20" t="n">
        <v>9.9097E-006</v>
      </c>
      <c r="S475" s="20" t="n">
        <v>2.226E-007</v>
      </c>
      <c r="T475" s="20" t="n">
        <v>3</v>
      </c>
      <c r="U475" s="20" t="n">
        <v>0</v>
      </c>
      <c r="V475" s="20" t="n">
        <v>0</v>
      </c>
      <c r="W475" s="199" t="s">
        <v>1065</v>
      </c>
      <c r="X475" s="20" t="s">
        <v>632</v>
      </c>
      <c r="Y475" s="20" t="s">
        <v>361</v>
      </c>
      <c r="Z475" s="20"/>
      <c r="AA475" s="20"/>
      <c r="AB475" s="20"/>
      <c r="AC475" s="20"/>
      <c r="AD475" s="20"/>
      <c r="AE475" s="20"/>
      <c r="AF475" s="20"/>
      <c r="AG475" s="20"/>
      <c r="AH475" s="20"/>
      <c r="AI475" s="20"/>
      <c r="AJ475" s="20"/>
      <c r="AK475" s="20"/>
      <c r="AL475" s="20"/>
      <c r="AM475" s="20"/>
      <c r="AN475" s="20"/>
      <c r="AO475" s="20"/>
    </row>
    <row r="476" customFormat="false" ht="14.25" hidden="false" customHeight="true" outlineLevel="0" collapsed="false">
      <c r="A476" s="20" t="s">
        <v>1066</v>
      </c>
      <c r="B476" s="20" t="s">
        <v>357</v>
      </c>
      <c r="C476" s="20" t="n">
        <v>0</v>
      </c>
      <c r="D476" s="20" t="n">
        <v>200</v>
      </c>
      <c r="E476" s="20" t="n">
        <v>976</v>
      </c>
      <c r="F476" s="20" t="s">
        <v>358</v>
      </c>
      <c r="G476" s="197" t="n">
        <v>0.00037463</v>
      </c>
      <c r="H476" s="197" t="n">
        <v>8.5648E-006</v>
      </c>
      <c r="I476" s="197" t="n">
        <v>-8.2194E-006</v>
      </c>
      <c r="J476" s="197" t="n">
        <v>-3.892E-007</v>
      </c>
      <c r="K476" s="197" t="n">
        <v>0.00038285</v>
      </c>
      <c r="L476" s="197" t="n">
        <v>8.954E-006</v>
      </c>
      <c r="M476" s="198" t="n">
        <v>1.34</v>
      </c>
      <c r="N476" s="20" t="n">
        <v>0</v>
      </c>
      <c r="O476" s="20" t="n">
        <v>0</v>
      </c>
      <c r="P476" s="20" t="n">
        <v>0</v>
      </c>
      <c r="Q476" s="20" t="n">
        <v>1</v>
      </c>
      <c r="R476" s="20" t="n">
        <v>3.8285E-006</v>
      </c>
      <c r="S476" s="20" t="n">
        <v>8.95E-008</v>
      </c>
      <c r="T476" s="20" t="n">
        <v>3</v>
      </c>
      <c r="U476" s="20" t="n">
        <v>0</v>
      </c>
      <c r="V476" s="20" t="n">
        <v>0</v>
      </c>
      <c r="W476" s="199" t="s">
        <v>1067</v>
      </c>
      <c r="X476" s="20" t="s">
        <v>632</v>
      </c>
      <c r="Y476" s="20" t="s">
        <v>361</v>
      </c>
      <c r="Z476" s="20"/>
      <c r="AA476" s="20"/>
      <c r="AB476" s="20"/>
      <c r="AC476" s="20"/>
      <c r="AD476" s="20"/>
      <c r="AE476" s="20"/>
      <c r="AF476" s="20"/>
      <c r="AG476" s="20"/>
      <c r="AH476" s="20"/>
      <c r="AI476" s="20"/>
      <c r="AJ476" s="20"/>
      <c r="AK476" s="20"/>
      <c r="AL476" s="20"/>
      <c r="AM476" s="20"/>
      <c r="AN476" s="20"/>
      <c r="AO476" s="20"/>
    </row>
    <row r="477" customFormat="false" ht="14.25" hidden="false" customHeight="true" outlineLevel="0" collapsed="false">
      <c r="A477" s="20" t="s">
        <v>1066</v>
      </c>
      <c r="B477" s="20" t="s">
        <v>357</v>
      </c>
      <c r="C477" s="20" t="n">
        <v>0</v>
      </c>
      <c r="D477" s="20" t="n">
        <v>200</v>
      </c>
      <c r="E477" s="20" t="n">
        <v>976</v>
      </c>
      <c r="F477" s="20" t="s">
        <v>358</v>
      </c>
      <c r="G477" s="197" t="n">
        <v>0.00037477</v>
      </c>
      <c r="H477" s="197" t="n">
        <v>8.5192E-006</v>
      </c>
      <c r="I477" s="197" t="n">
        <v>-8.2194E-006</v>
      </c>
      <c r="J477" s="197" t="n">
        <v>-3.892E-007</v>
      </c>
      <c r="K477" s="197" t="n">
        <v>0.00038299</v>
      </c>
      <c r="L477" s="197" t="n">
        <v>8.9084E-006</v>
      </c>
      <c r="M477" s="198" t="n">
        <v>1.33</v>
      </c>
      <c r="N477" s="20" t="n">
        <v>0</v>
      </c>
      <c r="O477" s="20" t="n">
        <v>0</v>
      </c>
      <c r="P477" s="20" t="n">
        <v>0</v>
      </c>
      <c r="Q477" s="20" t="n">
        <v>1</v>
      </c>
      <c r="R477" s="20" t="n">
        <v>3.8299E-006</v>
      </c>
      <c r="S477" s="20" t="n">
        <v>8.91E-008</v>
      </c>
      <c r="T477" s="20" t="n">
        <v>3</v>
      </c>
      <c r="U477" s="20" t="n">
        <v>0</v>
      </c>
      <c r="V477" s="20" t="n">
        <v>0</v>
      </c>
      <c r="W477" s="199" t="s">
        <v>1068</v>
      </c>
      <c r="X477" s="20" t="s">
        <v>632</v>
      </c>
      <c r="Y477" s="20" t="s">
        <v>361</v>
      </c>
      <c r="Z477" s="20"/>
      <c r="AA477" s="20"/>
      <c r="AB477" s="20"/>
      <c r="AC477" s="20"/>
      <c r="AD477" s="20"/>
      <c r="AE477" s="20"/>
      <c r="AF477" s="20"/>
      <c r="AG477" s="20"/>
      <c r="AH477" s="20"/>
      <c r="AI477" s="20"/>
      <c r="AJ477" s="20"/>
      <c r="AK477" s="20"/>
      <c r="AL477" s="20"/>
      <c r="AM477" s="20"/>
      <c r="AN477" s="20"/>
      <c r="AO477" s="20"/>
    </row>
    <row r="478" customFormat="false" ht="14.25" hidden="false" customHeight="true" outlineLevel="0" collapsed="false">
      <c r="A478" s="20" t="s">
        <v>1069</v>
      </c>
      <c r="B478" s="20" t="s">
        <v>357</v>
      </c>
      <c r="C478" s="20" t="n">
        <v>0</v>
      </c>
      <c r="D478" s="20" t="n">
        <v>200</v>
      </c>
      <c r="E478" s="20" t="n">
        <v>976</v>
      </c>
      <c r="F478" s="20" t="s">
        <v>358</v>
      </c>
      <c r="G478" s="197" t="n">
        <v>0.0002461</v>
      </c>
      <c r="H478" s="197" t="n">
        <v>5.9633E-006</v>
      </c>
      <c r="I478" s="197" t="n">
        <v>-8.2194E-006</v>
      </c>
      <c r="J478" s="197" t="n">
        <v>-3.892E-007</v>
      </c>
      <c r="K478" s="197" t="n">
        <v>0.00025432</v>
      </c>
      <c r="L478" s="197" t="n">
        <v>6.3525E-006</v>
      </c>
      <c r="M478" s="198" t="n">
        <v>1.43</v>
      </c>
      <c r="N478" s="20" t="n">
        <v>0</v>
      </c>
      <c r="O478" s="20" t="n">
        <v>0</v>
      </c>
      <c r="P478" s="20" t="n">
        <v>0</v>
      </c>
      <c r="Q478" s="20" t="n">
        <v>1</v>
      </c>
      <c r="R478" s="20" t="n">
        <v>2.5432E-006</v>
      </c>
      <c r="S478" s="20" t="n">
        <v>6.35E-008</v>
      </c>
      <c r="T478" s="20" t="n">
        <v>2</v>
      </c>
      <c r="U478" s="20" t="n">
        <v>0</v>
      </c>
      <c r="V478" s="20" t="n">
        <v>0</v>
      </c>
      <c r="W478" s="199" t="s">
        <v>1070</v>
      </c>
      <c r="X478" s="20" t="s">
        <v>632</v>
      </c>
      <c r="Y478" s="20" t="s">
        <v>361</v>
      </c>
      <c r="Z478" s="20"/>
      <c r="AA478" s="20"/>
      <c r="AB478" s="20"/>
      <c r="AC478" s="20"/>
      <c r="AD478" s="20"/>
      <c r="AE478" s="20"/>
      <c r="AF478" s="20"/>
      <c r="AG478" s="20"/>
      <c r="AH478" s="20"/>
      <c r="AI478" s="20"/>
      <c r="AJ478" s="20"/>
      <c r="AK478" s="20"/>
      <c r="AL478" s="20"/>
      <c r="AM478" s="20"/>
      <c r="AN478" s="20"/>
      <c r="AO478" s="20"/>
    </row>
    <row r="479" customFormat="false" ht="14.25" hidden="false" customHeight="true" outlineLevel="0" collapsed="false">
      <c r="A479" s="20" t="s">
        <v>1069</v>
      </c>
      <c r="B479" s="20" t="s">
        <v>357</v>
      </c>
      <c r="C479" s="20" t="n">
        <v>0</v>
      </c>
      <c r="D479" s="20" t="n">
        <v>200</v>
      </c>
      <c r="E479" s="20" t="n">
        <v>976</v>
      </c>
      <c r="F479" s="20" t="s">
        <v>358</v>
      </c>
      <c r="G479" s="197" t="n">
        <v>0.00024617</v>
      </c>
      <c r="H479" s="197" t="n">
        <v>5.9484E-006</v>
      </c>
      <c r="I479" s="197" t="n">
        <v>-8.2194E-006</v>
      </c>
      <c r="J479" s="197" t="n">
        <v>-3.892E-007</v>
      </c>
      <c r="K479" s="197" t="n">
        <v>0.00025439</v>
      </c>
      <c r="L479" s="197" t="n">
        <v>6.3376E-006</v>
      </c>
      <c r="M479" s="198" t="n">
        <v>1.43</v>
      </c>
      <c r="N479" s="20" t="n">
        <v>0</v>
      </c>
      <c r="O479" s="20" t="n">
        <v>0</v>
      </c>
      <c r="P479" s="20" t="n">
        <v>0</v>
      </c>
      <c r="Q479" s="20" t="n">
        <v>1</v>
      </c>
      <c r="R479" s="20" t="n">
        <v>2.5439E-006</v>
      </c>
      <c r="S479" s="20" t="n">
        <v>6.34E-008</v>
      </c>
      <c r="T479" s="20" t="n">
        <v>2</v>
      </c>
      <c r="U479" s="20" t="n">
        <v>0</v>
      </c>
      <c r="V479" s="20" t="n">
        <v>0</v>
      </c>
      <c r="W479" s="199" t="s">
        <v>1071</v>
      </c>
      <c r="X479" s="20" t="s">
        <v>632</v>
      </c>
      <c r="Y479" s="20" t="s">
        <v>361</v>
      </c>
      <c r="Z479" s="20"/>
      <c r="AA479" s="20"/>
      <c r="AB479" s="20"/>
      <c r="AC479" s="20"/>
      <c r="AD479" s="20"/>
      <c r="AE479" s="20"/>
      <c r="AF479" s="20"/>
      <c r="AG479" s="20"/>
      <c r="AH479" s="20"/>
      <c r="AI479" s="20"/>
      <c r="AJ479" s="20"/>
      <c r="AK479" s="20"/>
      <c r="AL479" s="20"/>
      <c r="AM479" s="20"/>
      <c r="AN479" s="20"/>
      <c r="AO479" s="20"/>
    </row>
    <row r="480" customFormat="false" ht="14.25" hidden="false" customHeight="true" outlineLevel="0" collapsed="false">
      <c r="A480" s="20" t="s">
        <v>1072</v>
      </c>
      <c r="B480" s="20" t="s">
        <v>357</v>
      </c>
      <c r="C480" s="20" t="n">
        <v>0</v>
      </c>
      <c r="D480" s="20" t="n">
        <v>200</v>
      </c>
      <c r="E480" s="20" t="n">
        <v>976</v>
      </c>
      <c r="F480" s="20" t="s">
        <v>358</v>
      </c>
      <c r="G480" s="197" t="n">
        <v>0.00059226</v>
      </c>
      <c r="H480" s="197" t="n">
        <v>1.3979E-005</v>
      </c>
      <c r="I480" s="197" t="n">
        <v>-8.2194E-006</v>
      </c>
      <c r="J480" s="197" t="n">
        <v>-3.892E-007</v>
      </c>
      <c r="K480" s="197" t="n">
        <v>0.00060048</v>
      </c>
      <c r="L480" s="197" t="n">
        <v>1.4368E-005</v>
      </c>
      <c r="M480" s="198" t="n">
        <v>1.37</v>
      </c>
      <c r="N480" s="20" t="n">
        <v>0</v>
      </c>
      <c r="O480" s="20" t="n">
        <v>0</v>
      </c>
      <c r="P480" s="20" t="n">
        <v>0</v>
      </c>
      <c r="Q480" s="20" t="n">
        <v>1</v>
      </c>
      <c r="R480" s="20" t="n">
        <v>6.0048E-006</v>
      </c>
      <c r="S480" s="20" t="n">
        <v>1.437E-007</v>
      </c>
      <c r="T480" s="20" t="n">
        <v>3</v>
      </c>
      <c r="U480" s="20" t="n">
        <v>0</v>
      </c>
      <c r="V480" s="20" t="n">
        <v>0</v>
      </c>
      <c r="W480" s="199" t="s">
        <v>1073</v>
      </c>
      <c r="X480" s="20" t="s">
        <v>632</v>
      </c>
      <c r="Y480" s="20" t="s">
        <v>361</v>
      </c>
      <c r="Z480" s="20"/>
      <c r="AA480" s="20"/>
      <c r="AB480" s="20"/>
      <c r="AC480" s="20"/>
      <c r="AD480" s="20"/>
      <c r="AE480" s="20"/>
      <c r="AF480" s="20"/>
      <c r="AG480" s="20"/>
      <c r="AH480" s="20"/>
      <c r="AI480" s="20"/>
      <c r="AJ480" s="20"/>
      <c r="AK480" s="20"/>
      <c r="AL480" s="20"/>
      <c r="AM480" s="20"/>
      <c r="AN480" s="20"/>
      <c r="AO480" s="20"/>
    </row>
    <row r="481" customFormat="false" ht="14.25" hidden="false" customHeight="true" outlineLevel="0" collapsed="false">
      <c r="A481" s="20" t="s">
        <v>1072</v>
      </c>
      <c r="B481" s="20" t="s">
        <v>357</v>
      </c>
      <c r="C481" s="20" t="n">
        <v>0</v>
      </c>
      <c r="D481" s="20" t="n">
        <v>200</v>
      </c>
      <c r="E481" s="20" t="n">
        <v>976</v>
      </c>
      <c r="F481" s="20" t="s">
        <v>358</v>
      </c>
      <c r="G481" s="197" t="n">
        <v>0.00059252</v>
      </c>
      <c r="H481" s="197" t="n">
        <v>1.3984E-005</v>
      </c>
      <c r="I481" s="197" t="n">
        <v>-8.2194E-006</v>
      </c>
      <c r="J481" s="197" t="n">
        <v>-3.892E-007</v>
      </c>
      <c r="K481" s="197" t="n">
        <v>0.00060074</v>
      </c>
      <c r="L481" s="197" t="n">
        <v>1.4373E-005</v>
      </c>
      <c r="M481" s="198" t="n">
        <v>1.37</v>
      </c>
      <c r="N481" s="20" t="n">
        <v>0</v>
      </c>
      <c r="O481" s="20" t="n">
        <v>0</v>
      </c>
      <c r="P481" s="20" t="n">
        <v>0</v>
      </c>
      <c r="Q481" s="20" t="n">
        <v>1</v>
      </c>
      <c r="R481" s="20" t="n">
        <v>6.0074E-006</v>
      </c>
      <c r="S481" s="20" t="n">
        <v>1.437E-007</v>
      </c>
      <c r="T481" s="20" t="n">
        <v>3</v>
      </c>
      <c r="U481" s="20" t="n">
        <v>0</v>
      </c>
      <c r="V481" s="20" t="n">
        <v>0</v>
      </c>
      <c r="W481" s="199" t="s">
        <v>1074</v>
      </c>
      <c r="X481" s="20" t="s">
        <v>632</v>
      </c>
      <c r="Y481" s="20" t="s">
        <v>361</v>
      </c>
      <c r="Z481" s="20"/>
      <c r="AA481" s="20"/>
      <c r="AB481" s="20"/>
      <c r="AC481" s="20"/>
      <c r="AD481" s="20"/>
      <c r="AE481" s="20"/>
      <c r="AF481" s="20"/>
      <c r="AG481" s="20"/>
      <c r="AH481" s="20"/>
      <c r="AI481" s="20"/>
      <c r="AJ481" s="20"/>
      <c r="AK481" s="20"/>
      <c r="AL481" s="20"/>
      <c r="AM481" s="20"/>
      <c r="AN481" s="20"/>
      <c r="AO481" s="20"/>
    </row>
    <row r="482" customFormat="false" ht="14.25" hidden="false" customHeight="true" outlineLevel="0" collapsed="false">
      <c r="A482" s="20" t="s">
        <v>1075</v>
      </c>
      <c r="B482" s="20" t="s">
        <v>357</v>
      </c>
      <c r="C482" s="20" t="n">
        <v>0</v>
      </c>
      <c r="D482" s="20" t="n">
        <v>200</v>
      </c>
      <c r="E482" s="20" t="n">
        <v>976</v>
      </c>
      <c r="F482" s="20" t="s">
        <v>358</v>
      </c>
      <c r="G482" s="197" t="n">
        <v>0.00043324</v>
      </c>
      <c r="H482" s="197" t="n">
        <v>1.474E-005</v>
      </c>
      <c r="I482" s="197" t="n">
        <v>-8.1593E-006</v>
      </c>
      <c r="J482" s="197" t="n">
        <v>-3.356E-007</v>
      </c>
      <c r="K482" s="197" t="n">
        <v>0.0004414</v>
      </c>
      <c r="L482" s="197" t="n">
        <v>1.5076E-005</v>
      </c>
      <c r="M482" s="198" t="n">
        <v>1.96</v>
      </c>
      <c r="N482" s="20" t="n">
        <v>0</v>
      </c>
      <c r="O482" s="20" t="n">
        <v>0</v>
      </c>
      <c r="P482" s="20" t="n">
        <v>0</v>
      </c>
      <c r="Q482" s="20" t="n">
        <v>1</v>
      </c>
      <c r="R482" s="20" t="n">
        <v>4.414E-006</v>
      </c>
      <c r="S482" s="20" t="n">
        <v>1.508E-007</v>
      </c>
      <c r="T482" s="20" t="n">
        <v>3</v>
      </c>
      <c r="U482" s="20" t="n">
        <v>0</v>
      </c>
      <c r="V482" s="20" t="n">
        <v>0</v>
      </c>
      <c r="W482" s="199" t="s">
        <v>1076</v>
      </c>
      <c r="X482" s="20" t="s">
        <v>1077</v>
      </c>
      <c r="Y482" s="20" t="s">
        <v>361</v>
      </c>
      <c r="Z482" s="20"/>
      <c r="AA482" s="20"/>
      <c r="AB482" s="20"/>
      <c r="AC482" s="20"/>
      <c r="AD482" s="20"/>
      <c r="AE482" s="20"/>
      <c r="AF482" s="20"/>
      <c r="AG482" s="20"/>
      <c r="AH482" s="20"/>
      <c r="AI482" s="20"/>
      <c r="AJ482" s="20"/>
      <c r="AK482" s="20"/>
      <c r="AL482" s="20"/>
      <c r="AM482" s="20"/>
      <c r="AN482" s="20"/>
      <c r="AO482" s="20"/>
    </row>
    <row r="483" customFormat="false" ht="14.25" hidden="false" customHeight="true" outlineLevel="0" collapsed="false">
      <c r="A483" s="20" t="s">
        <v>1075</v>
      </c>
      <c r="B483" s="20" t="s">
        <v>357</v>
      </c>
      <c r="C483" s="20" t="n">
        <v>0</v>
      </c>
      <c r="D483" s="20" t="n">
        <v>200</v>
      </c>
      <c r="E483" s="20" t="n">
        <v>976</v>
      </c>
      <c r="F483" s="20" t="s">
        <v>358</v>
      </c>
      <c r="G483" s="197" t="n">
        <v>0.00043291</v>
      </c>
      <c r="H483" s="197" t="n">
        <v>1.4487E-005</v>
      </c>
      <c r="I483" s="197" t="n">
        <v>-8.1593E-006</v>
      </c>
      <c r="J483" s="197" t="n">
        <v>-3.356E-007</v>
      </c>
      <c r="K483" s="197" t="n">
        <v>0.00044107</v>
      </c>
      <c r="L483" s="197" t="n">
        <v>1.4823E-005</v>
      </c>
      <c r="M483" s="198" t="n">
        <v>1.92</v>
      </c>
      <c r="N483" s="20" t="n">
        <v>0</v>
      </c>
      <c r="O483" s="20" t="n">
        <v>0</v>
      </c>
      <c r="P483" s="20" t="n">
        <v>0</v>
      </c>
      <c r="Q483" s="20" t="n">
        <v>1</v>
      </c>
      <c r="R483" s="20" t="n">
        <v>4.4107E-006</v>
      </c>
      <c r="S483" s="20" t="n">
        <v>1.482E-007</v>
      </c>
      <c r="T483" s="20" t="n">
        <v>3</v>
      </c>
      <c r="U483" s="20" t="n">
        <v>0</v>
      </c>
      <c r="V483" s="20" t="n">
        <v>0</v>
      </c>
      <c r="W483" s="199" t="s">
        <v>1078</v>
      </c>
      <c r="X483" s="20" t="s">
        <v>1077</v>
      </c>
      <c r="Y483" s="20" t="s">
        <v>361</v>
      </c>
      <c r="Z483" s="20"/>
      <c r="AA483" s="20"/>
      <c r="AB483" s="20"/>
      <c r="AC483" s="20"/>
      <c r="AD483" s="20"/>
      <c r="AE483" s="20"/>
      <c r="AF483" s="20"/>
      <c r="AG483" s="20"/>
      <c r="AH483" s="20"/>
      <c r="AI483" s="20"/>
      <c r="AJ483" s="20"/>
      <c r="AK483" s="20"/>
      <c r="AL483" s="20"/>
      <c r="AM483" s="20"/>
      <c r="AN483" s="20"/>
      <c r="AO483" s="20"/>
    </row>
    <row r="484" customFormat="false" ht="14.25" hidden="false" customHeight="true" outlineLevel="0" collapsed="false">
      <c r="A484" s="20" t="s">
        <v>1079</v>
      </c>
      <c r="B484" s="20" t="s">
        <v>357</v>
      </c>
      <c r="C484" s="20" t="n">
        <v>0</v>
      </c>
      <c r="D484" s="20" t="n">
        <v>200</v>
      </c>
      <c r="E484" s="20" t="n">
        <v>976</v>
      </c>
      <c r="F484" s="20" t="s">
        <v>358</v>
      </c>
      <c r="G484" s="197" t="n">
        <v>0.003185</v>
      </c>
      <c r="H484" s="197" t="n">
        <v>9.53E-005</v>
      </c>
      <c r="I484" s="197" t="n">
        <v>-8.1593E-006</v>
      </c>
      <c r="J484" s="197" t="n">
        <v>-3.356E-007</v>
      </c>
      <c r="K484" s="197" t="n">
        <v>0.0031932</v>
      </c>
      <c r="L484" s="197" t="n">
        <v>9.57E-005</v>
      </c>
      <c r="M484" s="198" t="n">
        <v>1.72</v>
      </c>
      <c r="N484" s="20" t="n">
        <v>0</v>
      </c>
      <c r="O484" s="20" t="n">
        <v>0</v>
      </c>
      <c r="P484" s="20" t="n">
        <v>0</v>
      </c>
      <c r="Q484" s="20" t="n">
        <v>1</v>
      </c>
      <c r="R484" s="20" t="n">
        <v>3.1932E-005</v>
      </c>
      <c r="S484" s="20" t="n">
        <v>9.566E-007</v>
      </c>
      <c r="T484" s="20" t="n">
        <v>4</v>
      </c>
      <c r="U484" s="20" t="n">
        <v>0</v>
      </c>
      <c r="V484" s="20" t="n">
        <v>0</v>
      </c>
      <c r="W484" s="199" t="s">
        <v>1080</v>
      </c>
      <c r="X484" s="20" t="s">
        <v>1077</v>
      </c>
      <c r="Y484" s="20" t="s">
        <v>361</v>
      </c>
      <c r="Z484" s="20"/>
      <c r="AA484" s="20"/>
      <c r="AB484" s="20"/>
      <c r="AC484" s="20"/>
      <c r="AD484" s="20"/>
      <c r="AE484" s="20"/>
      <c r="AF484" s="20"/>
      <c r="AG484" s="20"/>
      <c r="AH484" s="20"/>
      <c r="AI484" s="20"/>
      <c r="AJ484" s="20"/>
      <c r="AK484" s="20"/>
      <c r="AL484" s="20"/>
      <c r="AM484" s="20"/>
      <c r="AN484" s="20"/>
      <c r="AO484" s="20"/>
    </row>
    <row r="485" customFormat="false" ht="14.25" hidden="false" customHeight="true" outlineLevel="0" collapsed="false">
      <c r="A485" s="20" t="s">
        <v>1079</v>
      </c>
      <c r="B485" s="20" t="s">
        <v>357</v>
      </c>
      <c r="C485" s="20" t="n">
        <v>0</v>
      </c>
      <c r="D485" s="20" t="n">
        <v>200</v>
      </c>
      <c r="E485" s="20" t="n">
        <v>976</v>
      </c>
      <c r="F485" s="20" t="s">
        <v>358</v>
      </c>
      <c r="G485" s="197" t="n">
        <v>0.0031841</v>
      </c>
      <c r="H485" s="197" t="n">
        <v>9.44E-005</v>
      </c>
      <c r="I485" s="197" t="n">
        <v>-8.1593E-006</v>
      </c>
      <c r="J485" s="197" t="n">
        <v>-3.356E-007</v>
      </c>
      <c r="K485" s="197" t="n">
        <v>0.0031923</v>
      </c>
      <c r="L485" s="197" t="n">
        <v>9.48E-005</v>
      </c>
      <c r="M485" s="198" t="n">
        <v>1.7</v>
      </c>
      <c r="N485" s="20" t="n">
        <v>0</v>
      </c>
      <c r="O485" s="20" t="n">
        <v>0</v>
      </c>
      <c r="P485" s="20" t="n">
        <v>0</v>
      </c>
      <c r="Q485" s="20" t="n">
        <v>1</v>
      </c>
      <c r="R485" s="20" t="n">
        <v>3.1923E-005</v>
      </c>
      <c r="S485" s="20" t="n">
        <v>9.476E-007</v>
      </c>
      <c r="T485" s="20" t="n">
        <v>4</v>
      </c>
      <c r="U485" s="20" t="n">
        <v>0</v>
      </c>
      <c r="V485" s="20" t="n">
        <v>0</v>
      </c>
      <c r="W485" s="199" t="s">
        <v>1081</v>
      </c>
      <c r="X485" s="20" t="s">
        <v>1077</v>
      </c>
      <c r="Y485" s="20" t="s">
        <v>361</v>
      </c>
      <c r="Z485" s="20"/>
      <c r="AA485" s="20"/>
      <c r="AB485" s="20"/>
      <c r="AC485" s="20"/>
      <c r="AD485" s="20"/>
      <c r="AE485" s="20"/>
      <c r="AF485" s="20"/>
      <c r="AG485" s="20"/>
      <c r="AH485" s="20"/>
      <c r="AI485" s="20"/>
      <c r="AJ485" s="20"/>
      <c r="AK485" s="20"/>
      <c r="AL485" s="20"/>
      <c r="AM485" s="20"/>
      <c r="AN485" s="20"/>
      <c r="AO485" s="20"/>
    </row>
    <row r="486" customFormat="false" ht="14.25" hidden="false" customHeight="true" outlineLevel="0" collapsed="false">
      <c r="A486" s="20" t="s">
        <v>1082</v>
      </c>
      <c r="B486" s="20" t="s">
        <v>357</v>
      </c>
      <c r="C486" s="20" t="n">
        <v>0</v>
      </c>
      <c r="D486" s="20" t="n">
        <v>200</v>
      </c>
      <c r="E486" s="20" t="n">
        <v>976</v>
      </c>
      <c r="F486" s="20" t="s">
        <v>358</v>
      </c>
      <c r="G486" s="197" t="n">
        <v>0.0011401</v>
      </c>
      <c r="H486" s="197" t="n">
        <v>3.71E-005</v>
      </c>
      <c r="I486" s="197" t="n">
        <v>-8.1593E-006</v>
      </c>
      <c r="J486" s="197" t="n">
        <v>-3.356E-007</v>
      </c>
      <c r="K486" s="197" t="n">
        <v>0.0011483</v>
      </c>
      <c r="L486" s="197" t="n">
        <v>3.74E-005</v>
      </c>
      <c r="M486" s="198" t="n">
        <v>1.87</v>
      </c>
      <c r="N486" s="20" t="n">
        <v>0</v>
      </c>
      <c r="O486" s="20" t="n">
        <v>0</v>
      </c>
      <c r="P486" s="20" t="n">
        <v>0</v>
      </c>
      <c r="Q486" s="20" t="n">
        <v>1</v>
      </c>
      <c r="R486" s="20" t="n">
        <v>1.1483E-005</v>
      </c>
      <c r="S486" s="20" t="n">
        <v>3.745E-007</v>
      </c>
      <c r="T486" s="20" t="n">
        <v>3</v>
      </c>
      <c r="U486" s="20" t="n">
        <v>0</v>
      </c>
      <c r="V486" s="20" t="n">
        <v>0</v>
      </c>
      <c r="W486" s="199" t="s">
        <v>752</v>
      </c>
      <c r="X486" s="20" t="s">
        <v>1077</v>
      </c>
      <c r="Y486" s="20" t="s">
        <v>361</v>
      </c>
      <c r="Z486" s="20"/>
      <c r="AA486" s="20"/>
      <c r="AB486" s="20"/>
      <c r="AC486" s="20"/>
      <c r="AD486" s="20"/>
      <c r="AE486" s="20"/>
      <c r="AF486" s="20"/>
      <c r="AG486" s="20"/>
      <c r="AH486" s="20"/>
      <c r="AI486" s="20"/>
      <c r="AJ486" s="20"/>
      <c r="AK486" s="20"/>
      <c r="AL486" s="20"/>
      <c r="AM486" s="20"/>
      <c r="AN486" s="20"/>
      <c r="AO486" s="20"/>
    </row>
    <row r="487" customFormat="false" ht="14.25" hidden="false" customHeight="true" outlineLevel="0" collapsed="false">
      <c r="A487" s="20" t="s">
        <v>1082</v>
      </c>
      <c r="B487" s="20" t="s">
        <v>357</v>
      </c>
      <c r="C487" s="20" t="n">
        <v>0</v>
      </c>
      <c r="D487" s="20" t="n">
        <v>200</v>
      </c>
      <c r="E487" s="20" t="n">
        <v>976</v>
      </c>
      <c r="F487" s="20" t="s">
        <v>358</v>
      </c>
      <c r="G487" s="197" t="n">
        <v>0.0011405</v>
      </c>
      <c r="H487" s="197" t="n">
        <v>3.71E-005</v>
      </c>
      <c r="I487" s="197" t="n">
        <v>-8.1593E-006</v>
      </c>
      <c r="J487" s="197" t="n">
        <v>-3.356E-007</v>
      </c>
      <c r="K487" s="197" t="n">
        <v>0.0011487</v>
      </c>
      <c r="L487" s="197" t="n">
        <v>3.74E-005</v>
      </c>
      <c r="M487" s="198" t="n">
        <v>1.86</v>
      </c>
      <c r="N487" s="20" t="n">
        <v>0</v>
      </c>
      <c r="O487" s="20" t="n">
        <v>0</v>
      </c>
      <c r="P487" s="20" t="n">
        <v>0</v>
      </c>
      <c r="Q487" s="20" t="n">
        <v>1</v>
      </c>
      <c r="R487" s="20" t="n">
        <v>1.1487E-005</v>
      </c>
      <c r="S487" s="20" t="n">
        <v>3.739E-007</v>
      </c>
      <c r="T487" s="20" t="n">
        <v>3</v>
      </c>
      <c r="U487" s="20" t="n">
        <v>0</v>
      </c>
      <c r="V487" s="20" t="n">
        <v>0</v>
      </c>
      <c r="W487" s="199" t="s">
        <v>753</v>
      </c>
      <c r="X487" s="20" t="s">
        <v>1077</v>
      </c>
      <c r="Y487" s="20" t="s">
        <v>361</v>
      </c>
      <c r="Z487" s="20"/>
      <c r="AA487" s="20"/>
      <c r="AB487" s="20"/>
      <c r="AC487" s="20"/>
      <c r="AD487" s="20"/>
      <c r="AE487" s="20"/>
      <c r="AF487" s="20"/>
      <c r="AG487" s="20"/>
      <c r="AH487" s="20"/>
      <c r="AI487" s="20"/>
      <c r="AJ487" s="20"/>
      <c r="AK487" s="20"/>
      <c r="AL487" s="20"/>
      <c r="AM487" s="20"/>
      <c r="AN487" s="20"/>
      <c r="AO487" s="20"/>
    </row>
    <row r="488" customFormat="false" ht="14.25" hidden="false" customHeight="true" outlineLevel="0" collapsed="false">
      <c r="A488" s="20" t="s">
        <v>1083</v>
      </c>
      <c r="B488" s="20" t="s">
        <v>357</v>
      </c>
      <c r="C488" s="20" t="n">
        <v>0</v>
      </c>
      <c r="D488" s="20" t="n">
        <v>200</v>
      </c>
      <c r="E488" s="20" t="n">
        <v>976</v>
      </c>
      <c r="F488" s="20" t="s">
        <v>358</v>
      </c>
      <c r="G488" s="197" t="n">
        <v>0.00028813</v>
      </c>
      <c r="H488" s="197" t="n">
        <v>9.5689E-006</v>
      </c>
      <c r="I488" s="197" t="n">
        <v>-8.1593E-006</v>
      </c>
      <c r="J488" s="197" t="n">
        <v>-3.356E-007</v>
      </c>
      <c r="K488" s="197" t="n">
        <v>0.00029629</v>
      </c>
      <c r="L488" s="197" t="n">
        <v>9.9045E-006</v>
      </c>
      <c r="M488" s="198" t="n">
        <v>1.91</v>
      </c>
      <c r="N488" s="20" t="n">
        <v>0</v>
      </c>
      <c r="O488" s="20" t="n">
        <v>0</v>
      </c>
      <c r="P488" s="20" t="n">
        <v>0</v>
      </c>
      <c r="Q488" s="20" t="n">
        <v>1</v>
      </c>
      <c r="R488" s="20" t="n">
        <v>2.9629E-006</v>
      </c>
      <c r="S488" s="20" t="n">
        <v>9.9E-008</v>
      </c>
      <c r="T488" s="20" t="n">
        <v>3</v>
      </c>
      <c r="U488" s="20" t="n">
        <v>0</v>
      </c>
      <c r="V488" s="20" t="n">
        <v>0</v>
      </c>
      <c r="W488" s="199" t="s">
        <v>1084</v>
      </c>
      <c r="X488" s="20" t="s">
        <v>1077</v>
      </c>
      <c r="Y488" s="20" t="s">
        <v>361</v>
      </c>
      <c r="Z488" s="20"/>
      <c r="AA488" s="20"/>
      <c r="AB488" s="20"/>
      <c r="AC488" s="20"/>
      <c r="AD488" s="20"/>
      <c r="AE488" s="20"/>
      <c r="AF488" s="20"/>
      <c r="AG488" s="20"/>
      <c r="AH488" s="20"/>
      <c r="AI488" s="20"/>
      <c r="AJ488" s="20"/>
      <c r="AK488" s="20"/>
      <c r="AL488" s="20"/>
      <c r="AM488" s="20"/>
      <c r="AN488" s="20"/>
      <c r="AO488" s="20"/>
    </row>
    <row r="489" customFormat="false" ht="14.25" hidden="false" customHeight="true" outlineLevel="0" collapsed="false">
      <c r="A489" s="20" t="s">
        <v>1083</v>
      </c>
      <c r="B489" s="20" t="s">
        <v>357</v>
      </c>
      <c r="C489" s="20" t="n">
        <v>0</v>
      </c>
      <c r="D489" s="20" t="n">
        <v>200</v>
      </c>
      <c r="E489" s="20" t="n">
        <v>976</v>
      </c>
      <c r="F489" s="20" t="s">
        <v>358</v>
      </c>
      <c r="G489" s="197" t="n">
        <v>0.00028823</v>
      </c>
      <c r="H489" s="197" t="n">
        <v>9.7197E-006</v>
      </c>
      <c r="I489" s="197" t="n">
        <v>-8.1593E-006</v>
      </c>
      <c r="J489" s="197" t="n">
        <v>-3.356E-007</v>
      </c>
      <c r="K489" s="197" t="n">
        <v>0.00029639</v>
      </c>
      <c r="L489" s="197" t="n">
        <v>1.0055E-005</v>
      </c>
      <c r="M489" s="198" t="n">
        <v>1.94</v>
      </c>
      <c r="N489" s="20" t="n">
        <v>0</v>
      </c>
      <c r="O489" s="20" t="n">
        <v>0</v>
      </c>
      <c r="P489" s="20" t="n">
        <v>0</v>
      </c>
      <c r="Q489" s="20" t="n">
        <v>1</v>
      </c>
      <c r="R489" s="20" t="n">
        <v>2.9639E-006</v>
      </c>
      <c r="S489" s="20" t="n">
        <v>1.006E-007</v>
      </c>
      <c r="T489" s="20" t="n">
        <v>3</v>
      </c>
      <c r="U489" s="20" t="n">
        <v>0</v>
      </c>
      <c r="V489" s="20" t="n">
        <v>0</v>
      </c>
      <c r="W489" s="199" t="s">
        <v>756</v>
      </c>
      <c r="X489" s="20" t="s">
        <v>1077</v>
      </c>
      <c r="Y489" s="20" t="s">
        <v>361</v>
      </c>
      <c r="Z489" s="20"/>
      <c r="AA489" s="20"/>
      <c r="AB489" s="20"/>
      <c r="AC489" s="20"/>
      <c r="AD489" s="20"/>
      <c r="AE489" s="20"/>
      <c r="AF489" s="20"/>
      <c r="AG489" s="20"/>
      <c r="AH489" s="20"/>
      <c r="AI489" s="20"/>
      <c r="AJ489" s="20"/>
      <c r="AK489" s="20"/>
      <c r="AL489" s="20"/>
      <c r="AM489" s="20"/>
      <c r="AN489" s="20"/>
      <c r="AO489" s="20"/>
    </row>
    <row r="490" customFormat="false" ht="14.25" hidden="false" customHeight="true" outlineLevel="0" collapsed="false">
      <c r="A490" s="20" t="s">
        <v>1085</v>
      </c>
      <c r="B490" s="20" t="s">
        <v>357</v>
      </c>
      <c r="C490" s="20" t="n">
        <v>0</v>
      </c>
      <c r="D490" s="20" t="n">
        <v>200</v>
      </c>
      <c r="E490" s="20" t="n">
        <v>976</v>
      </c>
      <c r="F490" s="20" t="s">
        <v>358</v>
      </c>
      <c r="G490" s="197" t="n">
        <v>0.00016847</v>
      </c>
      <c r="H490" s="197" t="n">
        <v>6.3169E-006</v>
      </c>
      <c r="I490" s="197" t="n">
        <v>-8.1593E-006</v>
      </c>
      <c r="J490" s="197" t="n">
        <v>-3.356E-007</v>
      </c>
      <c r="K490" s="197" t="n">
        <v>0.00017663</v>
      </c>
      <c r="L490" s="197" t="n">
        <v>6.6525E-006</v>
      </c>
      <c r="M490" s="198" t="n">
        <v>2.16</v>
      </c>
      <c r="N490" s="20" t="n">
        <v>0</v>
      </c>
      <c r="O490" s="20" t="n">
        <v>0</v>
      </c>
      <c r="P490" s="20" t="n">
        <v>0</v>
      </c>
      <c r="Q490" s="20" t="n">
        <v>1</v>
      </c>
      <c r="R490" s="20" t="n">
        <v>1.7663E-006</v>
      </c>
      <c r="S490" s="20" t="n">
        <v>6.65E-008</v>
      </c>
      <c r="T490" s="20" t="n">
        <v>2</v>
      </c>
      <c r="U490" s="20" t="n">
        <v>0</v>
      </c>
      <c r="V490" s="20" t="n">
        <v>0</v>
      </c>
      <c r="W490" s="199" t="s">
        <v>1086</v>
      </c>
      <c r="X490" s="20" t="s">
        <v>1077</v>
      </c>
      <c r="Y490" s="20" t="s">
        <v>361</v>
      </c>
      <c r="Z490" s="20"/>
      <c r="AA490" s="20"/>
      <c r="AB490" s="20"/>
      <c r="AC490" s="20"/>
      <c r="AD490" s="20"/>
      <c r="AE490" s="20"/>
      <c r="AF490" s="20"/>
      <c r="AG490" s="20"/>
      <c r="AH490" s="20"/>
      <c r="AI490" s="20"/>
      <c r="AJ490" s="20"/>
      <c r="AK490" s="20"/>
      <c r="AL490" s="20"/>
      <c r="AM490" s="20"/>
      <c r="AN490" s="20"/>
      <c r="AO490" s="20"/>
    </row>
    <row r="491" customFormat="false" ht="14.25" hidden="false" customHeight="true" outlineLevel="0" collapsed="false">
      <c r="A491" s="20" t="s">
        <v>1085</v>
      </c>
      <c r="B491" s="20" t="s">
        <v>357</v>
      </c>
      <c r="C491" s="20" t="n">
        <v>0</v>
      </c>
      <c r="D491" s="20" t="n">
        <v>200</v>
      </c>
      <c r="E491" s="20" t="n">
        <v>976</v>
      </c>
      <c r="F491" s="20" t="s">
        <v>358</v>
      </c>
      <c r="G491" s="197" t="n">
        <v>0.00016847</v>
      </c>
      <c r="H491" s="197" t="n">
        <v>6.3378E-006</v>
      </c>
      <c r="I491" s="197" t="n">
        <v>-8.1593E-006</v>
      </c>
      <c r="J491" s="197" t="n">
        <v>-3.356E-007</v>
      </c>
      <c r="K491" s="197" t="n">
        <v>0.00017663</v>
      </c>
      <c r="L491" s="197" t="n">
        <v>6.6734E-006</v>
      </c>
      <c r="M491" s="198" t="n">
        <v>2.16</v>
      </c>
      <c r="N491" s="20" t="n">
        <v>0</v>
      </c>
      <c r="O491" s="20" t="n">
        <v>0</v>
      </c>
      <c r="P491" s="20" t="n">
        <v>0</v>
      </c>
      <c r="Q491" s="20" t="n">
        <v>1</v>
      </c>
      <c r="R491" s="20" t="n">
        <v>1.7663E-006</v>
      </c>
      <c r="S491" s="20" t="n">
        <v>6.67E-008</v>
      </c>
      <c r="T491" s="20" t="n">
        <v>2</v>
      </c>
      <c r="U491" s="20" t="n">
        <v>0</v>
      </c>
      <c r="V491" s="20" t="n">
        <v>0</v>
      </c>
      <c r="W491" s="199" t="s">
        <v>759</v>
      </c>
      <c r="X491" s="20" t="s">
        <v>1077</v>
      </c>
      <c r="Y491" s="20" t="s">
        <v>361</v>
      </c>
      <c r="Z491" s="20"/>
      <c r="AA491" s="20"/>
      <c r="AB491" s="20"/>
      <c r="AC491" s="20"/>
      <c r="AD491" s="20"/>
      <c r="AE491" s="20"/>
      <c r="AF491" s="20"/>
      <c r="AG491" s="20"/>
      <c r="AH491" s="20"/>
      <c r="AI491" s="20"/>
      <c r="AJ491" s="20"/>
      <c r="AK491" s="20"/>
      <c r="AL491" s="20"/>
      <c r="AM491" s="20"/>
      <c r="AN491" s="20"/>
      <c r="AO491" s="20"/>
    </row>
    <row r="492" customFormat="false" ht="14.25" hidden="false" customHeight="true" outlineLevel="0" collapsed="false">
      <c r="A492" s="20" t="s">
        <v>1087</v>
      </c>
      <c r="B492" s="20" t="s">
        <v>357</v>
      </c>
      <c r="C492" s="20" t="n">
        <v>0</v>
      </c>
      <c r="D492" s="20" t="n">
        <v>200</v>
      </c>
      <c r="E492" s="20" t="n">
        <v>976</v>
      </c>
      <c r="F492" s="20" t="s">
        <v>358</v>
      </c>
      <c r="G492" s="197" t="n">
        <v>0.00038294</v>
      </c>
      <c r="H492" s="197" t="n">
        <v>1.4964E-005</v>
      </c>
      <c r="I492" s="197" t="n">
        <v>-8.1593E-006</v>
      </c>
      <c r="J492" s="197" t="n">
        <v>-3.356E-007</v>
      </c>
      <c r="K492" s="197" t="n">
        <v>0.0003911</v>
      </c>
      <c r="L492" s="197" t="n">
        <v>1.5299E-005</v>
      </c>
      <c r="M492" s="198" t="n">
        <v>2.24</v>
      </c>
      <c r="N492" s="20" t="n">
        <v>0</v>
      </c>
      <c r="O492" s="20" t="n">
        <v>0</v>
      </c>
      <c r="P492" s="20" t="n">
        <v>0</v>
      </c>
      <c r="Q492" s="20" t="n">
        <v>1</v>
      </c>
      <c r="R492" s="20" t="n">
        <v>3.911E-006</v>
      </c>
      <c r="S492" s="20" t="n">
        <v>1.53E-007</v>
      </c>
      <c r="T492" s="20" t="n">
        <v>3</v>
      </c>
      <c r="U492" s="20" t="n">
        <v>0</v>
      </c>
      <c r="V492" s="20" t="n">
        <v>0</v>
      </c>
      <c r="W492" s="199" t="s">
        <v>1088</v>
      </c>
      <c r="X492" s="20" t="s">
        <v>1077</v>
      </c>
      <c r="Y492" s="20" t="s">
        <v>361</v>
      </c>
      <c r="Z492" s="20"/>
      <c r="AA492" s="20"/>
      <c r="AB492" s="20"/>
      <c r="AC492" s="20"/>
      <c r="AD492" s="20"/>
      <c r="AE492" s="20"/>
      <c r="AF492" s="20"/>
      <c r="AG492" s="20"/>
      <c r="AH492" s="20"/>
      <c r="AI492" s="20"/>
      <c r="AJ492" s="20"/>
      <c r="AK492" s="20"/>
      <c r="AL492" s="20"/>
      <c r="AM492" s="20"/>
      <c r="AN492" s="20"/>
      <c r="AO492" s="20"/>
    </row>
    <row r="493" customFormat="false" ht="14.25" hidden="false" customHeight="true" outlineLevel="0" collapsed="false">
      <c r="A493" s="20" t="s">
        <v>1087</v>
      </c>
      <c r="B493" s="20" t="s">
        <v>357</v>
      </c>
      <c r="C493" s="20" t="n">
        <v>0</v>
      </c>
      <c r="D493" s="20" t="n">
        <v>200</v>
      </c>
      <c r="E493" s="20" t="n">
        <v>976</v>
      </c>
      <c r="F493" s="20" t="s">
        <v>358</v>
      </c>
      <c r="G493" s="197" t="n">
        <v>0.00038308</v>
      </c>
      <c r="H493" s="197" t="n">
        <v>1.5082E-005</v>
      </c>
      <c r="I493" s="197" t="n">
        <v>-8.1593E-006</v>
      </c>
      <c r="J493" s="197" t="n">
        <v>-3.356E-007</v>
      </c>
      <c r="K493" s="197" t="n">
        <v>0.00039124</v>
      </c>
      <c r="L493" s="197" t="n">
        <v>1.5417E-005</v>
      </c>
      <c r="M493" s="198" t="n">
        <v>2.26</v>
      </c>
      <c r="N493" s="20" t="n">
        <v>0</v>
      </c>
      <c r="O493" s="20" t="n">
        <v>0</v>
      </c>
      <c r="P493" s="20" t="n">
        <v>0</v>
      </c>
      <c r="Q493" s="20" t="n">
        <v>1</v>
      </c>
      <c r="R493" s="20" t="n">
        <v>3.9124E-006</v>
      </c>
      <c r="S493" s="20" t="n">
        <v>1.542E-007</v>
      </c>
      <c r="T493" s="20" t="n">
        <v>3</v>
      </c>
      <c r="U493" s="20" t="n">
        <v>0</v>
      </c>
      <c r="V493" s="20" t="n">
        <v>0</v>
      </c>
      <c r="W493" s="199" t="s">
        <v>1089</v>
      </c>
      <c r="X493" s="20" t="s">
        <v>1077</v>
      </c>
      <c r="Y493" s="20" t="s">
        <v>361</v>
      </c>
      <c r="Z493" s="20"/>
      <c r="AA493" s="20"/>
      <c r="AB493" s="20"/>
      <c r="AC493" s="20"/>
      <c r="AD493" s="20"/>
      <c r="AE493" s="20"/>
      <c r="AF493" s="20"/>
      <c r="AG493" s="20"/>
      <c r="AH493" s="20"/>
      <c r="AI493" s="20"/>
      <c r="AJ493" s="20"/>
      <c r="AK493" s="20"/>
      <c r="AL493" s="20"/>
      <c r="AM493" s="20"/>
      <c r="AN493" s="20"/>
      <c r="AO493" s="20"/>
    </row>
    <row r="494" customFormat="false" ht="14.25" hidden="false" customHeight="true" outlineLevel="0" collapsed="false">
      <c r="A494" s="20" t="s">
        <v>1090</v>
      </c>
      <c r="B494" s="20" t="s">
        <v>357</v>
      </c>
      <c r="C494" s="20" t="n">
        <v>0</v>
      </c>
      <c r="D494" s="20" t="n">
        <v>200</v>
      </c>
      <c r="E494" s="20" t="n">
        <v>976</v>
      </c>
      <c r="F494" s="20" t="s">
        <v>358</v>
      </c>
      <c r="G494" s="197" t="n">
        <v>0.00085725</v>
      </c>
      <c r="H494" s="197" t="n">
        <v>3.1845E-005</v>
      </c>
      <c r="I494" s="197" t="n">
        <v>-8.1593E-006</v>
      </c>
      <c r="J494" s="197" t="n">
        <v>-3.356E-007</v>
      </c>
      <c r="K494" s="197" t="n">
        <v>0.00086541</v>
      </c>
      <c r="L494" s="197" t="n">
        <v>3.2181E-005</v>
      </c>
      <c r="M494" s="198" t="n">
        <v>2.13</v>
      </c>
      <c r="N494" s="20" t="n">
        <v>0</v>
      </c>
      <c r="O494" s="20" t="n">
        <v>0</v>
      </c>
      <c r="P494" s="20" t="n">
        <v>0</v>
      </c>
      <c r="Q494" s="20" t="n">
        <v>1</v>
      </c>
      <c r="R494" s="20" t="n">
        <v>8.6541E-006</v>
      </c>
      <c r="S494" s="20" t="n">
        <v>3.218E-007</v>
      </c>
      <c r="T494" s="20" t="n">
        <v>3</v>
      </c>
      <c r="U494" s="20" t="n">
        <v>0</v>
      </c>
      <c r="V494" s="20" t="n">
        <v>0</v>
      </c>
      <c r="W494" s="199" t="s">
        <v>1091</v>
      </c>
      <c r="X494" s="20" t="s">
        <v>1077</v>
      </c>
      <c r="Y494" s="20" t="s">
        <v>361</v>
      </c>
      <c r="Z494" s="20"/>
      <c r="AA494" s="20"/>
      <c r="AB494" s="20"/>
      <c r="AC494" s="20"/>
      <c r="AD494" s="20"/>
      <c r="AE494" s="20"/>
      <c r="AF494" s="20"/>
      <c r="AG494" s="20"/>
      <c r="AH494" s="20"/>
      <c r="AI494" s="20"/>
      <c r="AJ494" s="20"/>
      <c r="AK494" s="20"/>
      <c r="AL494" s="20"/>
      <c r="AM494" s="20"/>
      <c r="AN494" s="20"/>
      <c r="AO494" s="20"/>
    </row>
    <row r="495" customFormat="false" ht="14.25" hidden="false" customHeight="true" outlineLevel="0" collapsed="false">
      <c r="A495" s="20" t="s">
        <v>1090</v>
      </c>
      <c r="B495" s="20" t="s">
        <v>357</v>
      </c>
      <c r="C495" s="20" t="n">
        <v>0</v>
      </c>
      <c r="D495" s="20" t="n">
        <v>200</v>
      </c>
      <c r="E495" s="20" t="n">
        <v>976</v>
      </c>
      <c r="F495" s="20" t="s">
        <v>358</v>
      </c>
      <c r="G495" s="197" t="n">
        <v>0.00085702</v>
      </c>
      <c r="H495" s="197" t="n">
        <v>3.1858E-005</v>
      </c>
      <c r="I495" s="197" t="n">
        <v>-8.1593E-006</v>
      </c>
      <c r="J495" s="197" t="n">
        <v>-3.356E-007</v>
      </c>
      <c r="K495" s="197" t="n">
        <v>0.00086518</v>
      </c>
      <c r="L495" s="197" t="n">
        <v>3.2194E-005</v>
      </c>
      <c r="M495" s="198" t="n">
        <v>2.13</v>
      </c>
      <c r="N495" s="20" t="n">
        <v>0</v>
      </c>
      <c r="O495" s="20" t="n">
        <v>0</v>
      </c>
      <c r="P495" s="20" t="n">
        <v>0</v>
      </c>
      <c r="Q495" s="20" t="n">
        <v>1</v>
      </c>
      <c r="R495" s="20" t="n">
        <v>8.6518E-006</v>
      </c>
      <c r="S495" s="20" t="n">
        <v>3.219E-007</v>
      </c>
      <c r="T495" s="20" t="n">
        <v>3</v>
      </c>
      <c r="U495" s="20" t="n">
        <v>0</v>
      </c>
      <c r="V495" s="20" t="n">
        <v>0</v>
      </c>
      <c r="W495" s="199" t="s">
        <v>765</v>
      </c>
      <c r="X495" s="20" t="s">
        <v>1077</v>
      </c>
      <c r="Y495" s="20" t="s">
        <v>361</v>
      </c>
      <c r="Z495" s="20"/>
      <c r="AA495" s="20"/>
      <c r="AB495" s="20"/>
      <c r="AC495" s="20"/>
      <c r="AD495" s="20"/>
      <c r="AE495" s="20"/>
      <c r="AF495" s="20"/>
      <c r="AG495" s="20"/>
      <c r="AH495" s="20"/>
      <c r="AI495" s="20"/>
      <c r="AJ495" s="20"/>
      <c r="AK495" s="20"/>
      <c r="AL495" s="20"/>
      <c r="AM495" s="20"/>
      <c r="AN495" s="20"/>
      <c r="AO495" s="20"/>
    </row>
    <row r="496" customFormat="false" ht="14.25" hidden="false" customHeight="true" outlineLevel="0" collapsed="false">
      <c r="A496" s="20" t="s">
        <v>1092</v>
      </c>
      <c r="B496" s="20" t="s">
        <v>357</v>
      </c>
      <c r="C496" s="20" t="n">
        <v>0</v>
      </c>
      <c r="D496" s="20" t="n">
        <v>200</v>
      </c>
      <c r="E496" s="20" t="n">
        <v>976</v>
      </c>
      <c r="F496" s="20" t="s">
        <v>358</v>
      </c>
      <c r="G496" s="197" t="n">
        <v>0.00086457</v>
      </c>
      <c r="H496" s="197" t="n">
        <v>3.4232E-005</v>
      </c>
      <c r="I496" s="197" t="n">
        <v>-8.1593E-006</v>
      </c>
      <c r="J496" s="197" t="n">
        <v>-3.356E-007</v>
      </c>
      <c r="K496" s="197" t="n">
        <v>0.00087273</v>
      </c>
      <c r="L496" s="197" t="n">
        <v>3.4567E-005</v>
      </c>
      <c r="M496" s="198" t="n">
        <v>2.27</v>
      </c>
      <c r="N496" s="20" t="n">
        <v>0</v>
      </c>
      <c r="O496" s="20" t="n">
        <v>0</v>
      </c>
      <c r="P496" s="20" t="n">
        <v>0</v>
      </c>
      <c r="Q496" s="20" t="n">
        <v>1</v>
      </c>
      <c r="R496" s="20" t="n">
        <v>8.7273E-006</v>
      </c>
      <c r="S496" s="20" t="n">
        <v>3.457E-007</v>
      </c>
      <c r="T496" s="20" t="n">
        <v>3</v>
      </c>
      <c r="U496" s="20" t="n">
        <v>0</v>
      </c>
      <c r="V496" s="20" t="n">
        <v>0</v>
      </c>
      <c r="W496" s="199" t="s">
        <v>1093</v>
      </c>
      <c r="X496" s="20" t="s">
        <v>1077</v>
      </c>
      <c r="Y496" s="20" t="s">
        <v>361</v>
      </c>
      <c r="Z496" s="20"/>
      <c r="AA496" s="20"/>
      <c r="AB496" s="20"/>
      <c r="AC496" s="20"/>
      <c r="AD496" s="20"/>
      <c r="AE496" s="20"/>
      <c r="AF496" s="20"/>
      <c r="AG496" s="20"/>
      <c r="AH496" s="20"/>
      <c r="AI496" s="20"/>
      <c r="AJ496" s="20"/>
      <c r="AK496" s="20"/>
      <c r="AL496" s="20"/>
      <c r="AM496" s="20"/>
      <c r="AN496" s="20"/>
      <c r="AO496" s="20"/>
    </row>
    <row r="497" customFormat="false" ht="14.25" hidden="false" customHeight="true" outlineLevel="0" collapsed="false">
      <c r="A497" s="20" t="s">
        <v>1092</v>
      </c>
      <c r="B497" s="20" t="s">
        <v>357</v>
      </c>
      <c r="C497" s="20" t="n">
        <v>0</v>
      </c>
      <c r="D497" s="20" t="n">
        <v>200</v>
      </c>
      <c r="E497" s="20" t="n">
        <v>976</v>
      </c>
      <c r="F497" s="20" t="s">
        <v>358</v>
      </c>
      <c r="G497" s="197" t="n">
        <v>0.00086451</v>
      </c>
      <c r="H497" s="197" t="n">
        <v>3.4201E-005</v>
      </c>
      <c r="I497" s="197" t="n">
        <v>-8.1593E-006</v>
      </c>
      <c r="J497" s="197" t="n">
        <v>-3.356E-007</v>
      </c>
      <c r="K497" s="197" t="n">
        <v>0.00087267</v>
      </c>
      <c r="L497" s="197" t="n">
        <v>3.4537E-005</v>
      </c>
      <c r="M497" s="198" t="n">
        <v>2.27</v>
      </c>
      <c r="N497" s="20" t="n">
        <v>0</v>
      </c>
      <c r="O497" s="20" t="n">
        <v>0</v>
      </c>
      <c r="P497" s="20" t="n">
        <v>0</v>
      </c>
      <c r="Q497" s="20" t="n">
        <v>1</v>
      </c>
      <c r="R497" s="20" t="n">
        <v>8.7267E-006</v>
      </c>
      <c r="S497" s="20" t="n">
        <v>3.454E-007</v>
      </c>
      <c r="T497" s="20" t="n">
        <v>3</v>
      </c>
      <c r="U497" s="20" t="n">
        <v>0</v>
      </c>
      <c r="V497" s="20" t="n">
        <v>0</v>
      </c>
      <c r="W497" s="199" t="s">
        <v>1094</v>
      </c>
      <c r="X497" s="20" t="s">
        <v>1077</v>
      </c>
      <c r="Y497" s="20" t="s">
        <v>361</v>
      </c>
      <c r="Z497" s="20"/>
      <c r="AA497" s="20"/>
      <c r="AB497" s="20"/>
      <c r="AC497" s="20"/>
      <c r="AD497" s="20"/>
      <c r="AE497" s="20"/>
      <c r="AF497" s="20"/>
      <c r="AG497" s="20"/>
      <c r="AH497" s="20"/>
      <c r="AI497" s="20"/>
      <c r="AJ497" s="20"/>
      <c r="AK497" s="20"/>
      <c r="AL497" s="20"/>
      <c r="AM497" s="20"/>
      <c r="AN497" s="20"/>
      <c r="AO497" s="20"/>
    </row>
    <row r="498" customFormat="false" ht="14.25" hidden="false" customHeight="true" outlineLevel="0" collapsed="false">
      <c r="A498" s="20" t="s">
        <v>1095</v>
      </c>
      <c r="B498" s="20" t="s">
        <v>357</v>
      </c>
      <c r="C498" s="20" t="n">
        <v>0</v>
      </c>
      <c r="D498" s="20" t="n">
        <v>200</v>
      </c>
      <c r="E498" s="20" t="n">
        <v>976</v>
      </c>
      <c r="F498" s="20" t="s">
        <v>358</v>
      </c>
      <c r="G498" s="197" t="n">
        <v>0.00064557</v>
      </c>
      <c r="H498" s="197" t="n">
        <v>2.3988E-005</v>
      </c>
      <c r="I498" s="197" t="n">
        <v>-8.1593E-006</v>
      </c>
      <c r="J498" s="197" t="n">
        <v>-3.356E-007</v>
      </c>
      <c r="K498" s="197" t="n">
        <v>0.00065373</v>
      </c>
      <c r="L498" s="197" t="n">
        <v>2.4324E-005</v>
      </c>
      <c r="M498" s="198" t="n">
        <v>2.13</v>
      </c>
      <c r="N498" s="20" t="n">
        <v>0</v>
      </c>
      <c r="O498" s="20" t="n">
        <v>0</v>
      </c>
      <c r="P498" s="20" t="n">
        <v>0</v>
      </c>
      <c r="Q498" s="20" t="n">
        <v>1</v>
      </c>
      <c r="R498" s="20" t="n">
        <v>6.5373E-006</v>
      </c>
      <c r="S498" s="20" t="n">
        <v>2.432E-007</v>
      </c>
      <c r="T498" s="20" t="n">
        <v>3</v>
      </c>
      <c r="U498" s="20" t="n">
        <v>0</v>
      </c>
      <c r="V498" s="20" t="n">
        <v>0</v>
      </c>
      <c r="W498" s="199" t="s">
        <v>1096</v>
      </c>
      <c r="X498" s="20" t="s">
        <v>1077</v>
      </c>
      <c r="Y498" s="20" t="s">
        <v>361</v>
      </c>
      <c r="Z498" s="20"/>
      <c r="AA498" s="20"/>
      <c r="AB498" s="20"/>
      <c r="AC498" s="20"/>
      <c r="AD498" s="20"/>
      <c r="AE498" s="20"/>
      <c r="AF498" s="20"/>
      <c r="AG498" s="20"/>
      <c r="AH498" s="20"/>
      <c r="AI498" s="20"/>
      <c r="AJ498" s="20"/>
      <c r="AK498" s="20"/>
      <c r="AL498" s="20"/>
      <c r="AM498" s="20"/>
      <c r="AN498" s="20"/>
      <c r="AO498" s="20"/>
    </row>
    <row r="499" customFormat="false" ht="14.25" hidden="false" customHeight="true" outlineLevel="0" collapsed="false">
      <c r="A499" s="20" t="s">
        <v>1095</v>
      </c>
      <c r="B499" s="20" t="s">
        <v>357</v>
      </c>
      <c r="C499" s="20" t="n">
        <v>0</v>
      </c>
      <c r="D499" s="20" t="n">
        <v>200</v>
      </c>
      <c r="E499" s="20" t="n">
        <v>976</v>
      </c>
      <c r="F499" s="20" t="s">
        <v>358</v>
      </c>
      <c r="G499" s="197" t="n">
        <v>0.00064566</v>
      </c>
      <c r="H499" s="197" t="n">
        <v>2.4091E-005</v>
      </c>
      <c r="I499" s="197" t="n">
        <v>-8.1593E-006</v>
      </c>
      <c r="J499" s="197" t="n">
        <v>-3.356E-007</v>
      </c>
      <c r="K499" s="197" t="n">
        <v>0.00065382</v>
      </c>
      <c r="L499" s="197" t="n">
        <v>2.4426E-005</v>
      </c>
      <c r="M499" s="198" t="n">
        <v>2.14</v>
      </c>
      <c r="N499" s="20" t="n">
        <v>0</v>
      </c>
      <c r="O499" s="20" t="n">
        <v>0</v>
      </c>
      <c r="P499" s="20" t="n">
        <v>0</v>
      </c>
      <c r="Q499" s="20" t="n">
        <v>1</v>
      </c>
      <c r="R499" s="20" t="n">
        <v>6.5382E-006</v>
      </c>
      <c r="S499" s="20" t="n">
        <v>2.443E-007</v>
      </c>
      <c r="T499" s="20" t="n">
        <v>3</v>
      </c>
      <c r="U499" s="20" t="n">
        <v>0</v>
      </c>
      <c r="V499" s="20" t="n">
        <v>0</v>
      </c>
      <c r="W499" s="199" t="s">
        <v>1097</v>
      </c>
      <c r="X499" s="20" t="s">
        <v>1077</v>
      </c>
      <c r="Y499" s="20" t="s">
        <v>361</v>
      </c>
      <c r="Z499" s="20"/>
      <c r="AA499" s="20"/>
      <c r="AB499" s="20"/>
      <c r="AC499" s="20"/>
      <c r="AD499" s="20"/>
      <c r="AE499" s="20"/>
      <c r="AF499" s="20"/>
      <c r="AG499" s="20"/>
      <c r="AH499" s="20"/>
      <c r="AI499" s="20"/>
      <c r="AJ499" s="20"/>
      <c r="AK499" s="20"/>
      <c r="AL499" s="20"/>
      <c r="AM499" s="20"/>
      <c r="AN499" s="20"/>
      <c r="AO499" s="20"/>
    </row>
    <row r="500" customFormat="false" ht="14.25" hidden="false" customHeight="true" outlineLevel="0" collapsed="false">
      <c r="A500" s="20" t="s">
        <v>1098</v>
      </c>
      <c r="B500" s="20" t="s">
        <v>357</v>
      </c>
      <c r="C500" s="20" t="n">
        <v>0</v>
      </c>
      <c r="D500" s="20" t="n">
        <v>200</v>
      </c>
      <c r="E500" s="20" t="n">
        <v>976</v>
      </c>
      <c r="F500" s="20" t="s">
        <v>358</v>
      </c>
      <c r="G500" s="197" t="n">
        <v>0.00066067</v>
      </c>
      <c r="H500" s="197" t="n">
        <v>2.5061E-005</v>
      </c>
      <c r="I500" s="197" t="n">
        <v>-8.1593E-006</v>
      </c>
      <c r="J500" s="197" t="n">
        <v>-3.356E-007</v>
      </c>
      <c r="K500" s="197" t="n">
        <v>0.00066883</v>
      </c>
      <c r="L500" s="197" t="n">
        <v>2.5396E-005</v>
      </c>
      <c r="M500" s="198" t="n">
        <v>2.17</v>
      </c>
      <c r="N500" s="20" t="n">
        <v>0</v>
      </c>
      <c r="O500" s="20" t="n">
        <v>0</v>
      </c>
      <c r="P500" s="20" t="n">
        <v>0</v>
      </c>
      <c r="Q500" s="20" t="n">
        <v>1</v>
      </c>
      <c r="R500" s="20" t="n">
        <v>6.6883E-006</v>
      </c>
      <c r="S500" s="20" t="n">
        <v>2.54E-007</v>
      </c>
      <c r="T500" s="20" t="n">
        <v>3</v>
      </c>
      <c r="U500" s="20" t="n">
        <v>0</v>
      </c>
      <c r="V500" s="20" t="n">
        <v>0</v>
      </c>
      <c r="W500" s="199" t="s">
        <v>1099</v>
      </c>
      <c r="X500" s="20" t="s">
        <v>1077</v>
      </c>
      <c r="Y500" s="20" t="s">
        <v>361</v>
      </c>
      <c r="Z500" s="20"/>
      <c r="AA500" s="20"/>
      <c r="AB500" s="20"/>
      <c r="AC500" s="20"/>
      <c r="AD500" s="20"/>
      <c r="AE500" s="20"/>
      <c r="AF500" s="20"/>
      <c r="AG500" s="20"/>
      <c r="AH500" s="20"/>
      <c r="AI500" s="20"/>
      <c r="AJ500" s="20"/>
      <c r="AK500" s="20"/>
      <c r="AL500" s="20"/>
      <c r="AM500" s="20"/>
      <c r="AN500" s="20"/>
      <c r="AO500" s="20"/>
    </row>
    <row r="501" customFormat="false" ht="14.25" hidden="false" customHeight="true" outlineLevel="0" collapsed="false">
      <c r="A501" s="20" t="s">
        <v>1098</v>
      </c>
      <c r="B501" s="20" t="s">
        <v>357</v>
      </c>
      <c r="C501" s="20" t="n">
        <v>0</v>
      </c>
      <c r="D501" s="20" t="n">
        <v>200</v>
      </c>
      <c r="E501" s="20" t="n">
        <v>976</v>
      </c>
      <c r="F501" s="20" t="s">
        <v>358</v>
      </c>
      <c r="G501" s="197" t="n">
        <v>0.00066076</v>
      </c>
      <c r="H501" s="197" t="n">
        <v>2.4957E-005</v>
      </c>
      <c r="I501" s="197" t="n">
        <v>-8.1593E-006</v>
      </c>
      <c r="J501" s="197" t="n">
        <v>-3.356E-007</v>
      </c>
      <c r="K501" s="197" t="n">
        <v>0.00066891</v>
      </c>
      <c r="L501" s="197" t="n">
        <v>2.5293E-005</v>
      </c>
      <c r="M501" s="198" t="n">
        <v>2.17</v>
      </c>
      <c r="N501" s="20" t="n">
        <v>0</v>
      </c>
      <c r="O501" s="20" t="n">
        <v>0</v>
      </c>
      <c r="P501" s="20" t="n">
        <v>0</v>
      </c>
      <c r="Q501" s="20" t="n">
        <v>1</v>
      </c>
      <c r="R501" s="20" t="n">
        <v>6.6891E-006</v>
      </c>
      <c r="S501" s="20" t="n">
        <v>2.529E-007</v>
      </c>
      <c r="T501" s="20" t="n">
        <v>3</v>
      </c>
      <c r="U501" s="20" t="n">
        <v>0</v>
      </c>
      <c r="V501" s="20" t="n">
        <v>0</v>
      </c>
      <c r="W501" s="199" t="s">
        <v>1100</v>
      </c>
      <c r="X501" s="20" t="s">
        <v>1077</v>
      </c>
      <c r="Y501" s="20" t="s">
        <v>361</v>
      </c>
      <c r="Z501" s="20"/>
      <c r="AA501" s="20"/>
      <c r="AB501" s="20"/>
      <c r="AC501" s="20"/>
      <c r="AD501" s="20"/>
      <c r="AE501" s="20"/>
      <c r="AF501" s="20"/>
      <c r="AG501" s="20"/>
      <c r="AH501" s="20"/>
      <c r="AI501" s="20"/>
      <c r="AJ501" s="20"/>
      <c r="AK501" s="20"/>
      <c r="AL501" s="20"/>
      <c r="AM501" s="20"/>
      <c r="AN501" s="20"/>
      <c r="AO501" s="20"/>
    </row>
    <row r="502" customFormat="false" ht="14.25" hidden="false" customHeight="true" outlineLevel="0" collapsed="false">
      <c r="A502" s="20" t="s">
        <v>1101</v>
      </c>
      <c r="B502" s="20" t="s">
        <v>357</v>
      </c>
      <c r="C502" s="20" t="n">
        <v>0</v>
      </c>
      <c r="D502" s="20" t="n">
        <v>200</v>
      </c>
      <c r="E502" s="20" t="n">
        <v>976</v>
      </c>
      <c r="F502" s="20" t="s">
        <v>358</v>
      </c>
      <c r="G502" s="197" t="n">
        <v>0.00087659</v>
      </c>
      <c r="H502" s="197" t="n">
        <v>3.2684E-005</v>
      </c>
      <c r="I502" s="197" t="n">
        <v>-8.1593E-006</v>
      </c>
      <c r="J502" s="197" t="n">
        <v>-3.356E-007</v>
      </c>
      <c r="K502" s="197" t="n">
        <v>0.00088475</v>
      </c>
      <c r="L502" s="197" t="n">
        <v>3.3019E-005</v>
      </c>
      <c r="M502" s="198" t="n">
        <v>2.14</v>
      </c>
      <c r="N502" s="20" t="n">
        <v>0</v>
      </c>
      <c r="O502" s="20" t="n">
        <v>0</v>
      </c>
      <c r="P502" s="20" t="n">
        <v>0</v>
      </c>
      <c r="Q502" s="20" t="n">
        <v>1</v>
      </c>
      <c r="R502" s="20" t="n">
        <v>8.8475E-006</v>
      </c>
      <c r="S502" s="20" t="n">
        <v>3.302E-007</v>
      </c>
      <c r="T502" s="20" t="n">
        <v>3</v>
      </c>
      <c r="U502" s="20" t="n">
        <v>0</v>
      </c>
      <c r="V502" s="20" t="n">
        <v>0</v>
      </c>
      <c r="W502" s="199" t="s">
        <v>1102</v>
      </c>
      <c r="X502" s="20" t="s">
        <v>1077</v>
      </c>
      <c r="Y502" s="20" t="s">
        <v>361</v>
      </c>
      <c r="Z502" s="20"/>
      <c r="AA502" s="20"/>
      <c r="AB502" s="20"/>
      <c r="AC502" s="20"/>
      <c r="AD502" s="20"/>
      <c r="AE502" s="20"/>
      <c r="AF502" s="20"/>
      <c r="AG502" s="20"/>
      <c r="AH502" s="20"/>
      <c r="AI502" s="20"/>
      <c r="AJ502" s="20"/>
      <c r="AK502" s="20"/>
      <c r="AL502" s="20"/>
      <c r="AM502" s="20"/>
      <c r="AN502" s="20"/>
      <c r="AO502" s="20"/>
    </row>
    <row r="503" customFormat="false" ht="14.25" hidden="false" customHeight="true" outlineLevel="0" collapsed="false">
      <c r="A503" s="20" t="s">
        <v>1101</v>
      </c>
      <c r="B503" s="20" t="s">
        <v>357</v>
      </c>
      <c r="C503" s="20" t="n">
        <v>0</v>
      </c>
      <c r="D503" s="20" t="n">
        <v>200</v>
      </c>
      <c r="E503" s="20" t="n">
        <v>976</v>
      </c>
      <c r="F503" s="20" t="s">
        <v>358</v>
      </c>
      <c r="G503" s="197" t="n">
        <v>0.00087649</v>
      </c>
      <c r="H503" s="197" t="n">
        <v>3.2841E-005</v>
      </c>
      <c r="I503" s="197" t="n">
        <v>-8.1593E-006</v>
      </c>
      <c r="J503" s="197" t="n">
        <v>-3.356E-007</v>
      </c>
      <c r="K503" s="197" t="n">
        <v>0.00088465</v>
      </c>
      <c r="L503" s="197" t="n">
        <v>3.3177E-005</v>
      </c>
      <c r="M503" s="198" t="n">
        <v>2.15</v>
      </c>
      <c r="N503" s="20" t="n">
        <v>0</v>
      </c>
      <c r="O503" s="20" t="n">
        <v>0</v>
      </c>
      <c r="P503" s="20" t="n">
        <v>0</v>
      </c>
      <c r="Q503" s="20" t="n">
        <v>1</v>
      </c>
      <c r="R503" s="20" t="n">
        <v>8.8465E-006</v>
      </c>
      <c r="S503" s="20" t="n">
        <v>3.318E-007</v>
      </c>
      <c r="T503" s="20" t="n">
        <v>3</v>
      </c>
      <c r="U503" s="20" t="n">
        <v>0</v>
      </c>
      <c r="V503" s="20" t="n">
        <v>0</v>
      </c>
      <c r="W503" s="199" t="s">
        <v>1103</v>
      </c>
      <c r="X503" s="20" t="s">
        <v>1077</v>
      </c>
      <c r="Y503" s="20" t="s">
        <v>361</v>
      </c>
      <c r="Z503" s="20"/>
      <c r="AA503" s="20"/>
      <c r="AB503" s="20"/>
      <c r="AC503" s="20"/>
      <c r="AD503" s="20"/>
      <c r="AE503" s="20"/>
      <c r="AF503" s="20"/>
      <c r="AG503" s="20"/>
      <c r="AH503" s="20"/>
      <c r="AI503" s="20"/>
      <c r="AJ503" s="20"/>
      <c r="AK503" s="20"/>
      <c r="AL503" s="20"/>
      <c r="AM503" s="20"/>
      <c r="AN503" s="20"/>
      <c r="AO503" s="20"/>
    </row>
    <row r="504" customFormat="false" ht="14.25" hidden="false" customHeight="true" outlineLevel="0" collapsed="false">
      <c r="A504" s="20" t="s">
        <v>1104</v>
      </c>
      <c r="B504" s="20" t="s">
        <v>357</v>
      </c>
      <c r="C504" s="20" t="n">
        <v>0</v>
      </c>
      <c r="D504" s="20" t="n">
        <v>200</v>
      </c>
      <c r="E504" s="20" t="n">
        <v>976</v>
      </c>
      <c r="F504" s="20" t="s">
        <v>358</v>
      </c>
      <c r="G504" s="197" t="n">
        <v>0.0016838</v>
      </c>
      <c r="H504" s="197" t="n">
        <v>6.11E-005</v>
      </c>
      <c r="I504" s="197" t="n">
        <v>-8.1593E-006</v>
      </c>
      <c r="J504" s="197" t="n">
        <v>-3.356E-007</v>
      </c>
      <c r="K504" s="197" t="n">
        <v>0.0016919</v>
      </c>
      <c r="L504" s="197" t="n">
        <v>6.14E-005</v>
      </c>
      <c r="M504" s="198" t="n">
        <v>2.08</v>
      </c>
      <c r="N504" s="20" t="n">
        <v>0</v>
      </c>
      <c r="O504" s="20" t="n">
        <v>0</v>
      </c>
      <c r="P504" s="20" t="n">
        <v>0</v>
      </c>
      <c r="Q504" s="20" t="n">
        <v>1</v>
      </c>
      <c r="R504" s="20" t="n">
        <v>1.6919E-005</v>
      </c>
      <c r="S504" s="20" t="n">
        <v>6.142E-007</v>
      </c>
      <c r="T504" s="20" t="n">
        <v>3</v>
      </c>
      <c r="U504" s="20" t="n">
        <v>0</v>
      </c>
      <c r="V504" s="20" t="n">
        <v>0</v>
      </c>
      <c r="W504" s="199" t="s">
        <v>1105</v>
      </c>
      <c r="X504" s="20" t="s">
        <v>1077</v>
      </c>
      <c r="Y504" s="20" t="s">
        <v>361</v>
      </c>
      <c r="Z504" s="20"/>
      <c r="AA504" s="20"/>
      <c r="AB504" s="20"/>
      <c r="AC504" s="20"/>
      <c r="AD504" s="20"/>
      <c r="AE504" s="20"/>
      <c r="AF504" s="20"/>
      <c r="AG504" s="20"/>
      <c r="AH504" s="20"/>
      <c r="AI504" s="20"/>
      <c r="AJ504" s="20"/>
      <c r="AK504" s="20"/>
      <c r="AL504" s="20"/>
      <c r="AM504" s="20"/>
      <c r="AN504" s="20"/>
      <c r="AO504" s="20"/>
    </row>
    <row r="505" customFormat="false" ht="14.25" hidden="false" customHeight="true" outlineLevel="0" collapsed="false">
      <c r="A505" s="20" t="s">
        <v>1104</v>
      </c>
      <c r="B505" s="20" t="s">
        <v>357</v>
      </c>
      <c r="C505" s="20" t="n">
        <v>0</v>
      </c>
      <c r="D505" s="20" t="n">
        <v>200</v>
      </c>
      <c r="E505" s="20" t="n">
        <v>976</v>
      </c>
      <c r="F505" s="20" t="s">
        <v>358</v>
      </c>
      <c r="G505" s="197" t="n">
        <v>0.0016836</v>
      </c>
      <c r="H505" s="197" t="n">
        <v>6.08E-005</v>
      </c>
      <c r="I505" s="197" t="n">
        <v>-8.1593E-006</v>
      </c>
      <c r="J505" s="197" t="n">
        <v>-3.356E-007</v>
      </c>
      <c r="K505" s="197" t="n">
        <v>0.0016918</v>
      </c>
      <c r="L505" s="197" t="n">
        <v>6.11E-005</v>
      </c>
      <c r="M505" s="198" t="n">
        <v>2.07</v>
      </c>
      <c r="N505" s="20" t="n">
        <v>0</v>
      </c>
      <c r="O505" s="20" t="n">
        <v>0</v>
      </c>
      <c r="P505" s="20" t="n">
        <v>0</v>
      </c>
      <c r="Q505" s="20" t="n">
        <v>1</v>
      </c>
      <c r="R505" s="20" t="n">
        <v>1.6918E-005</v>
      </c>
      <c r="S505" s="20" t="n">
        <v>6.112E-007</v>
      </c>
      <c r="T505" s="20" t="n">
        <v>3</v>
      </c>
      <c r="U505" s="20" t="n">
        <v>0</v>
      </c>
      <c r="V505" s="20" t="n">
        <v>0</v>
      </c>
      <c r="W505" s="199" t="s">
        <v>1106</v>
      </c>
      <c r="X505" s="20" t="s">
        <v>1077</v>
      </c>
      <c r="Y505" s="20" t="s">
        <v>361</v>
      </c>
      <c r="Z505" s="20"/>
      <c r="AA505" s="20"/>
      <c r="AB505" s="20"/>
      <c r="AC505" s="20"/>
      <c r="AD505" s="20"/>
      <c r="AE505" s="20"/>
      <c r="AF505" s="20"/>
      <c r="AG505" s="20"/>
      <c r="AH505" s="20"/>
      <c r="AI505" s="20"/>
      <c r="AJ505" s="20"/>
      <c r="AK505" s="20"/>
      <c r="AL505" s="20"/>
      <c r="AM505" s="20"/>
      <c r="AN505" s="20"/>
      <c r="AO505" s="20"/>
    </row>
    <row r="506" customFormat="false" ht="14.25" hidden="false" customHeight="true" outlineLevel="0" collapsed="false">
      <c r="A506" s="20" t="s">
        <v>1107</v>
      </c>
      <c r="B506" s="20" t="s">
        <v>357</v>
      </c>
      <c r="C506" s="20" t="n">
        <v>0</v>
      </c>
      <c r="D506" s="20" t="n">
        <v>200</v>
      </c>
      <c r="E506" s="20" t="n">
        <v>976</v>
      </c>
      <c r="F506" s="20" t="s">
        <v>358</v>
      </c>
      <c r="G506" s="197" t="n">
        <v>0.00021538</v>
      </c>
      <c r="H506" s="197" t="n">
        <v>9.2201E-006</v>
      </c>
      <c r="I506" s="197" t="n">
        <v>-8.1593E-006</v>
      </c>
      <c r="J506" s="197" t="n">
        <v>-3.356E-007</v>
      </c>
      <c r="K506" s="197" t="n">
        <v>0.00022354</v>
      </c>
      <c r="L506" s="197" t="n">
        <v>9.5556E-006</v>
      </c>
      <c r="M506" s="198" t="n">
        <v>2.45</v>
      </c>
      <c r="N506" s="20" t="n">
        <v>0</v>
      </c>
      <c r="O506" s="20" t="n">
        <v>0</v>
      </c>
      <c r="P506" s="20" t="n">
        <v>0</v>
      </c>
      <c r="Q506" s="20" t="n">
        <v>1</v>
      </c>
      <c r="R506" s="20" t="n">
        <v>2.2354E-006</v>
      </c>
      <c r="S506" s="20" t="n">
        <v>9.56E-008</v>
      </c>
      <c r="T506" s="20" t="n">
        <v>2</v>
      </c>
      <c r="U506" s="20" t="n">
        <v>0</v>
      </c>
      <c r="V506" s="20" t="n">
        <v>0</v>
      </c>
      <c r="W506" s="199" t="s">
        <v>1108</v>
      </c>
      <c r="X506" s="20" t="s">
        <v>1077</v>
      </c>
      <c r="Y506" s="20" t="s">
        <v>361</v>
      </c>
      <c r="Z506" s="20"/>
      <c r="AA506" s="20"/>
      <c r="AB506" s="20"/>
      <c r="AC506" s="20"/>
      <c r="AD506" s="20"/>
      <c r="AE506" s="20"/>
      <c r="AF506" s="20"/>
      <c r="AG506" s="20"/>
      <c r="AH506" s="20"/>
      <c r="AI506" s="20"/>
      <c r="AJ506" s="20"/>
      <c r="AK506" s="20"/>
      <c r="AL506" s="20"/>
      <c r="AM506" s="20"/>
      <c r="AN506" s="20"/>
      <c r="AO506" s="20"/>
    </row>
    <row r="507" customFormat="false" ht="14.25" hidden="false" customHeight="true" outlineLevel="0" collapsed="false">
      <c r="A507" s="20" t="s">
        <v>1107</v>
      </c>
      <c r="B507" s="20" t="s">
        <v>357</v>
      </c>
      <c r="C507" s="20" t="n">
        <v>0</v>
      </c>
      <c r="D507" s="20" t="n">
        <v>200</v>
      </c>
      <c r="E507" s="20" t="n">
        <v>976</v>
      </c>
      <c r="F507" s="20" t="s">
        <v>358</v>
      </c>
      <c r="G507" s="197" t="n">
        <v>0.00021537</v>
      </c>
      <c r="H507" s="197" t="n">
        <v>9.207E-006</v>
      </c>
      <c r="I507" s="197" t="n">
        <v>-8.1593E-006</v>
      </c>
      <c r="J507" s="197" t="n">
        <v>-3.356E-007</v>
      </c>
      <c r="K507" s="197" t="n">
        <v>0.00022353</v>
      </c>
      <c r="L507" s="197" t="n">
        <v>9.5426E-006</v>
      </c>
      <c r="M507" s="198" t="n">
        <v>2.44</v>
      </c>
      <c r="N507" s="20" t="n">
        <v>0</v>
      </c>
      <c r="O507" s="20" t="n">
        <v>0</v>
      </c>
      <c r="P507" s="20" t="n">
        <v>0</v>
      </c>
      <c r="Q507" s="20" t="n">
        <v>1</v>
      </c>
      <c r="R507" s="20" t="n">
        <v>2.2353E-006</v>
      </c>
      <c r="S507" s="20" t="n">
        <v>9.54E-008</v>
      </c>
      <c r="T507" s="20" t="n">
        <v>2</v>
      </c>
      <c r="U507" s="20" t="n">
        <v>0</v>
      </c>
      <c r="V507" s="20" t="n">
        <v>0</v>
      </c>
      <c r="W507" s="199" t="s">
        <v>1109</v>
      </c>
      <c r="X507" s="20" t="s">
        <v>1077</v>
      </c>
      <c r="Y507" s="20" t="s">
        <v>361</v>
      </c>
      <c r="Z507" s="20"/>
      <c r="AA507" s="20"/>
      <c r="AB507" s="20"/>
      <c r="AC507" s="20"/>
      <c r="AD507" s="20"/>
      <c r="AE507" s="20"/>
      <c r="AF507" s="20"/>
      <c r="AG507" s="20"/>
      <c r="AH507" s="20"/>
      <c r="AI507" s="20"/>
      <c r="AJ507" s="20"/>
      <c r="AK507" s="20"/>
      <c r="AL507" s="20"/>
      <c r="AM507" s="20"/>
      <c r="AN507" s="20"/>
      <c r="AO507" s="20"/>
    </row>
    <row r="508" customFormat="false" ht="14.25" hidden="false" customHeight="true" outlineLevel="0" collapsed="false">
      <c r="A508" s="20" t="s">
        <v>1110</v>
      </c>
      <c r="B508" s="20" t="s">
        <v>357</v>
      </c>
      <c r="C508" s="20" t="n">
        <v>0</v>
      </c>
      <c r="D508" s="20" t="n">
        <v>200</v>
      </c>
      <c r="E508" s="20" t="n">
        <v>976</v>
      </c>
      <c r="F508" s="20" t="s">
        <v>358</v>
      </c>
      <c r="G508" s="197" t="n">
        <v>0.00034659</v>
      </c>
      <c r="H508" s="197" t="n">
        <v>1.85E-005</v>
      </c>
      <c r="I508" s="197" t="n">
        <v>-8.1593E-006</v>
      </c>
      <c r="J508" s="197" t="n">
        <v>-3.356E-007</v>
      </c>
      <c r="K508" s="197" t="n">
        <v>0.00035475</v>
      </c>
      <c r="L508" s="197" t="n">
        <v>1.8836E-005</v>
      </c>
      <c r="M508" s="198" t="n">
        <v>3.04</v>
      </c>
      <c r="N508" s="20" t="n">
        <v>0</v>
      </c>
      <c r="O508" s="20" t="n">
        <v>0</v>
      </c>
      <c r="P508" s="20" t="n">
        <v>0</v>
      </c>
      <c r="Q508" s="20" t="n">
        <v>1</v>
      </c>
      <c r="R508" s="20" t="n">
        <v>3.5475E-006</v>
      </c>
      <c r="S508" s="20" t="n">
        <v>1.884E-007</v>
      </c>
      <c r="T508" s="20" t="n">
        <v>3</v>
      </c>
      <c r="U508" s="20" t="n">
        <v>0</v>
      </c>
      <c r="V508" s="20" t="n">
        <v>0</v>
      </c>
      <c r="W508" s="199" t="s">
        <v>1111</v>
      </c>
      <c r="X508" s="20" t="s">
        <v>1077</v>
      </c>
      <c r="Y508" s="20" t="s">
        <v>361</v>
      </c>
      <c r="Z508" s="20"/>
      <c r="AA508" s="20"/>
      <c r="AB508" s="20"/>
      <c r="AC508" s="20"/>
      <c r="AD508" s="20"/>
      <c r="AE508" s="20"/>
      <c r="AF508" s="20"/>
      <c r="AG508" s="20"/>
      <c r="AH508" s="20"/>
      <c r="AI508" s="20"/>
      <c r="AJ508" s="20"/>
      <c r="AK508" s="20"/>
      <c r="AL508" s="20"/>
      <c r="AM508" s="20"/>
      <c r="AN508" s="20"/>
      <c r="AO508" s="20"/>
    </row>
    <row r="509" customFormat="false" ht="14.25" hidden="false" customHeight="true" outlineLevel="0" collapsed="false">
      <c r="A509" s="20" t="s">
        <v>1110</v>
      </c>
      <c r="B509" s="20" t="s">
        <v>357</v>
      </c>
      <c r="C509" s="20" t="n">
        <v>0</v>
      </c>
      <c r="D509" s="20" t="n">
        <v>200</v>
      </c>
      <c r="E509" s="20" t="n">
        <v>976</v>
      </c>
      <c r="F509" s="20" t="s">
        <v>358</v>
      </c>
      <c r="G509" s="197" t="n">
        <v>0.00034683</v>
      </c>
      <c r="H509" s="197" t="n">
        <v>1.8907E-005</v>
      </c>
      <c r="I509" s="197" t="n">
        <v>-8.1593E-006</v>
      </c>
      <c r="J509" s="197" t="n">
        <v>-3.356E-007</v>
      </c>
      <c r="K509" s="197" t="n">
        <v>0.00035499</v>
      </c>
      <c r="L509" s="197" t="n">
        <v>1.9242E-005</v>
      </c>
      <c r="M509" s="198" t="n">
        <v>3.1</v>
      </c>
      <c r="N509" s="20" t="n">
        <v>0</v>
      </c>
      <c r="O509" s="20" t="n">
        <v>0</v>
      </c>
      <c r="P509" s="20" t="n">
        <v>0</v>
      </c>
      <c r="Q509" s="20" t="n">
        <v>1</v>
      </c>
      <c r="R509" s="20" t="n">
        <v>3.5499E-006</v>
      </c>
      <c r="S509" s="20" t="n">
        <v>1.924E-007</v>
      </c>
      <c r="T509" s="20" t="n">
        <v>3</v>
      </c>
      <c r="U509" s="20" t="n">
        <v>0</v>
      </c>
      <c r="V509" s="20" t="n">
        <v>0</v>
      </c>
      <c r="W509" s="199" t="s">
        <v>1112</v>
      </c>
      <c r="X509" s="20" t="s">
        <v>1077</v>
      </c>
      <c r="Y509" s="20" t="s">
        <v>361</v>
      </c>
      <c r="Z509" s="20"/>
      <c r="AA509" s="20"/>
      <c r="AB509" s="20"/>
      <c r="AC509" s="20"/>
      <c r="AD509" s="20"/>
      <c r="AE509" s="20"/>
      <c r="AF509" s="20"/>
      <c r="AG509" s="20"/>
      <c r="AH509" s="20"/>
      <c r="AI509" s="20"/>
      <c r="AJ509" s="20"/>
      <c r="AK509" s="20"/>
      <c r="AL509" s="20"/>
      <c r="AM509" s="20"/>
      <c r="AN509" s="20"/>
      <c r="AO509" s="20"/>
    </row>
    <row r="510" customFormat="false" ht="14.25" hidden="false" customHeight="true" outlineLevel="0" collapsed="false">
      <c r="A510" s="20" t="s">
        <v>1113</v>
      </c>
      <c r="B510" s="20" t="s">
        <v>357</v>
      </c>
      <c r="C510" s="20" t="n">
        <v>0</v>
      </c>
      <c r="D510" s="20" t="n">
        <v>200</v>
      </c>
      <c r="E510" s="20" t="n">
        <v>976</v>
      </c>
      <c r="F510" s="20" t="s">
        <v>358</v>
      </c>
      <c r="G510" s="197" t="n">
        <v>0.00019215</v>
      </c>
      <c r="H510" s="197" t="n">
        <v>8.1036E-006</v>
      </c>
      <c r="I510" s="197" t="n">
        <v>-8.1593E-006</v>
      </c>
      <c r="J510" s="197" t="n">
        <v>-3.356E-007</v>
      </c>
      <c r="K510" s="197" t="n">
        <v>0.00020031</v>
      </c>
      <c r="L510" s="197" t="n">
        <v>8.4391E-006</v>
      </c>
      <c r="M510" s="198" t="n">
        <v>2.41</v>
      </c>
      <c r="N510" s="20" t="n">
        <v>0</v>
      </c>
      <c r="O510" s="20" t="n">
        <v>0</v>
      </c>
      <c r="P510" s="20" t="n">
        <v>0</v>
      </c>
      <c r="Q510" s="20" t="n">
        <v>1</v>
      </c>
      <c r="R510" s="20" t="n">
        <v>2.0031E-006</v>
      </c>
      <c r="S510" s="20" t="n">
        <v>8.44E-008</v>
      </c>
      <c r="T510" s="20" t="n">
        <v>2</v>
      </c>
      <c r="U510" s="20" t="n">
        <v>0</v>
      </c>
      <c r="V510" s="20" t="n">
        <v>0</v>
      </c>
      <c r="W510" s="199" t="s">
        <v>1114</v>
      </c>
      <c r="X510" s="20" t="s">
        <v>1077</v>
      </c>
      <c r="Y510" s="20" t="s">
        <v>361</v>
      </c>
      <c r="Z510" s="20"/>
      <c r="AA510" s="20"/>
      <c r="AB510" s="20"/>
      <c r="AC510" s="20"/>
      <c r="AD510" s="20"/>
      <c r="AE510" s="20"/>
      <c r="AF510" s="20"/>
      <c r="AG510" s="20"/>
      <c r="AH510" s="20"/>
      <c r="AI510" s="20"/>
      <c r="AJ510" s="20"/>
      <c r="AK510" s="20"/>
      <c r="AL510" s="20"/>
      <c r="AM510" s="20"/>
      <c r="AN510" s="20"/>
      <c r="AO510" s="20"/>
    </row>
    <row r="511" customFormat="false" ht="14.25" hidden="false" customHeight="true" outlineLevel="0" collapsed="false">
      <c r="A511" s="20" t="s">
        <v>1113</v>
      </c>
      <c r="B511" s="20" t="s">
        <v>357</v>
      </c>
      <c r="C511" s="20" t="n">
        <v>0</v>
      </c>
      <c r="D511" s="20" t="n">
        <v>200</v>
      </c>
      <c r="E511" s="20" t="n">
        <v>976</v>
      </c>
      <c r="F511" s="20" t="s">
        <v>358</v>
      </c>
      <c r="G511" s="197" t="n">
        <v>0.00019213</v>
      </c>
      <c r="H511" s="197" t="n">
        <v>8.156E-006</v>
      </c>
      <c r="I511" s="197" t="n">
        <v>-8.1593E-006</v>
      </c>
      <c r="J511" s="197" t="n">
        <v>-3.356E-007</v>
      </c>
      <c r="K511" s="197" t="n">
        <v>0.00020029</v>
      </c>
      <c r="L511" s="197" t="n">
        <v>8.4916E-006</v>
      </c>
      <c r="M511" s="198" t="n">
        <v>2.43</v>
      </c>
      <c r="N511" s="20" t="n">
        <v>0</v>
      </c>
      <c r="O511" s="20" t="n">
        <v>0</v>
      </c>
      <c r="P511" s="20" t="n">
        <v>0</v>
      </c>
      <c r="Q511" s="20" t="n">
        <v>1</v>
      </c>
      <c r="R511" s="20" t="n">
        <v>2.0029E-006</v>
      </c>
      <c r="S511" s="20" t="n">
        <v>8.49E-008</v>
      </c>
      <c r="T511" s="20" t="n">
        <v>2</v>
      </c>
      <c r="U511" s="20" t="n">
        <v>0</v>
      </c>
      <c r="V511" s="20" t="n">
        <v>0</v>
      </c>
      <c r="W511" s="199" t="s">
        <v>1115</v>
      </c>
      <c r="X511" s="20" t="s">
        <v>1077</v>
      </c>
      <c r="Y511" s="20" t="s">
        <v>361</v>
      </c>
      <c r="Z511" s="20"/>
      <c r="AA511" s="20"/>
      <c r="AB511" s="20"/>
      <c r="AC511" s="20"/>
      <c r="AD511" s="20"/>
      <c r="AE511" s="20"/>
      <c r="AF511" s="20"/>
      <c r="AG511" s="20"/>
      <c r="AH511" s="20"/>
      <c r="AI511" s="20"/>
      <c r="AJ511" s="20"/>
      <c r="AK511" s="20"/>
      <c r="AL511" s="20"/>
      <c r="AM511" s="20"/>
      <c r="AN511" s="20"/>
      <c r="AO511" s="20"/>
    </row>
    <row r="512" customFormat="false" ht="14.25" hidden="false" customHeight="true" outlineLevel="0" collapsed="false">
      <c r="A512" s="20" t="s">
        <v>1116</v>
      </c>
      <c r="B512" s="20" t="s">
        <v>357</v>
      </c>
      <c r="C512" s="20" t="n">
        <v>0</v>
      </c>
      <c r="D512" s="20" t="n">
        <v>200</v>
      </c>
      <c r="E512" s="20" t="n">
        <v>976</v>
      </c>
      <c r="F512" s="20" t="s">
        <v>358</v>
      </c>
      <c r="G512" s="197" t="n">
        <v>0.00013442</v>
      </c>
      <c r="H512" s="197" t="n">
        <v>5.7401E-006</v>
      </c>
      <c r="I512" s="197" t="n">
        <v>-8.1593E-006</v>
      </c>
      <c r="J512" s="197" t="n">
        <v>-3.356E-007</v>
      </c>
      <c r="K512" s="197" t="n">
        <v>0.00014258</v>
      </c>
      <c r="L512" s="197" t="n">
        <v>6.0756E-006</v>
      </c>
      <c r="M512" s="198" t="n">
        <v>2.44</v>
      </c>
      <c r="N512" s="20" t="n">
        <v>0</v>
      </c>
      <c r="O512" s="20" t="n">
        <v>0</v>
      </c>
      <c r="P512" s="20" t="n">
        <v>0</v>
      </c>
      <c r="Q512" s="20" t="n">
        <v>1</v>
      </c>
      <c r="R512" s="20" t="n">
        <v>1.4258E-006</v>
      </c>
      <c r="S512" s="20" t="n">
        <v>6.08E-008</v>
      </c>
      <c r="T512" s="20" t="n">
        <v>2</v>
      </c>
      <c r="U512" s="20" t="n">
        <v>0</v>
      </c>
      <c r="V512" s="20" t="n">
        <v>0</v>
      </c>
      <c r="W512" s="199" t="s">
        <v>1117</v>
      </c>
      <c r="X512" s="20" t="s">
        <v>1077</v>
      </c>
      <c r="Y512" s="20" t="s">
        <v>361</v>
      </c>
      <c r="Z512" s="20"/>
      <c r="AA512" s="20"/>
      <c r="AB512" s="20"/>
      <c r="AC512" s="20"/>
      <c r="AD512" s="20"/>
      <c r="AE512" s="20"/>
      <c r="AF512" s="20"/>
      <c r="AG512" s="20"/>
      <c r="AH512" s="20"/>
      <c r="AI512" s="20"/>
      <c r="AJ512" s="20"/>
      <c r="AK512" s="20"/>
      <c r="AL512" s="20"/>
      <c r="AM512" s="20"/>
      <c r="AN512" s="20"/>
      <c r="AO512" s="20"/>
    </row>
    <row r="513" customFormat="false" ht="14.25" hidden="false" customHeight="true" outlineLevel="0" collapsed="false">
      <c r="A513" s="20" t="s">
        <v>1116</v>
      </c>
      <c r="B513" s="20" t="s">
        <v>357</v>
      </c>
      <c r="C513" s="20" t="n">
        <v>0</v>
      </c>
      <c r="D513" s="20" t="n">
        <v>200</v>
      </c>
      <c r="E513" s="20" t="n">
        <v>976</v>
      </c>
      <c r="F513" s="20" t="s">
        <v>358</v>
      </c>
      <c r="G513" s="197" t="n">
        <v>0.00013449</v>
      </c>
      <c r="H513" s="197" t="n">
        <v>5.7872E-006</v>
      </c>
      <c r="I513" s="197" t="n">
        <v>-8.1593E-006</v>
      </c>
      <c r="J513" s="197" t="n">
        <v>-3.356E-007</v>
      </c>
      <c r="K513" s="197" t="n">
        <v>0.00014264</v>
      </c>
      <c r="L513" s="197" t="n">
        <v>6.1227E-006</v>
      </c>
      <c r="M513" s="198" t="n">
        <v>2.46</v>
      </c>
      <c r="N513" s="20" t="n">
        <v>0</v>
      </c>
      <c r="O513" s="20" t="n">
        <v>0</v>
      </c>
      <c r="P513" s="20" t="n">
        <v>0</v>
      </c>
      <c r="Q513" s="20" t="n">
        <v>1</v>
      </c>
      <c r="R513" s="20" t="n">
        <v>1.4264E-006</v>
      </c>
      <c r="S513" s="20" t="n">
        <v>6.12E-008</v>
      </c>
      <c r="T513" s="20" t="n">
        <v>2</v>
      </c>
      <c r="U513" s="20" t="n">
        <v>0</v>
      </c>
      <c r="V513" s="20" t="n">
        <v>0</v>
      </c>
      <c r="W513" s="199" t="s">
        <v>1118</v>
      </c>
      <c r="X513" s="20" t="s">
        <v>1077</v>
      </c>
      <c r="Y513" s="20" t="s">
        <v>361</v>
      </c>
      <c r="Z513" s="20"/>
      <c r="AA513" s="20"/>
      <c r="AB513" s="20"/>
      <c r="AC513" s="20"/>
      <c r="AD513" s="20"/>
      <c r="AE513" s="20"/>
      <c r="AF513" s="20"/>
      <c r="AG513" s="20"/>
      <c r="AH513" s="20"/>
      <c r="AI513" s="20"/>
      <c r="AJ513" s="20"/>
      <c r="AK513" s="20"/>
      <c r="AL513" s="20"/>
      <c r="AM513" s="20"/>
      <c r="AN513" s="20"/>
      <c r="AO513" s="20"/>
    </row>
    <row r="514" customFormat="false" ht="14.25" hidden="false" customHeight="true" outlineLevel="0" collapsed="false">
      <c r="A514" s="20" t="s">
        <v>1119</v>
      </c>
      <c r="B514" s="20" t="s">
        <v>357</v>
      </c>
      <c r="C514" s="20" t="n">
        <v>0</v>
      </c>
      <c r="D514" s="20" t="n">
        <v>200</v>
      </c>
      <c r="E514" s="20" t="n">
        <v>976</v>
      </c>
      <c r="F514" s="20" t="s">
        <v>358</v>
      </c>
      <c r="G514" s="197" t="n">
        <v>0.00014725</v>
      </c>
      <c r="H514" s="197" t="n">
        <v>6.3183E-006</v>
      </c>
      <c r="I514" s="197" t="n">
        <v>-8.1593E-006</v>
      </c>
      <c r="J514" s="197" t="n">
        <v>-3.356E-007</v>
      </c>
      <c r="K514" s="197" t="n">
        <v>0.00015541</v>
      </c>
      <c r="L514" s="197" t="n">
        <v>6.6539E-006</v>
      </c>
      <c r="M514" s="198" t="n">
        <v>2.45</v>
      </c>
      <c r="N514" s="20" t="n">
        <v>0</v>
      </c>
      <c r="O514" s="20" t="n">
        <v>0</v>
      </c>
      <c r="P514" s="20" t="n">
        <v>0</v>
      </c>
      <c r="Q514" s="20" t="n">
        <v>1</v>
      </c>
      <c r="R514" s="20" t="n">
        <v>1.5541E-006</v>
      </c>
      <c r="S514" s="20" t="n">
        <v>6.65E-008</v>
      </c>
      <c r="T514" s="20" t="n">
        <v>2</v>
      </c>
      <c r="U514" s="20" t="n">
        <v>0</v>
      </c>
      <c r="V514" s="20" t="n">
        <v>0</v>
      </c>
      <c r="W514" s="199" t="s">
        <v>1120</v>
      </c>
      <c r="X514" s="20" t="s">
        <v>1077</v>
      </c>
      <c r="Y514" s="20" t="s">
        <v>361</v>
      </c>
      <c r="Z514" s="20"/>
      <c r="AA514" s="20"/>
      <c r="AB514" s="20"/>
      <c r="AC514" s="20"/>
      <c r="AD514" s="20"/>
      <c r="AE514" s="20"/>
      <c r="AF514" s="20"/>
      <c r="AG514" s="20"/>
      <c r="AH514" s="20"/>
      <c r="AI514" s="20"/>
      <c r="AJ514" s="20"/>
      <c r="AK514" s="20"/>
      <c r="AL514" s="20"/>
      <c r="AM514" s="20"/>
      <c r="AN514" s="20"/>
      <c r="AO514" s="20"/>
    </row>
    <row r="515" customFormat="false" ht="14.25" hidden="false" customHeight="true" outlineLevel="0" collapsed="false">
      <c r="A515" s="20" t="s">
        <v>1119</v>
      </c>
      <c r="B515" s="20" t="s">
        <v>357</v>
      </c>
      <c r="C515" s="20" t="n">
        <v>0</v>
      </c>
      <c r="D515" s="20" t="n">
        <v>200</v>
      </c>
      <c r="E515" s="20" t="n">
        <v>976</v>
      </c>
      <c r="F515" s="20" t="s">
        <v>358</v>
      </c>
      <c r="G515" s="197" t="n">
        <v>0.00014728</v>
      </c>
      <c r="H515" s="197" t="n">
        <v>6.3813E-006</v>
      </c>
      <c r="I515" s="197" t="n">
        <v>-8.1593E-006</v>
      </c>
      <c r="J515" s="197" t="n">
        <v>-3.356E-007</v>
      </c>
      <c r="K515" s="197" t="n">
        <v>0.00015544</v>
      </c>
      <c r="L515" s="197" t="n">
        <v>6.7169E-006</v>
      </c>
      <c r="M515" s="198" t="n">
        <v>2.47</v>
      </c>
      <c r="N515" s="20" t="n">
        <v>0</v>
      </c>
      <c r="O515" s="20" t="n">
        <v>0</v>
      </c>
      <c r="P515" s="20" t="n">
        <v>0</v>
      </c>
      <c r="Q515" s="20" t="n">
        <v>1</v>
      </c>
      <c r="R515" s="20" t="n">
        <v>1.5544E-006</v>
      </c>
      <c r="S515" s="20" t="n">
        <v>6.72E-008</v>
      </c>
      <c r="T515" s="20" t="n">
        <v>2</v>
      </c>
      <c r="U515" s="20" t="n">
        <v>0</v>
      </c>
      <c r="V515" s="20" t="n">
        <v>0</v>
      </c>
      <c r="W515" s="199" t="s">
        <v>1121</v>
      </c>
      <c r="X515" s="20" t="s">
        <v>1077</v>
      </c>
      <c r="Y515" s="20" t="s">
        <v>361</v>
      </c>
      <c r="Z515" s="20"/>
      <c r="AA515" s="20"/>
      <c r="AB515" s="20"/>
      <c r="AC515" s="20"/>
      <c r="AD515" s="20"/>
      <c r="AE515" s="20"/>
      <c r="AF515" s="20"/>
      <c r="AG515" s="20"/>
      <c r="AH515" s="20"/>
      <c r="AI515" s="20"/>
      <c r="AJ515" s="20"/>
      <c r="AK515" s="20"/>
      <c r="AL515" s="20"/>
      <c r="AM515" s="20"/>
      <c r="AN515" s="20"/>
      <c r="AO515" s="20"/>
    </row>
    <row r="516" customFormat="false" ht="14.25" hidden="false" customHeight="true" outlineLevel="0" collapsed="false">
      <c r="A516" s="20" t="s">
        <v>1122</v>
      </c>
      <c r="B516" s="20" t="s">
        <v>357</v>
      </c>
      <c r="C516" s="20" t="n">
        <v>0</v>
      </c>
      <c r="D516" s="20" t="n">
        <v>200</v>
      </c>
      <c r="E516" s="20" t="n">
        <v>976</v>
      </c>
      <c r="F516" s="20" t="s">
        <v>358</v>
      </c>
      <c r="G516" s="197" t="n">
        <v>0.00058599</v>
      </c>
      <c r="H516" s="197" t="n">
        <v>2.4605E-005</v>
      </c>
      <c r="I516" s="197" t="n">
        <v>-8.1593E-006</v>
      </c>
      <c r="J516" s="197" t="n">
        <v>-3.356E-007</v>
      </c>
      <c r="K516" s="197" t="n">
        <v>0.00059415</v>
      </c>
      <c r="L516" s="197" t="n">
        <v>2.494E-005</v>
      </c>
      <c r="M516" s="198" t="n">
        <v>2.4</v>
      </c>
      <c r="N516" s="20" t="n">
        <v>0</v>
      </c>
      <c r="O516" s="20" t="n">
        <v>0</v>
      </c>
      <c r="P516" s="20" t="n">
        <v>0</v>
      </c>
      <c r="Q516" s="20" t="n">
        <v>1</v>
      </c>
      <c r="R516" s="20" t="n">
        <v>5.9415E-006</v>
      </c>
      <c r="S516" s="20" t="n">
        <v>2.494E-007</v>
      </c>
      <c r="T516" s="20" t="n">
        <v>3</v>
      </c>
      <c r="U516" s="20" t="n">
        <v>0</v>
      </c>
      <c r="V516" s="20" t="n">
        <v>0</v>
      </c>
      <c r="W516" s="199" t="s">
        <v>1123</v>
      </c>
      <c r="X516" s="20" t="s">
        <v>1077</v>
      </c>
      <c r="Y516" s="20" t="s">
        <v>361</v>
      </c>
      <c r="Z516" s="20"/>
      <c r="AA516" s="20"/>
      <c r="AB516" s="20"/>
      <c r="AC516" s="20"/>
      <c r="AD516" s="20"/>
      <c r="AE516" s="20"/>
      <c r="AF516" s="20"/>
      <c r="AG516" s="20"/>
      <c r="AH516" s="20"/>
      <c r="AI516" s="20"/>
      <c r="AJ516" s="20"/>
      <c r="AK516" s="20"/>
      <c r="AL516" s="20"/>
      <c r="AM516" s="20"/>
      <c r="AN516" s="20"/>
      <c r="AO516" s="20"/>
    </row>
    <row r="517" customFormat="false" ht="14.25" hidden="false" customHeight="true" outlineLevel="0" collapsed="false">
      <c r="A517" s="20" t="s">
        <v>1122</v>
      </c>
      <c r="B517" s="20" t="s">
        <v>357</v>
      </c>
      <c r="C517" s="20" t="n">
        <v>0</v>
      </c>
      <c r="D517" s="20" t="n">
        <v>200</v>
      </c>
      <c r="E517" s="20" t="n">
        <v>976</v>
      </c>
      <c r="F517" s="20" t="s">
        <v>358</v>
      </c>
      <c r="G517" s="197" t="n">
        <v>0.00058566</v>
      </c>
      <c r="H517" s="197" t="n">
        <v>2.4475E-005</v>
      </c>
      <c r="I517" s="197" t="n">
        <v>-8.1593E-006</v>
      </c>
      <c r="J517" s="197" t="n">
        <v>-3.356E-007</v>
      </c>
      <c r="K517" s="197" t="n">
        <v>0.00059382</v>
      </c>
      <c r="L517" s="197" t="n">
        <v>2.481E-005</v>
      </c>
      <c r="M517" s="198" t="n">
        <v>2.39</v>
      </c>
      <c r="N517" s="20" t="n">
        <v>0</v>
      </c>
      <c r="O517" s="20" t="n">
        <v>0</v>
      </c>
      <c r="P517" s="20" t="n">
        <v>0</v>
      </c>
      <c r="Q517" s="20" t="n">
        <v>1</v>
      </c>
      <c r="R517" s="20" t="n">
        <v>5.9382E-006</v>
      </c>
      <c r="S517" s="20" t="n">
        <v>2.481E-007</v>
      </c>
      <c r="T517" s="20" t="n">
        <v>3</v>
      </c>
      <c r="U517" s="20" t="n">
        <v>0</v>
      </c>
      <c r="V517" s="20" t="n">
        <v>0</v>
      </c>
      <c r="W517" s="199" t="s">
        <v>1124</v>
      </c>
      <c r="X517" s="20" t="s">
        <v>1077</v>
      </c>
      <c r="Y517" s="20" t="s">
        <v>361</v>
      </c>
      <c r="Z517" s="20"/>
      <c r="AA517" s="20"/>
      <c r="AB517" s="20"/>
      <c r="AC517" s="20"/>
      <c r="AD517" s="20"/>
      <c r="AE517" s="20"/>
      <c r="AF517" s="20"/>
      <c r="AG517" s="20"/>
      <c r="AH517" s="20"/>
      <c r="AI517" s="20"/>
      <c r="AJ517" s="20"/>
      <c r="AK517" s="20"/>
      <c r="AL517" s="20"/>
      <c r="AM517" s="20"/>
      <c r="AN517" s="20"/>
      <c r="AO517" s="20"/>
    </row>
    <row r="518" customFormat="false" ht="14.25" hidden="false" customHeight="true" outlineLevel="0" collapsed="false">
      <c r="A518" s="20" t="s">
        <v>1125</v>
      </c>
      <c r="B518" s="20" t="s">
        <v>357</v>
      </c>
      <c r="C518" s="20" t="n">
        <v>0</v>
      </c>
      <c r="D518" s="20" t="n">
        <v>200</v>
      </c>
      <c r="E518" s="20" t="n">
        <v>976</v>
      </c>
      <c r="F518" s="20" t="s">
        <v>358</v>
      </c>
      <c r="G518" s="197" t="n">
        <v>0.00062843</v>
      </c>
      <c r="H518" s="197" t="n">
        <v>2.5243E-005</v>
      </c>
      <c r="I518" s="197" t="n">
        <v>-8.1593E-006</v>
      </c>
      <c r="J518" s="197" t="n">
        <v>-3.356E-007</v>
      </c>
      <c r="K518" s="197" t="n">
        <v>0.00063659</v>
      </c>
      <c r="L518" s="197" t="n">
        <v>2.5579E-005</v>
      </c>
      <c r="M518" s="198" t="n">
        <v>2.3</v>
      </c>
      <c r="N518" s="20" t="n">
        <v>0</v>
      </c>
      <c r="O518" s="20" t="n">
        <v>0</v>
      </c>
      <c r="P518" s="20" t="n">
        <v>0</v>
      </c>
      <c r="Q518" s="20" t="n">
        <v>1</v>
      </c>
      <c r="R518" s="20" t="n">
        <v>6.3659E-006</v>
      </c>
      <c r="S518" s="20" t="n">
        <v>2.558E-007</v>
      </c>
      <c r="T518" s="20" t="n">
        <v>3</v>
      </c>
      <c r="U518" s="20" t="n">
        <v>0</v>
      </c>
      <c r="V518" s="20" t="n">
        <v>0</v>
      </c>
      <c r="W518" s="199" t="s">
        <v>1126</v>
      </c>
      <c r="X518" s="20" t="s">
        <v>1077</v>
      </c>
      <c r="Y518" s="20" t="s">
        <v>361</v>
      </c>
      <c r="Z518" s="20"/>
      <c r="AA518" s="20"/>
      <c r="AB518" s="20"/>
      <c r="AC518" s="20"/>
      <c r="AD518" s="20"/>
      <c r="AE518" s="20"/>
      <c r="AF518" s="20"/>
      <c r="AG518" s="20"/>
      <c r="AH518" s="20"/>
      <c r="AI518" s="20"/>
      <c r="AJ518" s="20"/>
      <c r="AK518" s="20"/>
      <c r="AL518" s="20"/>
      <c r="AM518" s="20"/>
      <c r="AN518" s="20"/>
      <c r="AO518" s="20"/>
    </row>
    <row r="519" customFormat="false" ht="14.25" hidden="false" customHeight="true" outlineLevel="0" collapsed="false">
      <c r="A519" s="20" t="s">
        <v>1125</v>
      </c>
      <c r="B519" s="20" t="s">
        <v>357</v>
      </c>
      <c r="C519" s="20" t="n">
        <v>0</v>
      </c>
      <c r="D519" s="20" t="n">
        <v>200</v>
      </c>
      <c r="E519" s="20" t="n">
        <v>976</v>
      </c>
      <c r="F519" s="20" t="s">
        <v>358</v>
      </c>
      <c r="G519" s="197" t="n">
        <v>0.00062842</v>
      </c>
      <c r="H519" s="197" t="n">
        <v>2.5356E-005</v>
      </c>
      <c r="I519" s="197" t="n">
        <v>-8.1593E-006</v>
      </c>
      <c r="J519" s="197" t="n">
        <v>-3.356E-007</v>
      </c>
      <c r="K519" s="197" t="n">
        <v>0.00063658</v>
      </c>
      <c r="L519" s="197" t="n">
        <v>2.5692E-005</v>
      </c>
      <c r="M519" s="198" t="n">
        <v>2.31</v>
      </c>
      <c r="N519" s="20" t="n">
        <v>0</v>
      </c>
      <c r="O519" s="20" t="n">
        <v>0</v>
      </c>
      <c r="P519" s="20" t="n">
        <v>0</v>
      </c>
      <c r="Q519" s="20" t="n">
        <v>1</v>
      </c>
      <c r="R519" s="20" t="n">
        <v>6.3658E-006</v>
      </c>
      <c r="S519" s="20" t="n">
        <v>2.569E-007</v>
      </c>
      <c r="T519" s="20" t="n">
        <v>3</v>
      </c>
      <c r="U519" s="20" t="n">
        <v>0</v>
      </c>
      <c r="V519" s="20" t="n">
        <v>0</v>
      </c>
      <c r="W519" s="199" t="s">
        <v>1127</v>
      </c>
      <c r="X519" s="20" t="s">
        <v>1077</v>
      </c>
      <c r="Y519" s="20" t="s">
        <v>361</v>
      </c>
      <c r="Z519" s="20"/>
      <c r="AA519" s="20"/>
      <c r="AB519" s="20"/>
      <c r="AC519" s="20"/>
      <c r="AD519" s="20"/>
      <c r="AE519" s="20"/>
      <c r="AF519" s="20"/>
      <c r="AG519" s="20"/>
      <c r="AH519" s="20"/>
      <c r="AI519" s="20"/>
      <c r="AJ519" s="20"/>
      <c r="AK519" s="20"/>
      <c r="AL519" s="20"/>
      <c r="AM519" s="20"/>
      <c r="AN519" s="20"/>
      <c r="AO519" s="20"/>
    </row>
    <row r="520" customFormat="false" ht="14.25" hidden="false" customHeight="true" outlineLevel="0" collapsed="false">
      <c r="A520" s="20" t="s">
        <v>1128</v>
      </c>
      <c r="B520" s="20" t="s">
        <v>357</v>
      </c>
      <c r="C520" s="20" t="n">
        <v>0</v>
      </c>
      <c r="D520" s="20" t="n">
        <v>200</v>
      </c>
      <c r="E520" s="20" t="n">
        <v>976</v>
      </c>
      <c r="F520" s="20" t="s">
        <v>358</v>
      </c>
      <c r="G520" s="197" t="n">
        <v>0.0021836</v>
      </c>
      <c r="H520" s="197" t="n">
        <v>9.02E-005</v>
      </c>
      <c r="I520" s="197" t="n">
        <v>-8.1593E-006</v>
      </c>
      <c r="J520" s="197" t="n">
        <v>-3.356E-007</v>
      </c>
      <c r="K520" s="197" t="n">
        <v>0.0021917</v>
      </c>
      <c r="L520" s="197" t="n">
        <v>9.05E-005</v>
      </c>
      <c r="M520" s="198" t="n">
        <v>2.36</v>
      </c>
      <c r="N520" s="20" t="n">
        <v>0</v>
      </c>
      <c r="O520" s="20" t="n">
        <v>0</v>
      </c>
      <c r="P520" s="20" t="n">
        <v>0</v>
      </c>
      <c r="Q520" s="20" t="n">
        <v>1</v>
      </c>
      <c r="R520" s="20" t="n">
        <v>2.1917E-005</v>
      </c>
      <c r="S520" s="20" t="n">
        <v>9.049E-007</v>
      </c>
      <c r="T520" s="20" t="n">
        <v>3</v>
      </c>
      <c r="U520" s="20" t="n">
        <v>0</v>
      </c>
      <c r="V520" s="20" t="n">
        <v>0</v>
      </c>
      <c r="W520" s="199" t="s">
        <v>1129</v>
      </c>
      <c r="X520" s="20" t="s">
        <v>1077</v>
      </c>
      <c r="Y520" s="20" t="s">
        <v>361</v>
      </c>
      <c r="Z520" s="20"/>
      <c r="AA520" s="20"/>
      <c r="AB520" s="20"/>
      <c r="AC520" s="20"/>
      <c r="AD520" s="20"/>
      <c r="AE520" s="20"/>
      <c r="AF520" s="20"/>
      <c r="AG520" s="20"/>
      <c r="AH520" s="20"/>
      <c r="AI520" s="20"/>
      <c r="AJ520" s="20"/>
      <c r="AK520" s="20"/>
      <c r="AL520" s="20"/>
      <c r="AM520" s="20"/>
      <c r="AN520" s="20"/>
      <c r="AO520" s="20"/>
    </row>
    <row r="521" customFormat="false" ht="14.25" hidden="false" customHeight="true" outlineLevel="0" collapsed="false">
      <c r="A521" s="20" t="s">
        <v>1128</v>
      </c>
      <c r="B521" s="20" t="s">
        <v>357</v>
      </c>
      <c r="C521" s="20" t="n">
        <v>0</v>
      </c>
      <c r="D521" s="20" t="n">
        <v>200</v>
      </c>
      <c r="E521" s="20" t="n">
        <v>976</v>
      </c>
      <c r="F521" s="20" t="s">
        <v>358</v>
      </c>
      <c r="G521" s="197" t="n">
        <v>0.0021831</v>
      </c>
      <c r="H521" s="197" t="n">
        <v>9E-005</v>
      </c>
      <c r="I521" s="197" t="n">
        <v>-8.1593E-006</v>
      </c>
      <c r="J521" s="197" t="n">
        <v>-3.356E-007</v>
      </c>
      <c r="K521" s="197" t="n">
        <v>0.0021913</v>
      </c>
      <c r="L521" s="197" t="n">
        <v>9.04E-005</v>
      </c>
      <c r="M521" s="198" t="n">
        <v>2.36</v>
      </c>
      <c r="N521" s="20" t="n">
        <v>0</v>
      </c>
      <c r="O521" s="20" t="n">
        <v>0</v>
      </c>
      <c r="P521" s="20" t="n">
        <v>0</v>
      </c>
      <c r="Q521" s="20" t="n">
        <v>1</v>
      </c>
      <c r="R521" s="20" t="n">
        <v>2.1913E-005</v>
      </c>
      <c r="S521" s="20" t="n">
        <v>9.038E-007</v>
      </c>
      <c r="T521" s="20" t="n">
        <v>3</v>
      </c>
      <c r="U521" s="20" t="n">
        <v>0</v>
      </c>
      <c r="V521" s="20" t="n">
        <v>0</v>
      </c>
      <c r="W521" s="199" t="s">
        <v>1130</v>
      </c>
      <c r="X521" s="20" t="s">
        <v>1077</v>
      </c>
      <c r="Y521" s="20" t="s">
        <v>361</v>
      </c>
      <c r="Z521" s="20"/>
      <c r="AA521" s="20"/>
      <c r="AB521" s="20"/>
      <c r="AC521" s="20"/>
      <c r="AD521" s="20"/>
      <c r="AE521" s="20"/>
      <c r="AF521" s="20"/>
      <c r="AG521" s="20"/>
      <c r="AH521" s="20"/>
      <c r="AI521" s="20"/>
      <c r="AJ521" s="20"/>
      <c r="AK521" s="20"/>
      <c r="AL521" s="20"/>
      <c r="AM521" s="20"/>
      <c r="AN521" s="20"/>
      <c r="AO521" s="20"/>
    </row>
    <row r="522" customFormat="false" ht="14.25" hidden="false" customHeight="true" outlineLevel="0" collapsed="false">
      <c r="A522" s="20" t="s">
        <v>1131</v>
      </c>
      <c r="B522" s="20" t="s">
        <v>357</v>
      </c>
      <c r="C522" s="20" t="n">
        <v>0</v>
      </c>
      <c r="D522" s="20" t="n">
        <v>200</v>
      </c>
      <c r="E522" s="20" t="n">
        <v>976</v>
      </c>
      <c r="F522" s="20" t="s">
        <v>358</v>
      </c>
      <c r="G522" s="197" t="n">
        <v>0.00093246</v>
      </c>
      <c r="H522" s="197" t="n">
        <v>3.9825E-005</v>
      </c>
      <c r="I522" s="197" t="n">
        <v>-8.1593E-006</v>
      </c>
      <c r="J522" s="197" t="n">
        <v>-3.356E-007</v>
      </c>
      <c r="K522" s="197" t="n">
        <v>0.00094062</v>
      </c>
      <c r="L522" s="197" t="n">
        <v>4.016E-005</v>
      </c>
      <c r="M522" s="198" t="n">
        <v>2.44</v>
      </c>
      <c r="N522" s="20" t="n">
        <v>0</v>
      </c>
      <c r="O522" s="20" t="n">
        <v>0</v>
      </c>
      <c r="P522" s="20" t="n">
        <v>0</v>
      </c>
      <c r="Q522" s="20" t="n">
        <v>1</v>
      </c>
      <c r="R522" s="20" t="n">
        <v>9.4062E-006</v>
      </c>
      <c r="S522" s="20" t="n">
        <v>4.016E-007</v>
      </c>
      <c r="T522" s="20" t="n">
        <v>3</v>
      </c>
      <c r="U522" s="20" t="n">
        <v>0</v>
      </c>
      <c r="V522" s="20" t="n">
        <v>0</v>
      </c>
      <c r="W522" s="199" t="s">
        <v>1132</v>
      </c>
      <c r="X522" s="20" t="s">
        <v>1077</v>
      </c>
      <c r="Y522" s="20" t="s">
        <v>361</v>
      </c>
      <c r="Z522" s="20"/>
      <c r="AA522" s="20"/>
      <c r="AB522" s="20"/>
      <c r="AC522" s="20"/>
      <c r="AD522" s="20"/>
      <c r="AE522" s="20"/>
      <c r="AF522" s="20"/>
      <c r="AG522" s="20"/>
      <c r="AH522" s="20"/>
      <c r="AI522" s="20"/>
      <c r="AJ522" s="20"/>
      <c r="AK522" s="20"/>
      <c r="AL522" s="20"/>
      <c r="AM522" s="20"/>
      <c r="AN522" s="20"/>
      <c r="AO522" s="20"/>
    </row>
    <row r="523" customFormat="false" ht="14.25" hidden="false" customHeight="true" outlineLevel="0" collapsed="false">
      <c r="A523" s="20" t="s">
        <v>1131</v>
      </c>
      <c r="B523" s="20" t="s">
        <v>357</v>
      </c>
      <c r="C523" s="20" t="n">
        <v>0</v>
      </c>
      <c r="D523" s="20" t="n">
        <v>200</v>
      </c>
      <c r="E523" s="20" t="n">
        <v>976</v>
      </c>
      <c r="F523" s="20" t="s">
        <v>358</v>
      </c>
      <c r="G523" s="197" t="n">
        <v>0.00093269</v>
      </c>
      <c r="H523" s="197" t="n">
        <v>3.9729E-005</v>
      </c>
      <c r="I523" s="197" t="n">
        <v>-8.1593E-006</v>
      </c>
      <c r="J523" s="197" t="n">
        <v>-3.356E-007</v>
      </c>
      <c r="K523" s="197" t="n">
        <v>0.00094085</v>
      </c>
      <c r="L523" s="197" t="n">
        <v>4.0065E-005</v>
      </c>
      <c r="M523" s="198" t="n">
        <v>2.44</v>
      </c>
      <c r="N523" s="20" t="n">
        <v>0</v>
      </c>
      <c r="O523" s="20" t="n">
        <v>0</v>
      </c>
      <c r="P523" s="20" t="n">
        <v>0</v>
      </c>
      <c r="Q523" s="20" t="n">
        <v>1</v>
      </c>
      <c r="R523" s="20" t="n">
        <v>9.4085E-006</v>
      </c>
      <c r="S523" s="20" t="n">
        <v>4.006E-007</v>
      </c>
      <c r="T523" s="20" t="n">
        <v>3</v>
      </c>
      <c r="U523" s="20" t="n">
        <v>0</v>
      </c>
      <c r="V523" s="20" t="n">
        <v>0</v>
      </c>
      <c r="W523" s="199" t="s">
        <v>1133</v>
      </c>
      <c r="X523" s="20" t="s">
        <v>1077</v>
      </c>
      <c r="Y523" s="20" t="s">
        <v>361</v>
      </c>
      <c r="Z523" s="20"/>
      <c r="AA523" s="20"/>
      <c r="AB523" s="20"/>
      <c r="AC523" s="20"/>
      <c r="AD523" s="20"/>
      <c r="AE523" s="20"/>
      <c r="AF523" s="20"/>
      <c r="AG523" s="20"/>
      <c r="AH523" s="20"/>
      <c r="AI523" s="20"/>
      <c r="AJ523" s="20"/>
      <c r="AK523" s="20"/>
      <c r="AL523" s="20"/>
      <c r="AM523" s="20"/>
      <c r="AN523" s="20"/>
      <c r="AO523" s="20"/>
    </row>
    <row r="524" customFormat="false" ht="14.25" hidden="false" customHeight="true" outlineLevel="0" collapsed="false">
      <c r="A524" s="20" t="s">
        <v>1134</v>
      </c>
      <c r="B524" s="20" t="s">
        <v>357</v>
      </c>
      <c r="C524" s="20" t="n">
        <v>0</v>
      </c>
      <c r="D524" s="20" t="n">
        <v>200</v>
      </c>
      <c r="E524" s="20" t="n">
        <v>976</v>
      </c>
      <c r="F524" s="20" t="s">
        <v>358</v>
      </c>
      <c r="G524" s="197" t="n">
        <v>0.00035863</v>
      </c>
      <c r="H524" s="197" t="n">
        <v>1.5921E-005</v>
      </c>
      <c r="I524" s="197" t="n">
        <v>-8.1593E-006</v>
      </c>
      <c r="J524" s="197" t="n">
        <v>-3.356E-007</v>
      </c>
      <c r="K524" s="197" t="n">
        <v>0.00036679</v>
      </c>
      <c r="L524" s="197" t="n">
        <v>1.6256E-005</v>
      </c>
      <c r="M524" s="198" t="n">
        <v>2.54</v>
      </c>
      <c r="N524" s="20" t="n">
        <v>0</v>
      </c>
      <c r="O524" s="20" t="n">
        <v>0</v>
      </c>
      <c r="P524" s="20" t="n">
        <v>0</v>
      </c>
      <c r="Q524" s="20" t="n">
        <v>1</v>
      </c>
      <c r="R524" s="20" t="n">
        <v>3.6679E-006</v>
      </c>
      <c r="S524" s="20" t="n">
        <v>1.626E-007</v>
      </c>
      <c r="T524" s="20" t="n">
        <v>3</v>
      </c>
      <c r="U524" s="20" t="n">
        <v>0</v>
      </c>
      <c r="V524" s="20" t="n">
        <v>0</v>
      </c>
      <c r="W524" s="199" t="s">
        <v>1135</v>
      </c>
      <c r="X524" s="20" t="s">
        <v>1077</v>
      </c>
      <c r="Y524" s="20" t="s">
        <v>361</v>
      </c>
      <c r="Z524" s="20"/>
      <c r="AA524" s="20"/>
      <c r="AB524" s="20"/>
      <c r="AC524" s="20"/>
      <c r="AD524" s="20"/>
      <c r="AE524" s="20"/>
      <c r="AF524" s="20"/>
      <c r="AG524" s="20"/>
      <c r="AH524" s="20"/>
      <c r="AI524" s="20"/>
      <c r="AJ524" s="20"/>
      <c r="AK524" s="20"/>
      <c r="AL524" s="20"/>
      <c r="AM524" s="20"/>
      <c r="AN524" s="20"/>
      <c r="AO524" s="20"/>
    </row>
    <row r="525" customFormat="false" ht="14.25" hidden="false" customHeight="true" outlineLevel="0" collapsed="false">
      <c r="A525" s="20" t="s">
        <v>1134</v>
      </c>
      <c r="B525" s="20" t="s">
        <v>357</v>
      </c>
      <c r="C525" s="20" t="n">
        <v>0</v>
      </c>
      <c r="D525" s="20" t="n">
        <v>200</v>
      </c>
      <c r="E525" s="20" t="n">
        <v>976</v>
      </c>
      <c r="F525" s="20" t="s">
        <v>358</v>
      </c>
      <c r="G525" s="197" t="n">
        <v>0.0003583</v>
      </c>
      <c r="H525" s="197" t="n">
        <v>1.5821E-005</v>
      </c>
      <c r="I525" s="197" t="n">
        <v>-8.1593E-006</v>
      </c>
      <c r="J525" s="197" t="n">
        <v>-3.356E-007</v>
      </c>
      <c r="K525" s="197" t="n">
        <v>0.00036646</v>
      </c>
      <c r="L525" s="197" t="n">
        <v>1.6156E-005</v>
      </c>
      <c r="M525" s="198" t="n">
        <v>2.52</v>
      </c>
      <c r="N525" s="20" t="n">
        <v>0</v>
      </c>
      <c r="O525" s="20" t="n">
        <v>0</v>
      </c>
      <c r="P525" s="20" t="n">
        <v>0</v>
      </c>
      <c r="Q525" s="20" t="n">
        <v>1</v>
      </c>
      <c r="R525" s="20" t="n">
        <v>3.6646E-006</v>
      </c>
      <c r="S525" s="20" t="n">
        <v>1.616E-007</v>
      </c>
      <c r="T525" s="20" t="n">
        <v>3</v>
      </c>
      <c r="U525" s="20" t="n">
        <v>0</v>
      </c>
      <c r="V525" s="20" t="n">
        <v>0</v>
      </c>
      <c r="W525" s="199" t="s">
        <v>1136</v>
      </c>
      <c r="X525" s="20" t="s">
        <v>1077</v>
      </c>
      <c r="Y525" s="20" t="s">
        <v>361</v>
      </c>
      <c r="Z525" s="20"/>
      <c r="AA525" s="20"/>
      <c r="AB525" s="20"/>
      <c r="AC525" s="20"/>
      <c r="AD525" s="20"/>
      <c r="AE525" s="20"/>
      <c r="AF525" s="20"/>
      <c r="AG525" s="20"/>
      <c r="AH525" s="20"/>
      <c r="AI525" s="20"/>
      <c r="AJ525" s="20"/>
      <c r="AK525" s="20"/>
      <c r="AL525" s="20"/>
      <c r="AM525" s="20"/>
      <c r="AN525" s="20"/>
      <c r="AO525" s="20"/>
    </row>
    <row r="526" customFormat="false" ht="14.25" hidden="false" customHeight="true" outlineLevel="0" collapsed="false">
      <c r="A526" s="20" t="s">
        <v>1137</v>
      </c>
      <c r="B526" s="20" t="s">
        <v>357</v>
      </c>
      <c r="C526" s="20" t="n">
        <v>0</v>
      </c>
      <c r="D526" s="20" t="n">
        <v>200</v>
      </c>
      <c r="E526" s="20" t="n">
        <v>976</v>
      </c>
      <c r="F526" s="20" t="s">
        <v>358</v>
      </c>
      <c r="G526" s="197" t="n">
        <v>0.00032324</v>
      </c>
      <c r="H526" s="197" t="n">
        <v>1.4531E-005</v>
      </c>
      <c r="I526" s="197" t="n">
        <v>-8.1593E-006</v>
      </c>
      <c r="J526" s="197" t="n">
        <v>-3.356E-007</v>
      </c>
      <c r="K526" s="197" t="n">
        <v>0.0003314</v>
      </c>
      <c r="L526" s="197" t="n">
        <v>1.4867E-005</v>
      </c>
      <c r="M526" s="198" t="n">
        <v>2.57</v>
      </c>
      <c r="N526" s="20" t="n">
        <v>0</v>
      </c>
      <c r="O526" s="20" t="n">
        <v>0</v>
      </c>
      <c r="P526" s="20" t="n">
        <v>0</v>
      </c>
      <c r="Q526" s="20" t="n">
        <v>1</v>
      </c>
      <c r="R526" s="20" t="n">
        <v>3.314E-006</v>
      </c>
      <c r="S526" s="20" t="n">
        <v>1.487E-007</v>
      </c>
      <c r="T526" s="20" t="n">
        <v>3</v>
      </c>
      <c r="U526" s="20" t="n">
        <v>0</v>
      </c>
      <c r="V526" s="20" t="n">
        <v>0</v>
      </c>
      <c r="W526" s="199" t="s">
        <v>1138</v>
      </c>
      <c r="X526" s="20" t="s">
        <v>1077</v>
      </c>
      <c r="Y526" s="20" t="s">
        <v>361</v>
      </c>
      <c r="Z526" s="20"/>
      <c r="AA526" s="20"/>
      <c r="AB526" s="20"/>
      <c r="AC526" s="20"/>
      <c r="AD526" s="20"/>
      <c r="AE526" s="20"/>
      <c r="AF526" s="20"/>
      <c r="AG526" s="20"/>
      <c r="AH526" s="20"/>
      <c r="AI526" s="20"/>
      <c r="AJ526" s="20"/>
      <c r="AK526" s="20"/>
      <c r="AL526" s="20"/>
      <c r="AM526" s="20"/>
      <c r="AN526" s="20"/>
      <c r="AO526" s="20"/>
    </row>
    <row r="527" customFormat="false" ht="14.25" hidden="false" customHeight="true" outlineLevel="0" collapsed="false">
      <c r="A527" s="20" t="s">
        <v>1137</v>
      </c>
      <c r="B527" s="20" t="s">
        <v>357</v>
      </c>
      <c r="C527" s="20" t="n">
        <v>0</v>
      </c>
      <c r="D527" s="20" t="n">
        <v>200</v>
      </c>
      <c r="E527" s="20" t="n">
        <v>976</v>
      </c>
      <c r="F527" s="20" t="s">
        <v>358</v>
      </c>
      <c r="G527" s="197" t="n">
        <v>0.00032327</v>
      </c>
      <c r="H527" s="197" t="n">
        <v>1.4574E-005</v>
      </c>
      <c r="I527" s="197" t="n">
        <v>-8.1593E-006</v>
      </c>
      <c r="J527" s="197" t="n">
        <v>-3.356E-007</v>
      </c>
      <c r="K527" s="197" t="n">
        <v>0.00033143</v>
      </c>
      <c r="L527" s="197" t="n">
        <v>1.491E-005</v>
      </c>
      <c r="M527" s="198" t="n">
        <v>2.58</v>
      </c>
      <c r="N527" s="20" t="n">
        <v>0</v>
      </c>
      <c r="O527" s="20" t="n">
        <v>0</v>
      </c>
      <c r="P527" s="20" t="n">
        <v>0</v>
      </c>
      <c r="Q527" s="20" t="n">
        <v>1</v>
      </c>
      <c r="R527" s="20" t="n">
        <v>3.3143E-006</v>
      </c>
      <c r="S527" s="20" t="n">
        <v>1.491E-007</v>
      </c>
      <c r="T527" s="20" t="n">
        <v>3</v>
      </c>
      <c r="U527" s="20" t="n">
        <v>0</v>
      </c>
      <c r="V527" s="20" t="n">
        <v>0</v>
      </c>
      <c r="W527" s="199" t="s">
        <v>1139</v>
      </c>
      <c r="X527" s="20" t="s">
        <v>1077</v>
      </c>
      <c r="Y527" s="20" t="s">
        <v>361</v>
      </c>
      <c r="Z527" s="20"/>
      <c r="AA527" s="20"/>
      <c r="AB527" s="20"/>
      <c r="AC527" s="20"/>
      <c r="AD527" s="20"/>
      <c r="AE527" s="20"/>
      <c r="AF527" s="20"/>
      <c r="AG527" s="20"/>
      <c r="AH527" s="20"/>
      <c r="AI527" s="20"/>
      <c r="AJ527" s="20"/>
      <c r="AK527" s="20"/>
      <c r="AL527" s="20"/>
      <c r="AM527" s="20"/>
      <c r="AN527" s="20"/>
      <c r="AO527" s="20"/>
    </row>
    <row r="528" customFormat="false" ht="14.25" hidden="false" customHeight="true" outlineLevel="0" collapsed="false">
      <c r="A528" s="20" t="s">
        <v>1140</v>
      </c>
      <c r="B528" s="20" t="s">
        <v>357</v>
      </c>
      <c r="C528" s="20" t="n">
        <v>0</v>
      </c>
      <c r="D528" s="20" t="n">
        <v>200</v>
      </c>
      <c r="E528" s="20" t="n">
        <v>976</v>
      </c>
      <c r="F528" s="20" t="s">
        <v>358</v>
      </c>
      <c r="G528" s="197" t="n">
        <v>0.0008783</v>
      </c>
      <c r="H528" s="197" t="n">
        <v>3.6574E-005</v>
      </c>
      <c r="I528" s="197" t="n">
        <v>-8.1593E-006</v>
      </c>
      <c r="J528" s="197" t="n">
        <v>-3.356E-007</v>
      </c>
      <c r="K528" s="197" t="n">
        <v>0.00088645</v>
      </c>
      <c r="L528" s="197" t="n">
        <v>3.691E-005</v>
      </c>
      <c r="M528" s="198" t="n">
        <v>2.38</v>
      </c>
      <c r="N528" s="20" t="n">
        <v>0</v>
      </c>
      <c r="O528" s="20" t="n">
        <v>0</v>
      </c>
      <c r="P528" s="20" t="n">
        <v>0</v>
      </c>
      <c r="Q528" s="20" t="n">
        <v>1</v>
      </c>
      <c r="R528" s="20" t="n">
        <v>8.8645E-006</v>
      </c>
      <c r="S528" s="20" t="n">
        <v>3.691E-007</v>
      </c>
      <c r="T528" s="20" t="n">
        <v>3</v>
      </c>
      <c r="U528" s="20" t="n">
        <v>0</v>
      </c>
      <c r="V528" s="20" t="n">
        <v>0</v>
      </c>
      <c r="W528" s="199" t="s">
        <v>1141</v>
      </c>
      <c r="X528" s="20" t="s">
        <v>1077</v>
      </c>
      <c r="Y528" s="20" t="s">
        <v>361</v>
      </c>
      <c r="Z528" s="20"/>
      <c r="AA528" s="20"/>
      <c r="AB528" s="20"/>
      <c r="AC528" s="20"/>
      <c r="AD528" s="20"/>
      <c r="AE528" s="20"/>
      <c r="AF528" s="20"/>
      <c r="AG528" s="20"/>
      <c r="AH528" s="20"/>
      <c r="AI528" s="20"/>
      <c r="AJ528" s="20"/>
      <c r="AK528" s="20"/>
      <c r="AL528" s="20"/>
      <c r="AM528" s="20"/>
      <c r="AN528" s="20"/>
      <c r="AO528" s="20"/>
    </row>
    <row r="529" customFormat="false" ht="14.25" hidden="false" customHeight="true" outlineLevel="0" collapsed="false">
      <c r="A529" s="20" t="s">
        <v>1140</v>
      </c>
      <c r="B529" s="20" t="s">
        <v>357</v>
      </c>
      <c r="C529" s="20" t="n">
        <v>0</v>
      </c>
      <c r="D529" s="20" t="n">
        <v>200</v>
      </c>
      <c r="E529" s="20" t="n">
        <v>976</v>
      </c>
      <c r="F529" s="20" t="s">
        <v>358</v>
      </c>
      <c r="G529" s="197" t="n">
        <v>0.00087823</v>
      </c>
      <c r="H529" s="197" t="n">
        <v>3.6672E-005</v>
      </c>
      <c r="I529" s="197" t="n">
        <v>-8.1593E-006</v>
      </c>
      <c r="J529" s="197" t="n">
        <v>-3.356E-007</v>
      </c>
      <c r="K529" s="197" t="n">
        <v>0.00088639</v>
      </c>
      <c r="L529" s="197" t="n">
        <v>3.7008E-005</v>
      </c>
      <c r="M529" s="198" t="n">
        <v>2.39</v>
      </c>
      <c r="N529" s="20" t="n">
        <v>0</v>
      </c>
      <c r="O529" s="20" t="n">
        <v>0</v>
      </c>
      <c r="P529" s="20" t="n">
        <v>0</v>
      </c>
      <c r="Q529" s="20" t="n">
        <v>1</v>
      </c>
      <c r="R529" s="20" t="n">
        <v>8.8639E-006</v>
      </c>
      <c r="S529" s="20" t="n">
        <v>3.701E-007</v>
      </c>
      <c r="T529" s="20" t="n">
        <v>3</v>
      </c>
      <c r="U529" s="20" t="n">
        <v>0</v>
      </c>
      <c r="V529" s="20" t="n">
        <v>0</v>
      </c>
      <c r="W529" s="199" t="s">
        <v>1142</v>
      </c>
      <c r="X529" s="20" t="s">
        <v>1077</v>
      </c>
      <c r="Y529" s="20" t="s">
        <v>361</v>
      </c>
      <c r="Z529" s="20"/>
      <c r="AA529" s="20"/>
      <c r="AB529" s="20"/>
      <c r="AC529" s="20"/>
      <c r="AD529" s="20"/>
      <c r="AE529" s="20"/>
      <c r="AF529" s="20"/>
      <c r="AG529" s="20"/>
      <c r="AH529" s="20"/>
      <c r="AI529" s="20"/>
      <c r="AJ529" s="20"/>
      <c r="AK529" s="20"/>
      <c r="AL529" s="20"/>
      <c r="AM529" s="20"/>
      <c r="AN529" s="20"/>
      <c r="AO529" s="20"/>
    </row>
    <row r="530" customFormat="false" ht="14.25" hidden="false" customHeight="true" outlineLevel="0" collapsed="false">
      <c r="A530" s="20" t="s">
        <v>1143</v>
      </c>
      <c r="B530" s="20" t="s">
        <v>357</v>
      </c>
      <c r="C530" s="20" t="n">
        <v>0</v>
      </c>
      <c r="D530" s="20" t="n">
        <v>200</v>
      </c>
      <c r="E530" s="20" t="n">
        <v>976</v>
      </c>
      <c r="F530" s="20" t="s">
        <v>358</v>
      </c>
      <c r="G530" s="197" t="n">
        <v>0.00038761</v>
      </c>
      <c r="H530" s="197" t="n">
        <v>1.5859E-005</v>
      </c>
      <c r="I530" s="197" t="n">
        <v>-8.1593E-006</v>
      </c>
      <c r="J530" s="197" t="n">
        <v>-3.356E-007</v>
      </c>
      <c r="K530" s="197" t="n">
        <v>0.00039577</v>
      </c>
      <c r="L530" s="197" t="n">
        <v>1.6195E-005</v>
      </c>
      <c r="M530" s="198" t="n">
        <v>2.34</v>
      </c>
      <c r="N530" s="20" t="n">
        <v>0</v>
      </c>
      <c r="O530" s="20" t="n">
        <v>0</v>
      </c>
      <c r="P530" s="20" t="n">
        <v>0</v>
      </c>
      <c r="Q530" s="20" t="n">
        <v>1</v>
      </c>
      <c r="R530" s="20" t="n">
        <v>3.9577E-006</v>
      </c>
      <c r="S530" s="20" t="n">
        <v>1.619E-007</v>
      </c>
      <c r="T530" s="20" t="n">
        <v>3</v>
      </c>
      <c r="U530" s="20" t="n">
        <v>0</v>
      </c>
      <c r="V530" s="20" t="n">
        <v>0</v>
      </c>
      <c r="W530" s="199" t="s">
        <v>1144</v>
      </c>
      <c r="X530" s="20" t="s">
        <v>1077</v>
      </c>
      <c r="Y530" s="20" t="s">
        <v>361</v>
      </c>
      <c r="Z530" s="20"/>
      <c r="AA530" s="20"/>
      <c r="AB530" s="20"/>
      <c r="AC530" s="20"/>
      <c r="AD530" s="20"/>
      <c r="AE530" s="20"/>
      <c r="AF530" s="20"/>
      <c r="AG530" s="20"/>
      <c r="AH530" s="20"/>
      <c r="AI530" s="20"/>
      <c r="AJ530" s="20"/>
      <c r="AK530" s="20"/>
      <c r="AL530" s="20"/>
      <c r="AM530" s="20"/>
      <c r="AN530" s="20"/>
      <c r="AO530" s="20"/>
    </row>
    <row r="531" customFormat="false" ht="14.25" hidden="false" customHeight="true" outlineLevel="0" collapsed="false">
      <c r="A531" s="20" t="s">
        <v>1143</v>
      </c>
      <c r="B531" s="20" t="s">
        <v>357</v>
      </c>
      <c r="C531" s="20" t="n">
        <v>0</v>
      </c>
      <c r="D531" s="20" t="n">
        <v>200</v>
      </c>
      <c r="E531" s="20" t="n">
        <v>976</v>
      </c>
      <c r="F531" s="20" t="s">
        <v>358</v>
      </c>
      <c r="G531" s="197" t="n">
        <v>0.00038758</v>
      </c>
      <c r="H531" s="197" t="n">
        <v>1.5908E-005</v>
      </c>
      <c r="I531" s="197" t="n">
        <v>-8.1593E-006</v>
      </c>
      <c r="J531" s="197" t="n">
        <v>-3.356E-007</v>
      </c>
      <c r="K531" s="197" t="n">
        <v>0.00039574</v>
      </c>
      <c r="L531" s="197" t="n">
        <v>1.6244E-005</v>
      </c>
      <c r="M531" s="198" t="n">
        <v>2.35</v>
      </c>
      <c r="N531" s="20" t="n">
        <v>0</v>
      </c>
      <c r="O531" s="20" t="n">
        <v>0</v>
      </c>
      <c r="P531" s="20" t="n">
        <v>0</v>
      </c>
      <c r="Q531" s="20" t="n">
        <v>1</v>
      </c>
      <c r="R531" s="20" t="n">
        <v>3.9574E-006</v>
      </c>
      <c r="S531" s="20" t="n">
        <v>1.624E-007</v>
      </c>
      <c r="T531" s="20" t="n">
        <v>3</v>
      </c>
      <c r="U531" s="20" t="n">
        <v>0</v>
      </c>
      <c r="V531" s="20" t="n">
        <v>0</v>
      </c>
      <c r="W531" s="199" t="s">
        <v>1145</v>
      </c>
      <c r="X531" s="20" t="s">
        <v>1077</v>
      </c>
      <c r="Y531" s="20" t="s">
        <v>361</v>
      </c>
      <c r="Z531" s="20"/>
      <c r="AA531" s="20"/>
      <c r="AB531" s="20"/>
      <c r="AC531" s="20"/>
      <c r="AD531" s="20"/>
      <c r="AE531" s="20"/>
      <c r="AF531" s="20"/>
      <c r="AG531" s="20"/>
      <c r="AH531" s="20"/>
      <c r="AI531" s="20"/>
      <c r="AJ531" s="20"/>
      <c r="AK531" s="20"/>
      <c r="AL531" s="20"/>
      <c r="AM531" s="20"/>
      <c r="AN531" s="20"/>
      <c r="AO531" s="20"/>
    </row>
    <row r="532" customFormat="false" ht="14.25" hidden="false" customHeight="true" outlineLevel="0" collapsed="false">
      <c r="A532" s="20" t="s">
        <v>1146</v>
      </c>
      <c r="B532" s="20" t="s">
        <v>357</v>
      </c>
      <c r="C532" s="20" t="n">
        <v>0</v>
      </c>
      <c r="D532" s="20" t="n">
        <v>200</v>
      </c>
      <c r="E532" s="20" t="n">
        <v>976</v>
      </c>
      <c r="F532" s="20" t="s">
        <v>358</v>
      </c>
      <c r="G532" s="197" t="n">
        <v>0.00095723</v>
      </c>
      <c r="H532" s="197" t="n">
        <v>3.4183E-005</v>
      </c>
      <c r="I532" s="197" t="n">
        <v>-8.1593E-006</v>
      </c>
      <c r="J532" s="197" t="n">
        <v>-3.356E-007</v>
      </c>
      <c r="K532" s="197" t="n">
        <v>0.00096539</v>
      </c>
      <c r="L532" s="197" t="n">
        <v>3.4519E-005</v>
      </c>
      <c r="M532" s="198" t="n">
        <v>2.05</v>
      </c>
      <c r="N532" s="20" t="n">
        <v>0</v>
      </c>
      <c r="O532" s="20" t="n">
        <v>0</v>
      </c>
      <c r="P532" s="20" t="n">
        <v>0</v>
      </c>
      <c r="Q532" s="20" t="n">
        <v>1</v>
      </c>
      <c r="R532" s="20" t="n">
        <v>9.6539E-006</v>
      </c>
      <c r="S532" s="20" t="n">
        <v>3.452E-007</v>
      </c>
      <c r="T532" s="20" t="n">
        <v>3</v>
      </c>
      <c r="U532" s="20" t="n">
        <v>0</v>
      </c>
      <c r="V532" s="20" t="n">
        <v>0</v>
      </c>
      <c r="W532" s="199" t="s">
        <v>1147</v>
      </c>
      <c r="X532" s="20" t="s">
        <v>1077</v>
      </c>
      <c r="Y532" s="20" t="s">
        <v>361</v>
      </c>
      <c r="Z532" s="20"/>
      <c r="AA532" s="20"/>
      <c r="AB532" s="20"/>
      <c r="AC532" s="20"/>
      <c r="AD532" s="20"/>
      <c r="AE532" s="20"/>
      <c r="AF532" s="20"/>
      <c r="AG532" s="20"/>
      <c r="AH532" s="20"/>
      <c r="AI532" s="20"/>
      <c r="AJ532" s="20"/>
      <c r="AK532" s="20"/>
      <c r="AL532" s="20"/>
      <c r="AM532" s="20"/>
      <c r="AN532" s="20"/>
      <c r="AO532" s="20"/>
    </row>
    <row r="533" customFormat="false" ht="14.25" hidden="false" customHeight="true" outlineLevel="0" collapsed="false">
      <c r="A533" s="20" t="s">
        <v>1146</v>
      </c>
      <c r="B533" s="20" t="s">
        <v>357</v>
      </c>
      <c r="C533" s="20" t="n">
        <v>0</v>
      </c>
      <c r="D533" s="20" t="n">
        <v>200</v>
      </c>
      <c r="E533" s="20" t="n">
        <v>976</v>
      </c>
      <c r="F533" s="20" t="s">
        <v>358</v>
      </c>
      <c r="G533" s="197" t="n">
        <v>0.00095703</v>
      </c>
      <c r="H533" s="197" t="n">
        <v>3.4427E-005</v>
      </c>
      <c r="I533" s="197" t="n">
        <v>-8.1593E-006</v>
      </c>
      <c r="J533" s="197" t="n">
        <v>-3.356E-007</v>
      </c>
      <c r="K533" s="197" t="n">
        <v>0.00096519</v>
      </c>
      <c r="L533" s="197" t="n">
        <v>3.4762E-005</v>
      </c>
      <c r="M533" s="198" t="n">
        <v>2.06</v>
      </c>
      <c r="N533" s="20" t="n">
        <v>0</v>
      </c>
      <c r="O533" s="20" t="n">
        <v>0</v>
      </c>
      <c r="P533" s="20" t="n">
        <v>0</v>
      </c>
      <c r="Q533" s="20" t="n">
        <v>1</v>
      </c>
      <c r="R533" s="20" t="n">
        <v>9.6519E-006</v>
      </c>
      <c r="S533" s="20" t="n">
        <v>3.476E-007</v>
      </c>
      <c r="T533" s="20" t="n">
        <v>3</v>
      </c>
      <c r="U533" s="20" t="n">
        <v>0</v>
      </c>
      <c r="V533" s="20" t="n">
        <v>0</v>
      </c>
      <c r="W533" s="199" t="s">
        <v>1148</v>
      </c>
      <c r="X533" s="20" t="s">
        <v>1077</v>
      </c>
      <c r="Y533" s="20" t="s">
        <v>361</v>
      </c>
      <c r="Z533" s="20"/>
      <c r="AA533" s="20"/>
      <c r="AB533" s="20"/>
      <c r="AC533" s="20"/>
      <c r="AD533" s="20"/>
      <c r="AE533" s="20"/>
      <c r="AF533" s="20"/>
      <c r="AG533" s="20"/>
      <c r="AH533" s="20"/>
      <c r="AI533" s="20"/>
      <c r="AJ533" s="20"/>
      <c r="AK533" s="20"/>
      <c r="AL533" s="20"/>
      <c r="AM533" s="20"/>
      <c r="AN533" s="20"/>
      <c r="AO533" s="20"/>
    </row>
    <row r="534" customFormat="false" ht="14.25" hidden="false" customHeight="true" outlineLevel="0" collapsed="false">
      <c r="A534" s="20" t="s">
        <v>1149</v>
      </c>
      <c r="B534" s="20" t="s">
        <v>357</v>
      </c>
      <c r="C534" s="20" t="n">
        <v>0</v>
      </c>
      <c r="D534" s="20" t="n">
        <v>200</v>
      </c>
      <c r="E534" s="20" t="n">
        <v>976</v>
      </c>
      <c r="F534" s="20" t="s">
        <v>358</v>
      </c>
      <c r="G534" s="197" t="n">
        <v>0.0004688</v>
      </c>
      <c r="H534" s="197" t="n">
        <v>1.7585E-005</v>
      </c>
      <c r="I534" s="197" t="n">
        <v>-8.1593E-006</v>
      </c>
      <c r="J534" s="197" t="n">
        <v>-3.356E-007</v>
      </c>
      <c r="K534" s="197" t="n">
        <v>0.00047696</v>
      </c>
      <c r="L534" s="197" t="n">
        <v>1.792E-005</v>
      </c>
      <c r="M534" s="198" t="n">
        <v>2.15</v>
      </c>
      <c r="N534" s="20" t="n">
        <v>0</v>
      </c>
      <c r="O534" s="20" t="n">
        <v>0</v>
      </c>
      <c r="P534" s="20" t="n">
        <v>0</v>
      </c>
      <c r="Q534" s="20" t="n">
        <v>1</v>
      </c>
      <c r="R534" s="20" t="n">
        <v>4.7696E-006</v>
      </c>
      <c r="S534" s="20" t="n">
        <v>1.792E-007</v>
      </c>
      <c r="T534" s="20" t="n">
        <v>3</v>
      </c>
      <c r="U534" s="20" t="n">
        <v>0</v>
      </c>
      <c r="V534" s="20" t="n">
        <v>0</v>
      </c>
      <c r="W534" s="199" t="s">
        <v>1150</v>
      </c>
      <c r="X534" s="20" t="s">
        <v>1077</v>
      </c>
      <c r="Y534" s="20" t="s">
        <v>361</v>
      </c>
      <c r="Z534" s="20"/>
      <c r="AA534" s="20"/>
      <c r="AB534" s="20"/>
      <c r="AC534" s="20"/>
      <c r="AD534" s="20"/>
      <c r="AE534" s="20"/>
      <c r="AF534" s="20"/>
      <c r="AG534" s="20"/>
      <c r="AH534" s="20"/>
      <c r="AI534" s="20"/>
      <c r="AJ534" s="20"/>
      <c r="AK534" s="20"/>
      <c r="AL534" s="20"/>
      <c r="AM534" s="20"/>
      <c r="AN534" s="20"/>
      <c r="AO534" s="20"/>
    </row>
    <row r="535" customFormat="false" ht="14.25" hidden="false" customHeight="true" outlineLevel="0" collapsed="false">
      <c r="A535" s="20" t="s">
        <v>1149</v>
      </c>
      <c r="B535" s="20" t="s">
        <v>357</v>
      </c>
      <c r="C535" s="20" t="n">
        <v>0</v>
      </c>
      <c r="D535" s="20" t="n">
        <v>200</v>
      </c>
      <c r="E535" s="20" t="n">
        <v>976</v>
      </c>
      <c r="F535" s="20" t="s">
        <v>358</v>
      </c>
      <c r="G535" s="197" t="n">
        <v>0.00046857</v>
      </c>
      <c r="H535" s="197" t="n">
        <v>1.7358E-005</v>
      </c>
      <c r="I535" s="197" t="n">
        <v>-8.1593E-006</v>
      </c>
      <c r="J535" s="197" t="n">
        <v>-3.356E-007</v>
      </c>
      <c r="K535" s="197" t="n">
        <v>0.00047673</v>
      </c>
      <c r="L535" s="197" t="n">
        <v>1.7693E-005</v>
      </c>
      <c r="M535" s="198" t="n">
        <v>2.13</v>
      </c>
      <c r="N535" s="20" t="n">
        <v>0</v>
      </c>
      <c r="O535" s="20" t="n">
        <v>0</v>
      </c>
      <c r="P535" s="20" t="n">
        <v>0</v>
      </c>
      <c r="Q535" s="20" t="n">
        <v>1</v>
      </c>
      <c r="R535" s="20" t="n">
        <v>4.7673E-006</v>
      </c>
      <c r="S535" s="20" t="n">
        <v>1.769E-007</v>
      </c>
      <c r="T535" s="20" t="n">
        <v>3</v>
      </c>
      <c r="U535" s="20" t="n">
        <v>0</v>
      </c>
      <c r="V535" s="20" t="n">
        <v>0</v>
      </c>
      <c r="W535" s="199" t="s">
        <v>1151</v>
      </c>
      <c r="X535" s="20" t="s">
        <v>1077</v>
      </c>
      <c r="Y535" s="20" t="s">
        <v>361</v>
      </c>
      <c r="Z535" s="20"/>
      <c r="AA535" s="20"/>
      <c r="AB535" s="20"/>
      <c r="AC535" s="20"/>
      <c r="AD535" s="20"/>
      <c r="AE535" s="20"/>
      <c r="AF535" s="20"/>
      <c r="AG535" s="20"/>
      <c r="AH535" s="20"/>
      <c r="AI535" s="20"/>
      <c r="AJ535" s="20"/>
      <c r="AK535" s="20"/>
      <c r="AL535" s="20"/>
      <c r="AM535" s="20"/>
      <c r="AN535" s="20"/>
      <c r="AO535" s="20"/>
    </row>
    <row r="536" customFormat="false" ht="14.25" hidden="false" customHeight="true" outlineLevel="0" collapsed="false">
      <c r="A536" s="20" t="s">
        <v>1152</v>
      </c>
      <c r="B536" s="20" t="s">
        <v>357</v>
      </c>
      <c r="C536" s="20" t="n">
        <v>0</v>
      </c>
      <c r="D536" s="20" t="n">
        <v>200</v>
      </c>
      <c r="E536" s="20" t="n">
        <v>976</v>
      </c>
      <c r="F536" s="20" t="s">
        <v>358</v>
      </c>
      <c r="G536" s="197" t="n">
        <v>0.00028572</v>
      </c>
      <c r="H536" s="197" t="n">
        <v>1.149E-005</v>
      </c>
      <c r="I536" s="197" t="n">
        <v>-8.1593E-006</v>
      </c>
      <c r="J536" s="197" t="n">
        <v>-3.356E-007</v>
      </c>
      <c r="K536" s="197" t="n">
        <v>0.00029388</v>
      </c>
      <c r="L536" s="197" t="n">
        <v>1.1826E-005</v>
      </c>
      <c r="M536" s="198" t="n">
        <v>2.3</v>
      </c>
      <c r="N536" s="20" t="n">
        <v>0</v>
      </c>
      <c r="O536" s="20" t="n">
        <v>0</v>
      </c>
      <c r="P536" s="20" t="n">
        <v>0</v>
      </c>
      <c r="Q536" s="20" t="n">
        <v>1</v>
      </c>
      <c r="R536" s="20" t="n">
        <v>2.9388E-006</v>
      </c>
      <c r="S536" s="20" t="n">
        <v>1.183E-007</v>
      </c>
      <c r="T536" s="20" t="n">
        <v>3</v>
      </c>
      <c r="U536" s="20" t="n">
        <v>0</v>
      </c>
      <c r="V536" s="20" t="n">
        <v>0</v>
      </c>
      <c r="W536" s="199" t="s">
        <v>1153</v>
      </c>
      <c r="X536" s="20" t="s">
        <v>1077</v>
      </c>
      <c r="Y536" s="20" t="s">
        <v>361</v>
      </c>
      <c r="Z536" s="20"/>
      <c r="AA536" s="20"/>
      <c r="AB536" s="20"/>
      <c r="AC536" s="20"/>
      <c r="AD536" s="20"/>
      <c r="AE536" s="20"/>
      <c r="AF536" s="20"/>
      <c r="AG536" s="20"/>
      <c r="AH536" s="20"/>
      <c r="AI536" s="20"/>
      <c r="AJ536" s="20"/>
      <c r="AK536" s="20"/>
      <c r="AL536" s="20"/>
      <c r="AM536" s="20"/>
      <c r="AN536" s="20"/>
      <c r="AO536" s="20"/>
    </row>
    <row r="537" customFormat="false" ht="14.25" hidden="false" customHeight="true" outlineLevel="0" collapsed="false">
      <c r="A537" s="20" t="s">
        <v>1152</v>
      </c>
      <c r="B537" s="20" t="s">
        <v>357</v>
      </c>
      <c r="C537" s="20" t="n">
        <v>0</v>
      </c>
      <c r="D537" s="20" t="n">
        <v>200</v>
      </c>
      <c r="E537" s="20" t="n">
        <v>976</v>
      </c>
      <c r="F537" s="20" t="s">
        <v>358</v>
      </c>
      <c r="G537" s="197" t="n">
        <v>0.00028587</v>
      </c>
      <c r="H537" s="197" t="n">
        <v>1.1504E-005</v>
      </c>
      <c r="I537" s="197" t="n">
        <v>-8.1593E-006</v>
      </c>
      <c r="J537" s="197" t="n">
        <v>-3.356E-007</v>
      </c>
      <c r="K537" s="197" t="n">
        <v>0.00029403</v>
      </c>
      <c r="L537" s="197" t="n">
        <v>1.184E-005</v>
      </c>
      <c r="M537" s="198" t="n">
        <v>2.31</v>
      </c>
      <c r="N537" s="20" t="n">
        <v>0</v>
      </c>
      <c r="O537" s="20" t="n">
        <v>0</v>
      </c>
      <c r="P537" s="20" t="n">
        <v>0</v>
      </c>
      <c r="Q537" s="20" t="n">
        <v>1</v>
      </c>
      <c r="R537" s="20" t="n">
        <v>2.9403E-006</v>
      </c>
      <c r="S537" s="20" t="n">
        <v>1.184E-007</v>
      </c>
      <c r="T537" s="20" t="n">
        <v>3</v>
      </c>
      <c r="U537" s="20" t="n">
        <v>0</v>
      </c>
      <c r="V537" s="20" t="n">
        <v>0</v>
      </c>
      <c r="W537" s="199" t="s">
        <v>1154</v>
      </c>
      <c r="X537" s="20" t="s">
        <v>1077</v>
      </c>
      <c r="Y537" s="20" t="s">
        <v>361</v>
      </c>
      <c r="Z537" s="20"/>
      <c r="AA537" s="20"/>
      <c r="AB537" s="20"/>
      <c r="AC537" s="20"/>
      <c r="AD537" s="20"/>
      <c r="AE537" s="20"/>
      <c r="AF537" s="20"/>
      <c r="AG537" s="20"/>
      <c r="AH537" s="20"/>
      <c r="AI537" s="20"/>
      <c r="AJ537" s="20"/>
      <c r="AK537" s="20"/>
      <c r="AL537" s="20"/>
      <c r="AM537" s="20"/>
      <c r="AN537" s="20"/>
      <c r="AO537" s="20"/>
    </row>
    <row r="538" customFormat="false" ht="14.25" hidden="false" customHeight="true" outlineLevel="0" collapsed="false">
      <c r="A538" s="20" t="s">
        <v>1155</v>
      </c>
      <c r="B538" s="20" t="s">
        <v>357</v>
      </c>
      <c r="C538" s="20" t="n">
        <v>0</v>
      </c>
      <c r="D538" s="20" t="n">
        <v>200</v>
      </c>
      <c r="E538" s="20" t="n">
        <v>976</v>
      </c>
      <c r="F538" s="20" t="s">
        <v>358</v>
      </c>
      <c r="G538" s="197" t="n">
        <v>0.00025541</v>
      </c>
      <c r="H538" s="197" t="n">
        <v>1.0322E-005</v>
      </c>
      <c r="I538" s="197" t="n">
        <v>-8.1593E-006</v>
      </c>
      <c r="J538" s="197" t="n">
        <v>-3.356E-007</v>
      </c>
      <c r="K538" s="197" t="n">
        <v>0.00026357</v>
      </c>
      <c r="L538" s="197" t="n">
        <v>1.0657E-005</v>
      </c>
      <c r="M538" s="198" t="n">
        <v>2.32</v>
      </c>
      <c r="N538" s="20" t="n">
        <v>0</v>
      </c>
      <c r="O538" s="20" t="n">
        <v>0</v>
      </c>
      <c r="P538" s="20" t="n">
        <v>0</v>
      </c>
      <c r="Q538" s="20" t="n">
        <v>1</v>
      </c>
      <c r="R538" s="20" t="n">
        <v>2.6357E-006</v>
      </c>
      <c r="S538" s="20" t="n">
        <v>1.066E-007</v>
      </c>
      <c r="T538" s="20" t="n">
        <v>2</v>
      </c>
      <c r="U538" s="20" t="n">
        <v>0</v>
      </c>
      <c r="V538" s="20" t="n">
        <v>0</v>
      </c>
      <c r="W538" s="199" t="s">
        <v>1156</v>
      </c>
      <c r="X538" s="20" t="s">
        <v>1077</v>
      </c>
      <c r="Y538" s="20" t="s">
        <v>361</v>
      </c>
      <c r="Z538" s="20"/>
      <c r="AA538" s="20"/>
      <c r="AB538" s="20"/>
      <c r="AC538" s="20"/>
      <c r="AD538" s="20"/>
      <c r="AE538" s="20"/>
      <c r="AF538" s="20"/>
      <c r="AG538" s="20"/>
      <c r="AH538" s="20"/>
      <c r="AI538" s="20"/>
      <c r="AJ538" s="20"/>
      <c r="AK538" s="20"/>
      <c r="AL538" s="20"/>
      <c r="AM538" s="20"/>
      <c r="AN538" s="20"/>
      <c r="AO538" s="20"/>
    </row>
    <row r="539" customFormat="false" ht="14.25" hidden="false" customHeight="true" outlineLevel="0" collapsed="false">
      <c r="A539" s="20" t="s">
        <v>1155</v>
      </c>
      <c r="B539" s="20" t="s">
        <v>357</v>
      </c>
      <c r="C539" s="20" t="n">
        <v>0</v>
      </c>
      <c r="D539" s="20" t="n">
        <v>200</v>
      </c>
      <c r="E539" s="20" t="n">
        <v>976</v>
      </c>
      <c r="F539" s="20" t="s">
        <v>358</v>
      </c>
      <c r="G539" s="197" t="n">
        <v>0.00025534</v>
      </c>
      <c r="H539" s="197" t="n">
        <v>1.0361E-005</v>
      </c>
      <c r="I539" s="197" t="n">
        <v>-8.1593E-006</v>
      </c>
      <c r="J539" s="197" t="n">
        <v>-3.356E-007</v>
      </c>
      <c r="K539" s="197" t="n">
        <v>0.0002635</v>
      </c>
      <c r="L539" s="197" t="n">
        <v>1.0697E-005</v>
      </c>
      <c r="M539" s="198" t="n">
        <v>2.32</v>
      </c>
      <c r="N539" s="20" t="n">
        <v>0</v>
      </c>
      <c r="O539" s="20" t="n">
        <v>0</v>
      </c>
      <c r="P539" s="20" t="n">
        <v>0</v>
      </c>
      <c r="Q539" s="20" t="n">
        <v>1</v>
      </c>
      <c r="R539" s="20" t="n">
        <v>2.635E-006</v>
      </c>
      <c r="S539" s="20" t="n">
        <v>1.07E-007</v>
      </c>
      <c r="T539" s="20" t="n">
        <v>2</v>
      </c>
      <c r="U539" s="20" t="n">
        <v>0</v>
      </c>
      <c r="V539" s="20" t="n">
        <v>0</v>
      </c>
      <c r="W539" s="199" t="s">
        <v>1157</v>
      </c>
      <c r="X539" s="20" t="s">
        <v>1077</v>
      </c>
      <c r="Y539" s="20" t="s">
        <v>361</v>
      </c>
      <c r="Z539" s="20"/>
      <c r="AA539" s="20"/>
      <c r="AB539" s="20"/>
      <c r="AC539" s="20"/>
      <c r="AD539" s="20"/>
      <c r="AE539" s="20"/>
      <c r="AF539" s="20"/>
      <c r="AG539" s="20"/>
      <c r="AH539" s="20"/>
      <c r="AI539" s="20"/>
      <c r="AJ539" s="20"/>
      <c r="AK539" s="20"/>
      <c r="AL539" s="20"/>
      <c r="AM539" s="20"/>
      <c r="AN539" s="20"/>
      <c r="AO539" s="20"/>
    </row>
    <row r="540" customFormat="false" ht="14.25" hidden="false" customHeight="true" outlineLevel="0" collapsed="false">
      <c r="A540" s="20" t="s">
        <v>1158</v>
      </c>
      <c r="B540" s="20" t="s">
        <v>357</v>
      </c>
      <c r="C540" s="20" t="n">
        <v>0</v>
      </c>
      <c r="D540" s="20" t="n">
        <v>200</v>
      </c>
      <c r="E540" s="20" t="n">
        <v>976</v>
      </c>
      <c r="F540" s="20" t="s">
        <v>358</v>
      </c>
      <c r="G540" s="197" t="n">
        <v>0.00092379</v>
      </c>
      <c r="H540" s="197" t="n">
        <v>3.5589E-005</v>
      </c>
      <c r="I540" s="197" t="n">
        <v>-8.1593E-006</v>
      </c>
      <c r="J540" s="197" t="n">
        <v>-3.356E-007</v>
      </c>
      <c r="K540" s="197" t="n">
        <v>0.00093195</v>
      </c>
      <c r="L540" s="197" t="n">
        <v>3.5925E-005</v>
      </c>
      <c r="M540" s="198" t="n">
        <v>2.21</v>
      </c>
      <c r="N540" s="20" t="n">
        <v>0</v>
      </c>
      <c r="O540" s="20" t="n">
        <v>0</v>
      </c>
      <c r="P540" s="20" t="n">
        <v>0</v>
      </c>
      <c r="Q540" s="20" t="n">
        <v>1</v>
      </c>
      <c r="R540" s="20" t="n">
        <v>9.3195E-006</v>
      </c>
      <c r="S540" s="20" t="n">
        <v>3.593E-007</v>
      </c>
      <c r="T540" s="20" t="n">
        <v>3</v>
      </c>
      <c r="U540" s="20" t="n">
        <v>0</v>
      </c>
      <c r="V540" s="20" t="n">
        <v>0</v>
      </c>
      <c r="W540" s="199" t="s">
        <v>1159</v>
      </c>
      <c r="X540" s="20" t="s">
        <v>1077</v>
      </c>
      <c r="Y540" s="20" t="s">
        <v>361</v>
      </c>
      <c r="Z540" s="20"/>
      <c r="AA540" s="20"/>
      <c r="AB540" s="20"/>
      <c r="AC540" s="20"/>
      <c r="AD540" s="20"/>
      <c r="AE540" s="20"/>
      <c r="AF540" s="20"/>
      <c r="AG540" s="20"/>
      <c r="AH540" s="20"/>
      <c r="AI540" s="20"/>
      <c r="AJ540" s="20"/>
      <c r="AK540" s="20"/>
      <c r="AL540" s="20"/>
      <c r="AM540" s="20"/>
      <c r="AN540" s="20"/>
      <c r="AO540" s="20"/>
    </row>
    <row r="541" customFormat="false" ht="14.25" hidden="false" customHeight="true" outlineLevel="0" collapsed="false">
      <c r="A541" s="20" t="s">
        <v>1158</v>
      </c>
      <c r="B541" s="20" t="s">
        <v>357</v>
      </c>
      <c r="C541" s="20" t="n">
        <v>0</v>
      </c>
      <c r="D541" s="20" t="n">
        <v>200</v>
      </c>
      <c r="E541" s="20" t="n">
        <v>976</v>
      </c>
      <c r="F541" s="20" t="s">
        <v>358</v>
      </c>
      <c r="G541" s="197" t="n">
        <v>0.00092387</v>
      </c>
      <c r="H541" s="197" t="n">
        <v>3.5415E-005</v>
      </c>
      <c r="I541" s="197" t="n">
        <v>-8.1593E-006</v>
      </c>
      <c r="J541" s="197" t="n">
        <v>-3.356E-007</v>
      </c>
      <c r="K541" s="197" t="n">
        <v>0.00093203</v>
      </c>
      <c r="L541" s="197" t="n">
        <v>3.575E-005</v>
      </c>
      <c r="M541" s="198" t="n">
        <v>2.2</v>
      </c>
      <c r="N541" s="20" t="n">
        <v>0</v>
      </c>
      <c r="O541" s="20" t="n">
        <v>0</v>
      </c>
      <c r="P541" s="20" t="n">
        <v>0</v>
      </c>
      <c r="Q541" s="20" t="n">
        <v>1</v>
      </c>
      <c r="R541" s="20" t="n">
        <v>9.3203E-006</v>
      </c>
      <c r="S541" s="20" t="n">
        <v>3.575E-007</v>
      </c>
      <c r="T541" s="20" t="n">
        <v>3</v>
      </c>
      <c r="U541" s="20" t="n">
        <v>0</v>
      </c>
      <c r="V541" s="20" t="n">
        <v>0</v>
      </c>
      <c r="W541" s="199" t="s">
        <v>1160</v>
      </c>
      <c r="X541" s="20" t="s">
        <v>1077</v>
      </c>
      <c r="Y541" s="20" t="s">
        <v>361</v>
      </c>
      <c r="Z541" s="20"/>
      <c r="AA541" s="20"/>
      <c r="AB541" s="20"/>
      <c r="AC541" s="20"/>
      <c r="AD541" s="20"/>
      <c r="AE541" s="20"/>
      <c r="AF541" s="20"/>
      <c r="AG541" s="20"/>
      <c r="AH541" s="20"/>
      <c r="AI541" s="20"/>
      <c r="AJ541" s="20"/>
      <c r="AK541" s="20"/>
      <c r="AL541" s="20"/>
      <c r="AM541" s="20"/>
      <c r="AN541" s="20"/>
      <c r="AO541" s="20"/>
    </row>
    <row r="542" customFormat="false" ht="14.25" hidden="false" customHeight="true" outlineLevel="0" collapsed="false">
      <c r="A542" s="20" t="s">
        <v>1161</v>
      </c>
      <c r="B542" s="20" t="s">
        <v>357</v>
      </c>
      <c r="C542" s="20" t="n">
        <v>0</v>
      </c>
      <c r="D542" s="20" t="n">
        <v>200</v>
      </c>
      <c r="E542" s="20" t="n">
        <v>976</v>
      </c>
      <c r="F542" s="20" t="s">
        <v>358</v>
      </c>
      <c r="G542" s="197" t="n">
        <v>0.00021496</v>
      </c>
      <c r="H542" s="197" t="n">
        <v>7.9164E-006</v>
      </c>
      <c r="I542" s="197" t="n">
        <v>-8.1593E-006</v>
      </c>
      <c r="J542" s="197" t="n">
        <v>-3.356E-007</v>
      </c>
      <c r="K542" s="197" t="n">
        <v>0.00022311</v>
      </c>
      <c r="L542" s="197" t="n">
        <v>8.252E-006</v>
      </c>
      <c r="M542" s="198" t="n">
        <v>2.12</v>
      </c>
      <c r="N542" s="20" t="n">
        <v>0</v>
      </c>
      <c r="O542" s="20" t="n">
        <v>0</v>
      </c>
      <c r="P542" s="20" t="n">
        <v>0</v>
      </c>
      <c r="Q542" s="20" t="n">
        <v>1</v>
      </c>
      <c r="R542" s="20" t="n">
        <v>2.2311E-006</v>
      </c>
      <c r="S542" s="20" t="n">
        <v>8.25E-008</v>
      </c>
      <c r="T542" s="20" t="n">
        <v>2</v>
      </c>
      <c r="U542" s="20" t="n">
        <v>0</v>
      </c>
      <c r="V542" s="20" t="n">
        <v>0</v>
      </c>
      <c r="W542" s="199" t="s">
        <v>1162</v>
      </c>
      <c r="X542" s="20" t="s">
        <v>1077</v>
      </c>
      <c r="Y542" s="20" t="s">
        <v>361</v>
      </c>
      <c r="Z542" s="20"/>
      <c r="AA542" s="20"/>
      <c r="AB542" s="20"/>
      <c r="AC542" s="20"/>
      <c r="AD542" s="20"/>
      <c r="AE542" s="20"/>
      <c r="AF542" s="20"/>
      <c r="AG542" s="20"/>
      <c r="AH542" s="20"/>
      <c r="AI542" s="20"/>
      <c r="AJ542" s="20"/>
      <c r="AK542" s="20"/>
      <c r="AL542" s="20"/>
      <c r="AM542" s="20"/>
      <c r="AN542" s="20"/>
      <c r="AO542" s="20"/>
    </row>
    <row r="543" customFormat="false" ht="14.25" hidden="false" customHeight="true" outlineLevel="0" collapsed="false">
      <c r="A543" s="20" t="s">
        <v>1161</v>
      </c>
      <c r="B543" s="20" t="s">
        <v>357</v>
      </c>
      <c r="C543" s="20" t="n">
        <v>0</v>
      </c>
      <c r="D543" s="20" t="n">
        <v>200</v>
      </c>
      <c r="E543" s="20" t="n">
        <v>976</v>
      </c>
      <c r="F543" s="20" t="s">
        <v>358</v>
      </c>
      <c r="G543" s="197" t="n">
        <v>0.00021493</v>
      </c>
      <c r="H543" s="197" t="n">
        <v>7.9874E-006</v>
      </c>
      <c r="I543" s="197" t="n">
        <v>-8.1593E-006</v>
      </c>
      <c r="J543" s="197" t="n">
        <v>-3.356E-007</v>
      </c>
      <c r="K543" s="197" t="n">
        <v>0.00022309</v>
      </c>
      <c r="L543" s="197" t="n">
        <v>8.323E-006</v>
      </c>
      <c r="M543" s="198" t="n">
        <v>2.14</v>
      </c>
      <c r="N543" s="20" t="n">
        <v>0</v>
      </c>
      <c r="O543" s="20" t="n">
        <v>0</v>
      </c>
      <c r="P543" s="20" t="n">
        <v>0</v>
      </c>
      <c r="Q543" s="20" t="n">
        <v>1</v>
      </c>
      <c r="R543" s="20" t="n">
        <v>2.2309E-006</v>
      </c>
      <c r="S543" s="20" t="n">
        <v>8.32E-008</v>
      </c>
      <c r="T543" s="20" t="n">
        <v>2</v>
      </c>
      <c r="U543" s="20" t="n">
        <v>0</v>
      </c>
      <c r="V543" s="20" t="n">
        <v>0</v>
      </c>
      <c r="W543" s="199" t="s">
        <v>1163</v>
      </c>
      <c r="X543" s="20" t="s">
        <v>1077</v>
      </c>
      <c r="Y543" s="20" t="s">
        <v>361</v>
      </c>
      <c r="Z543" s="20"/>
      <c r="AA543" s="20"/>
      <c r="AB543" s="20"/>
      <c r="AC543" s="20"/>
      <c r="AD543" s="20"/>
      <c r="AE543" s="20"/>
      <c r="AF543" s="20"/>
      <c r="AG543" s="20"/>
      <c r="AH543" s="20"/>
      <c r="AI543" s="20"/>
      <c r="AJ543" s="20"/>
      <c r="AK543" s="20"/>
      <c r="AL543" s="20"/>
      <c r="AM543" s="20"/>
      <c r="AN543" s="20"/>
      <c r="AO543" s="20"/>
    </row>
    <row r="544" customFormat="false" ht="14.25" hidden="false" customHeight="true" outlineLevel="0" collapsed="false">
      <c r="A544" s="20" t="s">
        <v>1164</v>
      </c>
      <c r="B544" s="20" t="s">
        <v>357</v>
      </c>
      <c r="C544" s="20" t="n">
        <v>0</v>
      </c>
      <c r="D544" s="20" t="n">
        <v>200</v>
      </c>
      <c r="E544" s="20" t="n">
        <v>976</v>
      </c>
      <c r="F544" s="20" t="s">
        <v>358</v>
      </c>
      <c r="G544" s="197" t="n">
        <v>0.0019122</v>
      </c>
      <c r="H544" s="197" t="n">
        <v>5.89E-005</v>
      </c>
      <c r="I544" s="197" t="n">
        <v>-8.1593E-006</v>
      </c>
      <c r="J544" s="197" t="n">
        <v>-3.356E-007</v>
      </c>
      <c r="K544" s="197" t="n">
        <v>0.0019203</v>
      </c>
      <c r="L544" s="197" t="n">
        <v>5.92E-005</v>
      </c>
      <c r="M544" s="198" t="n">
        <v>1.77</v>
      </c>
      <c r="N544" s="20" t="n">
        <v>0</v>
      </c>
      <c r="O544" s="20" t="n">
        <v>0</v>
      </c>
      <c r="P544" s="20" t="n">
        <v>0</v>
      </c>
      <c r="Q544" s="20" t="n">
        <v>1</v>
      </c>
      <c r="R544" s="20" t="n">
        <v>1.9203E-005</v>
      </c>
      <c r="S544" s="20" t="n">
        <v>5.925E-007</v>
      </c>
      <c r="T544" s="20" t="n">
        <v>3</v>
      </c>
      <c r="U544" s="20" t="n">
        <v>0</v>
      </c>
      <c r="V544" s="20" t="n">
        <v>0</v>
      </c>
      <c r="W544" s="199" t="s">
        <v>1165</v>
      </c>
      <c r="X544" s="20" t="s">
        <v>1077</v>
      </c>
      <c r="Y544" s="20" t="s">
        <v>361</v>
      </c>
      <c r="Z544" s="20"/>
      <c r="AA544" s="20"/>
      <c r="AB544" s="20"/>
      <c r="AC544" s="20"/>
      <c r="AD544" s="20"/>
      <c r="AE544" s="20"/>
      <c r="AF544" s="20"/>
      <c r="AG544" s="20"/>
      <c r="AH544" s="20"/>
      <c r="AI544" s="20"/>
      <c r="AJ544" s="20"/>
      <c r="AK544" s="20"/>
      <c r="AL544" s="20"/>
      <c r="AM544" s="20"/>
      <c r="AN544" s="20"/>
      <c r="AO544" s="20"/>
    </row>
    <row r="545" customFormat="false" ht="14.25" hidden="false" customHeight="true" outlineLevel="0" collapsed="false">
      <c r="A545" s="20" t="s">
        <v>1164</v>
      </c>
      <c r="B545" s="20" t="s">
        <v>357</v>
      </c>
      <c r="C545" s="20" t="n">
        <v>0</v>
      </c>
      <c r="D545" s="20" t="n">
        <v>200</v>
      </c>
      <c r="E545" s="20" t="n">
        <v>976</v>
      </c>
      <c r="F545" s="20" t="s">
        <v>358</v>
      </c>
      <c r="G545" s="197" t="n">
        <v>0.0019121</v>
      </c>
      <c r="H545" s="197" t="n">
        <v>5.91E-005</v>
      </c>
      <c r="I545" s="197" t="n">
        <v>-8.1593E-006</v>
      </c>
      <c r="J545" s="197" t="n">
        <v>-3.356E-007</v>
      </c>
      <c r="K545" s="197" t="n">
        <v>0.0019202</v>
      </c>
      <c r="L545" s="197" t="n">
        <v>5.94E-005</v>
      </c>
      <c r="M545" s="198" t="n">
        <v>1.77</v>
      </c>
      <c r="N545" s="20" t="n">
        <v>0</v>
      </c>
      <c r="O545" s="20" t="n">
        <v>0</v>
      </c>
      <c r="P545" s="20" t="n">
        <v>0</v>
      </c>
      <c r="Q545" s="20" t="n">
        <v>1</v>
      </c>
      <c r="R545" s="20" t="n">
        <v>1.9202E-005</v>
      </c>
      <c r="S545" s="20" t="n">
        <v>5.942E-007</v>
      </c>
      <c r="T545" s="20" t="n">
        <v>3</v>
      </c>
      <c r="U545" s="20" t="n">
        <v>0</v>
      </c>
      <c r="V545" s="20" t="n">
        <v>0</v>
      </c>
      <c r="W545" s="199" t="s">
        <v>1166</v>
      </c>
      <c r="X545" s="20" t="s">
        <v>1077</v>
      </c>
      <c r="Y545" s="20" t="s">
        <v>361</v>
      </c>
      <c r="Z545" s="20"/>
      <c r="AA545" s="20"/>
      <c r="AB545" s="20"/>
      <c r="AC545" s="20"/>
      <c r="AD545" s="20"/>
      <c r="AE545" s="20"/>
      <c r="AF545" s="20"/>
      <c r="AG545" s="20"/>
      <c r="AH545" s="20"/>
      <c r="AI545" s="20"/>
      <c r="AJ545" s="20"/>
      <c r="AK545" s="20"/>
      <c r="AL545" s="20"/>
      <c r="AM545" s="20"/>
      <c r="AN545" s="20"/>
      <c r="AO545" s="20"/>
    </row>
    <row r="546" customFormat="false" ht="14.25" hidden="false" customHeight="true" outlineLevel="0" collapsed="false">
      <c r="A546" s="20" t="s">
        <v>1167</v>
      </c>
      <c r="B546" s="20" t="s">
        <v>357</v>
      </c>
      <c r="C546" s="20" t="n">
        <v>0</v>
      </c>
      <c r="D546" s="20" t="n">
        <v>200</v>
      </c>
      <c r="E546" s="20" t="n">
        <v>976</v>
      </c>
      <c r="F546" s="20" t="s">
        <v>358</v>
      </c>
      <c r="G546" s="197" t="n">
        <v>0.00075217</v>
      </c>
      <c r="H546" s="197" t="n">
        <v>2.3001E-005</v>
      </c>
      <c r="I546" s="197" t="n">
        <v>-8.1593E-006</v>
      </c>
      <c r="J546" s="197" t="n">
        <v>-3.356E-007</v>
      </c>
      <c r="K546" s="197" t="n">
        <v>0.00076033</v>
      </c>
      <c r="L546" s="197" t="n">
        <v>2.3336E-005</v>
      </c>
      <c r="M546" s="198" t="n">
        <v>1.76</v>
      </c>
      <c r="N546" s="20" t="n">
        <v>0</v>
      </c>
      <c r="O546" s="20" t="n">
        <v>0</v>
      </c>
      <c r="P546" s="20" t="n">
        <v>0</v>
      </c>
      <c r="Q546" s="20" t="n">
        <v>1</v>
      </c>
      <c r="R546" s="20" t="n">
        <v>7.6033E-006</v>
      </c>
      <c r="S546" s="20" t="n">
        <v>2.334E-007</v>
      </c>
      <c r="T546" s="20" t="n">
        <v>3</v>
      </c>
      <c r="U546" s="20" t="n">
        <v>0</v>
      </c>
      <c r="V546" s="20" t="n">
        <v>0</v>
      </c>
      <c r="W546" s="199" t="s">
        <v>1168</v>
      </c>
      <c r="X546" s="20" t="s">
        <v>1077</v>
      </c>
      <c r="Y546" s="20" t="s">
        <v>361</v>
      </c>
      <c r="Z546" s="20"/>
      <c r="AA546" s="20"/>
      <c r="AB546" s="20"/>
      <c r="AC546" s="20"/>
      <c r="AD546" s="20"/>
      <c r="AE546" s="20"/>
      <c r="AF546" s="20"/>
      <c r="AG546" s="20"/>
      <c r="AH546" s="20"/>
      <c r="AI546" s="20"/>
      <c r="AJ546" s="20"/>
      <c r="AK546" s="20"/>
      <c r="AL546" s="20"/>
      <c r="AM546" s="20"/>
      <c r="AN546" s="20"/>
      <c r="AO546" s="20"/>
    </row>
    <row r="547" customFormat="false" ht="14.25" hidden="false" customHeight="true" outlineLevel="0" collapsed="false">
      <c r="A547" s="20" t="s">
        <v>1167</v>
      </c>
      <c r="B547" s="20" t="s">
        <v>357</v>
      </c>
      <c r="C547" s="20" t="n">
        <v>0</v>
      </c>
      <c r="D547" s="20" t="n">
        <v>200</v>
      </c>
      <c r="E547" s="20" t="n">
        <v>976</v>
      </c>
      <c r="F547" s="20" t="s">
        <v>358</v>
      </c>
      <c r="G547" s="197" t="n">
        <v>0.00075221</v>
      </c>
      <c r="H547" s="197" t="n">
        <v>2.275E-005</v>
      </c>
      <c r="I547" s="197" t="n">
        <v>-8.1593E-006</v>
      </c>
      <c r="J547" s="197" t="n">
        <v>-3.356E-007</v>
      </c>
      <c r="K547" s="197" t="n">
        <v>0.00076036</v>
      </c>
      <c r="L547" s="197" t="n">
        <v>2.3086E-005</v>
      </c>
      <c r="M547" s="198" t="n">
        <v>1.74</v>
      </c>
      <c r="N547" s="20" t="n">
        <v>0</v>
      </c>
      <c r="O547" s="20" t="n">
        <v>0</v>
      </c>
      <c r="P547" s="20" t="n">
        <v>0</v>
      </c>
      <c r="Q547" s="20" t="n">
        <v>1</v>
      </c>
      <c r="R547" s="20" t="n">
        <v>7.6036E-006</v>
      </c>
      <c r="S547" s="20" t="n">
        <v>2.309E-007</v>
      </c>
      <c r="T547" s="20" t="n">
        <v>3</v>
      </c>
      <c r="U547" s="20" t="n">
        <v>0</v>
      </c>
      <c r="V547" s="20" t="n">
        <v>0</v>
      </c>
      <c r="W547" s="199" t="s">
        <v>1169</v>
      </c>
      <c r="X547" s="20" t="s">
        <v>1077</v>
      </c>
      <c r="Y547" s="20" t="s">
        <v>361</v>
      </c>
      <c r="Z547" s="20"/>
      <c r="AA547" s="20"/>
      <c r="AB547" s="20"/>
      <c r="AC547" s="20"/>
      <c r="AD547" s="20"/>
      <c r="AE547" s="20"/>
      <c r="AF547" s="20"/>
      <c r="AG547" s="20"/>
      <c r="AH547" s="20"/>
      <c r="AI547" s="20"/>
      <c r="AJ547" s="20"/>
      <c r="AK547" s="20"/>
      <c r="AL547" s="20"/>
      <c r="AM547" s="20"/>
      <c r="AN547" s="20"/>
      <c r="AO547" s="20"/>
    </row>
    <row r="548" customFormat="false" ht="14.25" hidden="false" customHeight="true" outlineLevel="0" collapsed="false">
      <c r="A548" s="20" t="s">
        <v>1170</v>
      </c>
      <c r="B548" s="20" t="s">
        <v>357</v>
      </c>
      <c r="C548" s="20" t="n">
        <v>0</v>
      </c>
      <c r="D548" s="20" t="n">
        <v>200</v>
      </c>
      <c r="E548" s="20" t="n">
        <v>976</v>
      </c>
      <c r="F548" s="20" t="s">
        <v>358</v>
      </c>
      <c r="G548" s="197" t="n">
        <v>0.00019492</v>
      </c>
      <c r="H548" s="197" t="n">
        <v>7.3451E-006</v>
      </c>
      <c r="I548" s="197" t="n">
        <v>-8.1593E-006</v>
      </c>
      <c r="J548" s="197" t="n">
        <v>-3.356E-007</v>
      </c>
      <c r="K548" s="197" t="n">
        <v>0.00020308</v>
      </c>
      <c r="L548" s="197" t="n">
        <v>7.6806E-006</v>
      </c>
      <c r="M548" s="198" t="n">
        <v>2.17</v>
      </c>
      <c r="N548" s="20" t="n">
        <v>0</v>
      </c>
      <c r="O548" s="20" t="n">
        <v>0</v>
      </c>
      <c r="P548" s="20" t="n">
        <v>0</v>
      </c>
      <c r="Q548" s="20" t="n">
        <v>1</v>
      </c>
      <c r="R548" s="20" t="n">
        <v>2.0308E-006</v>
      </c>
      <c r="S548" s="20" t="n">
        <v>7.68E-008</v>
      </c>
      <c r="T548" s="20" t="n">
        <v>2</v>
      </c>
      <c r="U548" s="20" t="n">
        <v>0</v>
      </c>
      <c r="V548" s="20" t="n">
        <v>0</v>
      </c>
      <c r="W548" s="199" t="s">
        <v>1171</v>
      </c>
      <c r="X548" s="20" t="s">
        <v>1077</v>
      </c>
      <c r="Y548" s="20" t="s">
        <v>361</v>
      </c>
      <c r="Z548" s="20"/>
      <c r="AA548" s="20"/>
      <c r="AB548" s="20"/>
      <c r="AC548" s="20"/>
      <c r="AD548" s="20"/>
      <c r="AE548" s="20"/>
      <c r="AF548" s="20"/>
      <c r="AG548" s="20"/>
      <c r="AH548" s="20"/>
      <c r="AI548" s="20"/>
      <c r="AJ548" s="20"/>
      <c r="AK548" s="20"/>
      <c r="AL548" s="20"/>
      <c r="AM548" s="20"/>
      <c r="AN548" s="20"/>
      <c r="AO548" s="20"/>
    </row>
    <row r="549" customFormat="false" ht="14.25" hidden="false" customHeight="true" outlineLevel="0" collapsed="false">
      <c r="A549" s="20" t="s">
        <v>1170</v>
      </c>
      <c r="B549" s="20" t="s">
        <v>357</v>
      </c>
      <c r="C549" s="20" t="n">
        <v>0</v>
      </c>
      <c r="D549" s="20" t="n">
        <v>200</v>
      </c>
      <c r="E549" s="20" t="n">
        <v>976</v>
      </c>
      <c r="F549" s="20" t="s">
        <v>358</v>
      </c>
      <c r="G549" s="197" t="n">
        <v>0.00019489</v>
      </c>
      <c r="H549" s="197" t="n">
        <v>7.3962E-006</v>
      </c>
      <c r="I549" s="197" t="n">
        <v>-8.1593E-006</v>
      </c>
      <c r="J549" s="197" t="n">
        <v>-3.356E-007</v>
      </c>
      <c r="K549" s="197" t="n">
        <v>0.00020305</v>
      </c>
      <c r="L549" s="197" t="n">
        <v>7.7318E-006</v>
      </c>
      <c r="M549" s="198" t="n">
        <v>2.18</v>
      </c>
      <c r="N549" s="20" t="n">
        <v>0</v>
      </c>
      <c r="O549" s="20" t="n">
        <v>0</v>
      </c>
      <c r="P549" s="20" t="n">
        <v>0</v>
      </c>
      <c r="Q549" s="20" t="n">
        <v>1</v>
      </c>
      <c r="R549" s="20" t="n">
        <v>2.0305E-006</v>
      </c>
      <c r="S549" s="20" t="n">
        <v>7.73E-008</v>
      </c>
      <c r="T549" s="20" t="n">
        <v>2</v>
      </c>
      <c r="U549" s="20" t="n">
        <v>0</v>
      </c>
      <c r="V549" s="20" t="n">
        <v>0</v>
      </c>
      <c r="W549" s="199" t="s">
        <v>1172</v>
      </c>
      <c r="X549" s="20" t="s">
        <v>1077</v>
      </c>
      <c r="Y549" s="20" t="s">
        <v>361</v>
      </c>
      <c r="Z549" s="20"/>
      <c r="AA549" s="20"/>
      <c r="AB549" s="20"/>
      <c r="AC549" s="20"/>
      <c r="AD549" s="20"/>
      <c r="AE549" s="20"/>
      <c r="AF549" s="20"/>
      <c r="AG549" s="20"/>
      <c r="AH549" s="20"/>
      <c r="AI549" s="20"/>
      <c r="AJ549" s="20"/>
      <c r="AK549" s="20"/>
      <c r="AL549" s="20"/>
      <c r="AM549" s="20"/>
      <c r="AN549" s="20"/>
      <c r="AO549" s="20"/>
    </row>
    <row r="550" customFormat="false" ht="14.25" hidden="false" customHeight="true" outlineLevel="0" collapsed="false">
      <c r="A550" s="20" t="s">
        <v>1173</v>
      </c>
      <c r="B550" s="20" t="s">
        <v>357</v>
      </c>
      <c r="C550" s="20" t="n">
        <v>0</v>
      </c>
      <c r="D550" s="20" t="n">
        <v>200</v>
      </c>
      <c r="E550" s="20" t="n">
        <v>976</v>
      </c>
      <c r="F550" s="20" t="s">
        <v>358</v>
      </c>
      <c r="G550" s="197" t="n">
        <v>0.00015853</v>
      </c>
      <c r="H550" s="197" t="n">
        <v>5.9792E-006</v>
      </c>
      <c r="I550" s="197" t="n">
        <v>-8.1593E-006</v>
      </c>
      <c r="J550" s="197" t="n">
        <v>-3.356E-007</v>
      </c>
      <c r="K550" s="197" t="n">
        <v>0.00016669</v>
      </c>
      <c r="L550" s="197" t="n">
        <v>6.3148E-006</v>
      </c>
      <c r="M550" s="198" t="n">
        <v>2.17</v>
      </c>
      <c r="N550" s="20" t="n">
        <v>0</v>
      </c>
      <c r="O550" s="20" t="n">
        <v>0</v>
      </c>
      <c r="P550" s="20" t="n">
        <v>0</v>
      </c>
      <c r="Q550" s="20" t="n">
        <v>1</v>
      </c>
      <c r="R550" s="20" t="n">
        <v>1.6669E-006</v>
      </c>
      <c r="S550" s="20" t="n">
        <v>6.31E-008</v>
      </c>
      <c r="T550" s="20" t="n">
        <v>2</v>
      </c>
      <c r="U550" s="20" t="n">
        <v>0</v>
      </c>
      <c r="V550" s="20" t="n">
        <v>0</v>
      </c>
      <c r="W550" s="199" t="s">
        <v>1174</v>
      </c>
      <c r="X550" s="20" t="s">
        <v>1077</v>
      </c>
      <c r="Y550" s="20" t="s">
        <v>361</v>
      </c>
      <c r="Z550" s="20"/>
      <c r="AA550" s="20"/>
      <c r="AB550" s="20"/>
      <c r="AC550" s="20"/>
      <c r="AD550" s="20"/>
      <c r="AE550" s="20"/>
      <c r="AF550" s="20"/>
      <c r="AG550" s="20"/>
      <c r="AH550" s="20"/>
      <c r="AI550" s="20"/>
      <c r="AJ550" s="20"/>
      <c r="AK550" s="20"/>
      <c r="AL550" s="20"/>
      <c r="AM550" s="20"/>
      <c r="AN550" s="20"/>
      <c r="AO550" s="20"/>
    </row>
    <row r="551" customFormat="false" ht="14.25" hidden="false" customHeight="true" outlineLevel="0" collapsed="false">
      <c r="A551" s="20" t="s">
        <v>1173</v>
      </c>
      <c r="B551" s="20" t="s">
        <v>357</v>
      </c>
      <c r="C551" s="20" t="n">
        <v>0</v>
      </c>
      <c r="D551" s="20" t="n">
        <v>200</v>
      </c>
      <c r="E551" s="20" t="n">
        <v>976</v>
      </c>
      <c r="F551" s="20" t="s">
        <v>358</v>
      </c>
      <c r="G551" s="197" t="n">
        <v>0.00015857</v>
      </c>
      <c r="H551" s="197" t="n">
        <v>6.0552E-006</v>
      </c>
      <c r="I551" s="197" t="n">
        <v>-8.1593E-006</v>
      </c>
      <c r="J551" s="197" t="n">
        <v>-3.356E-007</v>
      </c>
      <c r="K551" s="197" t="n">
        <v>0.00016673</v>
      </c>
      <c r="L551" s="197" t="n">
        <v>6.3908E-006</v>
      </c>
      <c r="M551" s="198" t="n">
        <v>2.2</v>
      </c>
      <c r="N551" s="20" t="n">
        <v>0</v>
      </c>
      <c r="O551" s="20" t="n">
        <v>0</v>
      </c>
      <c r="P551" s="20" t="n">
        <v>0</v>
      </c>
      <c r="Q551" s="20" t="n">
        <v>1</v>
      </c>
      <c r="R551" s="20" t="n">
        <v>1.6673E-006</v>
      </c>
      <c r="S551" s="20" t="n">
        <v>6.39E-008</v>
      </c>
      <c r="T551" s="20" t="n">
        <v>2</v>
      </c>
      <c r="U551" s="20" t="n">
        <v>0</v>
      </c>
      <c r="V551" s="20" t="n">
        <v>0</v>
      </c>
      <c r="W551" s="199" t="s">
        <v>1175</v>
      </c>
      <c r="X551" s="20" t="s">
        <v>1077</v>
      </c>
      <c r="Y551" s="20" t="s">
        <v>361</v>
      </c>
      <c r="Z551" s="20"/>
      <c r="AA551" s="20"/>
      <c r="AB551" s="20"/>
      <c r="AC551" s="20"/>
      <c r="AD551" s="20"/>
      <c r="AE551" s="20"/>
      <c r="AF551" s="20"/>
      <c r="AG551" s="20"/>
      <c r="AH551" s="20"/>
      <c r="AI551" s="20"/>
      <c r="AJ551" s="20"/>
      <c r="AK551" s="20"/>
      <c r="AL551" s="20"/>
      <c r="AM551" s="20"/>
      <c r="AN551" s="20"/>
      <c r="AO551" s="20"/>
    </row>
    <row r="552" customFormat="false" ht="14.25" hidden="false" customHeight="true" outlineLevel="0" collapsed="false">
      <c r="A552" s="20" t="s">
        <v>1176</v>
      </c>
      <c r="B552" s="20" t="s">
        <v>357</v>
      </c>
      <c r="C552" s="20" t="n">
        <v>0</v>
      </c>
      <c r="D552" s="20" t="n">
        <v>200</v>
      </c>
      <c r="E552" s="20" t="n">
        <v>976</v>
      </c>
      <c r="F552" s="20" t="s">
        <v>358</v>
      </c>
      <c r="G552" s="197" t="n">
        <v>0.00063995</v>
      </c>
      <c r="H552" s="197" t="n">
        <v>2.2199E-005</v>
      </c>
      <c r="I552" s="197" t="n">
        <v>-8.1593E-006</v>
      </c>
      <c r="J552" s="197" t="n">
        <v>-3.356E-007</v>
      </c>
      <c r="K552" s="197" t="n">
        <v>0.00064811</v>
      </c>
      <c r="L552" s="197" t="n">
        <v>2.2535E-005</v>
      </c>
      <c r="M552" s="198" t="n">
        <v>1.99</v>
      </c>
      <c r="N552" s="20" t="n">
        <v>0</v>
      </c>
      <c r="O552" s="20" t="n">
        <v>0</v>
      </c>
      <c r="P552" s="20" t="n">
        <v>0</v>
      </c>
      <c r="Q552" s="20" t="n">
        <v>1</v>
      </c>
      <c r="R552" s="20" t="n">
        <v>6.4811E-006</v>
      </c>
      <c r="S552" s="20" t="n">
        <v>2.253E-007</v>
      </c>
      <c r="T552" s="20" t="n">
        <v>3</v>
      </c>
      <c r="U552" s="20" t="n">
        <v>0</v>
      </c>
      <c r="V552" s="20" t="n">
        <v>0</v>
      </c>
      <c r="W552" s="199" t="s">
        <v>1177</v>
      </c>
      <c r="X552" s="20" t="s">
        <v>1077</v>
      </c>
      <c r="Y552" s="20" t="s">
        <v>361</v>
      </c>
      <c r="Z552" s="20"/>
      <c r="AA552" s="20"/>
      <c r="AB552" s="20"/>
      <c r="AC552" s="20"/>
      <c r="AD552" s="20"/>
      <c r="AE552" s="20"/>
      <c r="AF552" s="20"/>
      <c r="AG552" s="20"/>
      <c r="AH552" s="20"/>
      <c r="AI552" s="20"/>
      <c r="AJ552" s="20"/>
      <c r="AK552" s="20"/>
      <c r="AL552" s="20"/>
      <c r="AM552" s="20"/>
      <c r="AN552" s="20"/>
      <c r="AO552" s="20"/>
    </row>
    <row r="553" customFormat="false" ht="14.25" hidden="false" customHeight="true" outlineLevel="0" collapsed="false">
      <c r="A553" s="20" t="s">
        <v>1176</v>
      </c>
      <c r="B553" s="20" t="s">
        <v>357</v>
      </c>
      <c r="C553" s="20" t="n">
        <v>0</v>
      </c>
      <c r="D553" s="20" t="n">
        <v>200</v>
      </c>
      <c r="E553" s="20" t="n">
        <v>976</v>
      </c>
      <c r="F553" s="20" t="s">
        <v>358</v>
      </c>
      <c r="G553" s="197" t="n">
        <v>0.0006401</v>
      </c>
      <c r="H553" s="197" t="n">
        <v>2.2107E-005</v>
      </c>
      <c r="I553" s="197" t="n">
        <v>-8.1593E-006</v>
      </c>
      <c r="J553" s="197" t="n">
        <v>-3.356E-007</v>
      </c>
      <c r="K553" s="197" t="n">
        <v>0.00064826</v>
      </c>
      <c r="L553" s="197" t="n">
        <v>2.2442E-005</v>
      </c>
      <c r="M553" s="198" t="n">
        <v>1.98</v>
      </c>
      <c r="N553" s="20" t="n">
        <v>0</v>
      </c>
      <c r="O553" s="20" t="n">
        <v>0</v>
      </c>
      <c r="P553" s="20" t="n">
        <v>0</v>
      </c>
      <c r="Q553" s="20" t="n">
        <v>1</v>
      </c>
      <c r="R553" s="20" t="n">
        <v>6.4826E-006</v>
      </c>
      <c r="S553" s="20" t="n">
        <v>2.244E-007</v>
      </c>
      <c r="T553" s="20" t="n">
        <v>3</v>
      </c>
      <c r="U553" s="20" t="n">
        <v>0</v>
      </c>
      <c r="V553" s="20" t="n">
        <v>0</v>
      </c>
      <c r="W553" s="199" t="s">
        <v>1178</v>
      </c>
      <c r="X553" s="20" t="s">
        <v>1077</v>
      </c>
      <c r="Y553" s="20" t="s">
        <v>361</v>
      </c>
      <c r="Z553" s="20"/>
      <c r="AA553" s="20"/>
      <c r="AB553" s="20"/>
      <c r="AC553" s="20"/>
      <c r="AD553" s="20"/>
      <c r="AE553" s="20"/>
      <c r="AF553" s="20"/>
      <c r="AG553" s="20"/>
      <c r="AH553" s="20"/>
      <c r="AI553" s="20"/>
      <c r="AJ553" s="20"/>
      <c r="AK553" s="20"/>
      <c r="AL553" s="20"/>
      <c r="AM553" s="20"/>
      <c r="AN553" s="20"/>
      <c r="AO553" s="20"/>
    </row>
    <row r="554" customFormat="false" ht="14.25" hidden="false" customHeight="true" outlineLevel="0" collapsed="false">
      <c r="A554" s="20" t="s">
        <v>1179</v>
      </c>
      <c r="B554" s="20" t="s">
        <v>357</v>
      </c>
      <c r="C554" s="20" t="n">
        <v>0</v>
      </c>
      <c r="D554" s="20" t="n">
        <v>200</v>
      </c>
      <c r="E554" s="20" t="n">
        <v>976</v>
      </c>
      <c r="F554" s="20" t="s">
        <v>358</v>
      </c>
      <c r="G554" s="197" t="n">
        <v>0.00027229</v>
      </c>
      <c r="H554" s="197" t="n">
        <v>1.1889E-005</v>
      </c>
      <c r="I554" s="197" t="n">
        <v>-8.1593E-006</v>
      </c>
      <c r="J554" s="197" t="n">
        <v>-3.356E-007</v>
      </c>
      <c r="K554" s="197" t="n">
        <v>0.00028045</v>
      </c>
      <c r="L554" s="197" t="n">
        <v>1.2224E-005</v>
      </c>
      <c r="M554" s="198" t="n">
        <v>2.5</v>
      </c>
      <c r="N554" s="20" t="n">
        <v>0</v>
      </c>
      <c r="O554" s="20" t="n">
        <v>0</v>
      </c>
      <c r="P554" s="20" t="n">
        <v>0</v>
      </c>
      <c r="Q554" s="20" t="n">
        <v>1</v>
      </c>
      <c r="R554" s="20" t="n">
        <v>2.8045E-006</v>
      </c>
      <c r="S554" s="20" t="n">
        <v>1.222E-007</v>
      </c>
      <c r="T554" s="20" t="n">
        <v>2</v>
      </c>
      <c r="U554" s="20" t="n">
        <v>0</v>
      </c>
      <c r="V554" s="20" t="n">
        <v>0</v>
      </c>
      <c r="W554" s="199" t="s">
        <v>1180</v>
      </c>
      <c r="X554" s="20" t="s">
        <v>1077</v>
      </c>
      <c r="Y554" s="20" t="s">
        <v>361</v>
      </c>
      <c r="Z554" s="20"/>
      <c r="AA554" s="20"/>
      <c r="AB554" s="20"/>
      <c r="AC554" s="20"/>
      <c r="AD554" s="20"/>
      <c r="AE554" s="20"/>
      <c r="AF554" s="20"/>
      <c r="AG554" s="20"/>
      <c r="AH554" s="20"/>
      <c r="AI554" s="20"/>
      <c r="AJ554" s="20"/>
      <c r="AK554" s="20"/>
      <c r="AL554" s="20"/>
      <c r="AM554" s="20"/>
      <c r="AN554" s="20"/>
      <c r="AO554" s="20"/>
    </row>
    <row r="555" customFormat="false" ht="14.25" hidden="false" customHeight="true" outlineLevel="0" collapsed="false">
      <c r="A555" s="20" t="s">
        <v>1179</v>
      </c>
      <c r="B555" s="20" t="s">
        <v>357</v>
      </c>
      <c r="C555" s="20" t="n">
        <v>0</v>
      </c>
      <c r="D555" s="20" t="n">
        <v>200</v>
      </c>
      <c r="E555" s="20" t="n">
        <v>976</v>
      </c>
      <c r="F555" s="20" t="s">
        <v>358</v>
      </c>
      <c r="G555" s="197" t="n">
        <v>0.0002723</v>
      </c>
      <c r="H555" s="197" t="n">
        <v>1.1905E-005</v>
      </c>
      <c r="I555" s="197" t="n">
        <v>-8.1593E-006</v>
      </c>
      <c r="J555" s="197" t="n">
        <v>-3.356E-007</v>
      </c>
      <c r="K555" s="197" t="n">
        <v>0.00028046</v>
      </c>
      <c r="L555" s="197" t="n">
        <v>1.224E-005</v>
      </c>
      <c r="M555" s="198" t="n">
        <v>2.5</v>
      </c>
      <c r="N555" s="20" t="n">
        <v>0</v>
      </c>
      <c r="O555" s="20" t="n">
        <v>0</v>
      </c>
      <c r="P555" s="20" t="n">
        <v>0</v>
      </c>
      <c r="Q555" s="20" t="n">
        <v>1</v>
      </c>
      <c r="R555" s="20" t="n">
        <v>2.8046E-006</v>
      </c>
      <c r="S555" s="20" t="n">
        <v>1.224E-007</v>
      </c>
      <c r="T555" s="20" t="n">
        <v>2</v>
      </c>
      <c r="U555" s="20" t="n">
        <v>0</v>
      </c>
      <c r="V555" s="20" t="n">
        <v>0</v>
      </c>
      <c r="W555" s="199" t="s">
        <v>1181</v>
      </c>
      <c r="X555" s="20" t="s">
        <v>1077</v>
      </c>
      <c r="Y555" s="20" t="s">
        <v>361</v>
      </c>
      <c r="Z555" s="20"/>
      <c r="AA555" s="20"/>
      <c r="AB555" s="20"/>
      <c r="AC555" s="20"/>
      <c r="AD555" s="20"/>
      <c r="AE555" s="20"/>
      <c r="AF555" s="20"/>
      <c r="AG555" s="20"/>
      <c r="AH555" s="20"/>
      <c r="AI555" s="20"/>
      <c r="AJ555" s="20"/>
      <c r="AK555" s="20"/>
      <c r="AL555" s="20"/>
      <c r="AM555" s="20"/>
      <c r="AN555" s="20"/>
      <c r="AO555" s="20"/>
    </row>
    <row r="556" customFormat="false" ht="14.25" hidden="false" customHeight="true" outlineLevel="0" collapsed="false">
      <c r="A556" s="20" t="s">
        <v>1182</v>
      </c>
      <c r="B556" s="20" t="s">
        <v>357</v>
      </c>
      <c r="C556" s="20" t="n">
        <v>0</v>
      </c>
      <c r="D556" s="20" t="n">
        <v>200</v>
      </c>
      <c r="E556" s="20" t="n">
        <v>976</v>
      </c>
      <c r="F556" s="20" t="s">
        <v>358</v>
      </c>
      <c r="G556" s="197" t="n">
        <v>0.00079087</v>
      </c>
      <c r="H556" s="197" t="n">
        <v>3.2459E-005</v>
      </c>
      <c r="I556" s="197" t="n">
        <v>-8.1593E-006</v>
      </c>
      <c r="J556" s="197" t="n">
        <v>-3.356E-007</v>
      </c>
      <c r="K556" s="197" t="n">
        <v>0.00079903</v>
      </c>
      <c r="L556" s="197" t="n">
        <v>3.2795E-005</v>
      </c>
      <c r="M556" s="198" t="n">
        <v>2.35</v>
      </c>
      <c r="N556" s="20" t="n">
        <v>0</v>
      </c>
      <c r="O556" s="20" t="n">
        <v>0</v>
      </c>
      <c r="P556" s="20" t="n">
        <v>0</v>
      </c>
      <c r="Q556" s="20" t="n">
        <v>1</v>
      </c>
      <c r="R556" s="20" t="n">
        <v>7.9903E-006</v>
      </c>
      <c r="S556" s="20" t="n">
        <v>3.279E-007</v>
      </c>
      <c r="T556" s="20" t="n">
        <v>3</v>
      </c>
      <c r="U556" s="20" t="n">
        <v>0</v>
      </c>
      <c r="V556" s="20" t="n">
        <v>0</v>
      </c>
      <c r="W556" s="199" t="s">
        <v>1183</v>
      </c>
      <c r="X556" s="20" t="s">
        <v>1077</v>
      </c>
      <c r="Y556" s="20" t="s">
        <v>361</v>
      </c>
      <c r="Z556" s="20"/>
      <c r="AA556" s="20"/>
      <c r="AB556" s="20"/>
      <c r="AC556" s="20"/>
      <c r="AD556" s="20"/>
      <c r="AE556" s="20"/>
      <c r="AF556" s="20"/>
      <c r="AG556" s="20"/>
      <c r="AH556" s="20"/>
      <c r="AI556" s="20"/>
      <c r="AJ556" s="20"/>
      <c r="AK556" s="20"/>
      <c r="AL556" s="20"/>
      <c r="AM556" s="20"/>
      <c r="AN556" s="20"/>
      <c r="AO556" s="20"/>
    </row>
    <row r="557" customFormat="false" ht="14.25" hidden="false" customHeight="true" outlineLevel="0" collapsed="false">
      <c r="A557" s="20" t="s">
        <v>1182</v>
      </c>
      <c r="B557" s="20" t="s">
        <v>357</v>
      </c>
      <c r="C557" s="20" t="n">
        <v>0</v>
      </c>
      <c r="D557" s="20" t="n">
        <v>200</v>
      </c>
      <c r="E557" s="20" t="n">
        <v>976</v>
      </c>
      <c r="F557" s="20" t="s">
        <v>358</v>
      </c>
      <c r="G557" s="197" t="n">
        <v>0.00079126</v>
      </c>
      <c r="H557" s="197" t="n">
        <v>3.248E-005</v>
      </c>
      <c r="I557" s="197" t="n">
        <v>-8.1593E-006</v>
      </c>
      <c r="J557" s="197" t="n">
        <v>-3.356E-007</v>
      </c>
      <c r="K557" s="197" t="n">
        <v>0.00079942</v>
      </c>
      <c r="L557" s="197" t="n">
        <v>3.2815E-005</v>
      </c>
      <c r="M557" s="198" t="n">
        <v>2.35</v>
      </c>
      <c r="N557" s="20" t="n">
        <v>0</v>
      </c>
      <c r="O557" s="20" t="n">
        <v>0</v>
      </c>
      <c r="P557" s="20" t="n">
        <v>0</v>
      </c>
      <c r="Q557" s="20" t="n">
        <v>1</v>
      </c>
      <c r="R557" s="20" t="n">
        <v>7.9942E-006</v>
      </c>
      <c r="S557" s="20" t="n">
        <v>3.282E-007</v>
      </c>
      <c r="T557" s="20" t="n">
        <v>3</v>
      </c>
      <c r="U557" s="20" t="n">
        <v>0</v>
      </c>
      <c r="V557" s="20" t="n">
        <v>0</v>
      </c>
      <c r="W557" s="199" t="s">
        <v>1184</v>
      </c>
      <c r="X557" s="20" t="s">
        <v>1077</v>
      </c>
      <c r="Y557" s="20" t="s">
        <v>361</v>
      </c>
      <c r="Z557" s="20"/>
      <c r="AA557" s="20"/>
      <c r="AB557" s="20"/>
      <c r="AC557" s="20"/>
      <c r="AD557" s="20"/>
      <c r="AE557" s="20"/>
      <c r="AF557" s="20"/>
      <c r="AG557" s="20"/>
      <c r="AH557" s="20"/>
      <c r="AI557" s="20"/>
      <c r="AJ557" s="20"/>
      <c r="AK557" s="20"/>
      <c r="AL557" s="20"/>
      <c r="AM557" s="20"/>
      <c r="AN557" s="20"/>
      <c r="AO557" s="20"/>
    </row>
    <row r="558" customFormat="false" ht="14.25" hidden="false" customHeight="true" outlineLevel="0" collapsed="false">
      <c r="A558" s="20" t="s">
        <v>1185</v>
      </c>
      <c r="B558" s="20" t="s">
        <v>357</v>
      </c>
      <c r="C558" s="20" t="n">
        <v>0</v>
      </c>
      <c r="D558" s="20" t="n">
        <v>200</v>
      </c>
      <c r="E558" s="20" t="n">
        <v>976</v>
      </c>
      <c r="F558" s="20" t="s">
        <v>358</v>
      </c>
      <c r="G558" s="197" t="n">
        <v>0.00069315</v>
      </c>
      <c r="H558" s="197" t="n">
        <v>2.4256E-005</v>
      </c>
      <c r="I558" s="197" t="n">
        <v>-8.1593E-006</v>
      </c>
      <c r="J558" s="197" t="n">
        <v>-3.356E-007</v>
      </c>
      <c r="K558" s="197" t="n">
        <v>0.00070131</v>
      </c>
      <c r="L558" s="197" t="n">
        <v>2.4591E-005</v>
      </c>
      <c r="M558" s="198" t="n">
        <v>2.01</v>
      </c>
      <c r="N558" s="20" t="n">
        <v>0</v>
      </c>
      <c r="O558" s="20" t="n">
        <v>0</v>
      </c>
      <c r="P558" s="20" t="n">
        <v>0</v>
      </c>
      <c r="Q558" s="20" t="n">
        <v>1</v>
      </c>
      <c r="R558" s="20" t="n">
        <v>7.0131E-006</v>
      </c>
      <c r="S558" s="20" t="n">
        <v>2.459E-007</v>
      </c>
      <c r="T558" s="20" t="n">
        <v>3</v>
      </c>
      <c r="U558" s="20" t="n">
        <v>0</v>
      </c>
      <c r="V558" s="20" t="n">
        <v>0</v>
      </c>
      <c r="W558" s="199" t="s">
        <v>1186</v>
      </c>
      <c r="X558" s="20" t="s">
        <v>1077</v>
      </c>
      <c r="Y558" s="20" t="s">
        <v>361</v>
      </c>
      <c r="Z558" s="20"/>
      <c r="AA558" s="20"/>
      <c r="AB558" s="20"/>
      <c r="AC558" s="20"/>
      <c r="AD558" s="20"/>
      <c r="AE558" s="20"/>
      <c r="AF558" s="20"/>
      <c r="AG558" s="20"/>
      <c r="AH558" s="20"/>
      <c r="AI558" s="20"/>
      <c r="AJ558" s="20"/>
      <c r="AK558" s="20"/>
      <c r="AL558" s="20"/>
      <c r="AM558" s="20"/>
      <c r="AN558" s="20"/>
      <c r="AO558" s="20"/>
    </row>
    <row r="559" customFormat="false" ht="14.25" hidden="false" customHeight="true" outlineLevel="0" collapsed="false">
      <c r="A559" s="20" t="s">
        <v>1185</v>
      </c>
      <c r="B559" s="20" t="s">
        <v>357</v>
      </c>
      <c r="C559" s="20" t="n">
        <v>0</v>
      </c>
      <c r="D559" s="20" t="n">
        <v>200</v>
      </c>
      <c r="E559" s="20" t="n">
        <v>976</v>
      </c>
      <c r="F559" s="20" t="s">
        <v>358</v>
      </c>
      <c r="G559" s="197" t="n">
        <v>0.00069279</v>
      </c>
      <c r="H559" s="197" t="n">
        <v>2.4116E-005</v>
      </c>
      <c r="I559" s="197" t="n">
        <v>-8.1593E-006</v>
      </c>
      <c r="J559" s="197" t="n">
        <v>-3.356E-007</v>
      </c>
      <c r="K559" s="197" t="n">
        <v>0.00070095</v>
      </c>
      <c r="L559" s="197" t="n">
        <v>2.4452E-005</v>
      </c>
      <c r="M559" s="198" t="n">
        <v>2</v>
      </c>
      <c r="N559" s="20" t="n">
        <v>0</v>
      </c>
      <c r="O559" s="20" t="n">
        <v>0</v>
      </c>
      <c r="P559" s="20" t="n">
        <v>0</v>
      </c>
      <c r="Q559" s="20" t="n">
        <v>1</v>
      </c>
      <c r="R559" s="20" t="n">
        <v>7.0095E-006</v>
      </c>
      <c r="S559" s="20" t="n">
        <v>2.445E-007</v>
      </c>
      <c r="T559" s="20" t="n">
        <v>3</v>
      </c>
      <c r="U559" s="20" t="n">
        <v>0</v>
      </c>
      <c r="V559" s="20" t="n">
        <v>0</v>
      </c>
      <c r="W559" s="199" t="s">
        <v>1187</v>
      </c>
      <c r="X559" s="20" t="s">
        <v>1077</v>
      </c>
      <c r="Y559" s="20" t="s">
        <v>361</v>
      </c>
      <c r="Z559" s="20"/>
      <c r="AA559" s="20"/>
      <c r="AB559" s="20"/>
      <c r="AC559" s="20"/>
      <c r="AD559" s="20"/>
      <c r="AE559" s="20"/>
      <c r="AF559" s="20"/>
      <c r="AG559" s="20"/>
      <c r="AH559" s="20"/>
      <c r="AI559" s="20"/>
      <c r="AJ559" s="20"/>
      <c r="AK559" s="20"/>
      <c r="AL559" s="20"/>
      <c r="AM559" s="20"/>
      <c r="AN559" s="20"/>
      <c r="AO559" s="20"/>
    </row>
    <row r="560" customFormat="false" ht="14.25" hidden="false" customHeight="true" outlineLevel="0" collapsed="false">
      <c r="A560" s="20" t="s">
        <v>1188</v>
      </c>
      <c r="B560" s="20" t="s">
        <v>357</v>
      </c>
      <c r="C560" s="20" t="n">
        <v>0</v>
      </c>
      <c r="D560" s="20" t="n">
        <v>200</v>
      </c>
      <c r="E560" s="20" t="n">
        <v>976</v>
      </c>
      <c r="F560" s="20" t="s">
        <v>358</v>
      </c>
      <c r="G560" s="197" t="n">
        <v>0.00026016</v>
      </c>
      <c r="H560" s="197" t="n">
        <v>9.7086E-006</v>
      </c>
      <c r="I560" s="197" t="n">
        <v>-8.1593E-006</v>
      </c>
      <c r="J560" s="197" t="n">
        <v>-3.356E-007</v>
      </c>
      <c r="K560" s="197" t="n">
        <v>0.00026832</v>
      </c>
      <c r="L560" s="197" t="n">
        <v>1.0044E-005</v>
      </c>
      <c r="M560" s="198" t="n">
        <v>2.14</v>
      </c>
      <c r="N560" s="20" t="n">
        <v>0</v>
      </c>
      <c r="O560" s="20" t="n">
        <v>0</v>
      </c>
      <c r="P560" s="20" t="n">
        <v>0</v>
      </c>
      <c r="Q560" s="20" t="n">
        <v>1</v>
      </c>
      <c r="R560" s="20" t="n">
        <v>2.6832E-006</v>
      </c>
      <c r="S560" s="20" t="n">
        <v>1.004E-007</v>
      </c>
      <c r="T560" s="20" t="n">
        <v>2</v>
      </c>
      <c r="U560" s="20" t="n">
        <v>0</v>
      </c>
      <c r="V560" s="20" t="n">
        <v>0</v>
      </c>
      <c r="W560" s="199" t="s">
        <v>1189</v>
      </c>
      <c r="X560" s="20" t="s">
        <v>1077</v>
      </c>
      <c r="Y560" s="20" t="s">
        <v>361</v>
      </c>
      <c r="Z560" s="20"/>
      <c r="AA560" s="20"/>
      <c r="AB560" s="20"/>
      <c r="AC560" s="20"/>
      <c r="AD560" s="20"/>
      <c r="AE560" s="20"/>
      <c r="AF560" s="20"/>
      <c r="AG560" s="20"/>
      <c r="AH560" s="20"/>
      <c r="AI560" s="20"/>
      <c r="AJ560" s="20"/>
      <c r="AK560" s="20"/>
      <c r="AL560" s="20"/>
      <c r="AM560" s="20"/>
      <c r="AN560" s="20"/>
      <c r="AO560" s="20"/>
    </row>
    <row r="561" customFormat="false" ht="14.25" hidden="false" customHeight="true" outlineLevel="0" collapsed="false">
      <c r="A561" s="20" t="s">
        <v>1188</v>
      </c>
      <c r="B561" s="20" t="s">
        <v>357</v>
      </c>
      <c r="C561" s="20" t="n">
        <v>0</v>
      </c>
      <c r="D561" s="20" t="n">
        <v>200</v>
      </c>
      <c r="E561" s="20" t="n">
        <v>976</v>
      </c>
      <c r="F561" s="20" t="s">
        <v>358</v>
      </c>
      <c r="G561" s="197" t="n">
        <v>0.00026028</v>
      </c>
      <c r="H561" s="197" t="n">
        <v>9.7723E-006</v>
      </c>
      <c r="I561" s="197" t="n">
        <v>-8.1593E-006</v>
      </c>
      <c r="J561" s="197" t="n">
        <v>-3.356E-007</v>
      </c>
      <c r="K561" s="197" t="n">
        <v>0.00026844</v>
      </c>
      <c r="L561" s="197" t="n">
        <v>1.0108E-005</v>
      </c>
      <c r="M561" s="198" t="n">
        <v>2.16</v>
      </c>
      <c r="N561" s="20" t="n">
        <v>0</v>
      </c>
      <c r="O561" s="20" t="n">
        <v>0</v>
      </c>
      <c r="P561" s="20" t="n">
        <v>0</v>
      </c>
      <c r="Q561" s="20" t="n">
        <v>1</v>
      </c>
      <c r="R561" s="20" t="n">
        <v>2.6844E-006</v>
      </c>
      <c r="S561" s="20" t="n">
        <v>1.011E-007</v>
      </c>
      <c r="T561" s="20" t="n">
        <v>2</v>
      </c>
      <c r="U561" s="20" t="n">
        <v>0</v>
      </c>
      <c r="V561" s="20" t="n">
        <v>0</v>
      </c>
      <c r="W561" s="199" t="s">
        <v>1190</v>
      </c>
      <c r="X561" s="20" t="s">
        <v>1077</v>
      </c>
      <c r="Y561" s="20" t="s">
        <v>361</v>
      </c>
      <c r="Z561" s="20"/>
      <c r="AA561" s="20"/>
      <c r="AB561" s="20"/>
      <c r="AC561" s="20"/>
      <c r="AD561" s="20"/>
      <c r="AE561" s="20"/>
      <c r="AF561" s="20"/>
      <c r="AG561" s="20"/>
      <c r="AH561" s="20"/>
      <c r="AI561" s="20"/>
      <c r="AJ561" s="20"/>
      <c r="AK561" s="20"/>
      <c r="AL561" s="20"/>
      <c r="AM561" s="20"/>
      <c r="AN561" s="20"/>
      <c r="AO561" s="20"/>
    </row>
    <row r="562" customFormat="false" ht="14.25" hidden="false" customHeight="true" outlineLevel="0" collapsed="false">
      <c r="A562" s="20" t="s">
        <v>1191</v>
      </c>
      <c r="B562" s="20" t="s">
        <v>357</v>
      </c>
      <c r="C562" s="20" t="n">
        <v>0</v>
      </c>
      <c r="D562" s="20" t="n">
        <v>200</v>
      </c>
      <c r="E562" s="20" t="n">
        <v>976</v>
      </c>
      <c r="F562" s="20" t="s">
        <v>358</v>
      </c>
      <c r="G562" s="197" t="n">
        <v>0.00020928</v>
      </c>
      <c r="H562" s="197" t="n">
        <v>7.7821E-006</v>
      </c>
      <c r="I562" s="197" t="n">
        <v>-8.1593E-006</v>
      </c>
      <c r="J562" s="197" t="n">
        <v>-3.356E-007</v>
      </c>
      <c r="K562" s="197" t="n">
        <v>0.00021744</v>
      </c>
      <c r="L562" s="197" t="n">
        <v>8.1177E-006</v>
      </c>
      <c r="M562" s="198" t="n">
        <v>2.14</v>
      </c>
      <c r="N562" s="20" t="n">
        <v>0</v>
      </c>
      <c r="O562" s="20" t="n">
        <v>0</v>
      </c>
      <c r="P562" s="20" t="n">
        <v>0</v>
      </c>
      <c r="Q562" s="20" t="n">
        <v>1</v>
      </c>
      <c r="R562" s="20" t="n">
        <v>2.1744E-006</v>
      </c>
      <c r="S562" s="20" t="n">
        <v>8.12E-008</v>
      </c>
      <c r="T562" s="20" t="n">
        <v>2</v>
      </c>
      <c r="U562" s="20" t="n">
        <v>0</v>
      </c>
      <c r="V562" s="20" t="n">
        <v>0</v>
      </c>
      <c r="W562" s="199" t="s">
        <v>1192</v>
      </c>
      <c r="X562" s="20" t="s">
        <v>1077</v>
      </c>
      <c r="Y562" s="20" t="s">
        <v>361</v>
      </c>
      <c r="Z562" s="20"/>
      <c r="AA562" s="20"/>
      <c r="AB562" s="20"/>
      <c r="AC562" s="20"/>
      <c r="AD562" s="20"/>
      <c r="AE562" s="20"/>
      <c r="AF562" s="20"/>
      <c r="AG562" s="20"/>
      <c r="AH562" s="20"/>
      <c r="AI562" s="20"/>
      <c r="AJ562" s="20"/>
      <c r="AK562" s="20"/>
      <c r="AL562" s="20"/>
      <c r="AM562" s="20"/>
      <c r="AN562" s="20"/>
      <c r="AO562" s="20"/>
    </row>
    <row r="563" customFormat="false" ht="14.25" hidden="false" customHeight="true" outlineLevel="0" collapsed="false">
      <c r="A563" s="20" t="s">
        <v>1191</v>
      </c>
      <c r="B563" s="20" t="s">
        <v>357</v>
      </c>
      <c r="C563" s="20" t="n">
        <v>0</v>
      </c>
      <c r="D563" s="20" t="n">
        <v>200</v>
      </c>
      <c r="E563" s="20" t="n">
        <v>976</v>
      </c>
      <c r="F563" s="20" t="s">
        <v>358</v>
      </c>
      <c r="G563" s="197" t="n">
        <v>0.00020933</v>
      </c>
      <c r="H563" s="197" t="n">
        <v>7.7873E-006</v>
      </c>
      <c r="I563" s="197" t="n">
        <v>-8.1593E-006</v>
      </c>
      <c r="J563" s="197" t="n">
        <v>-3.356E-007</v>
      </c>
      <c r="K563" s="197" t="n">
        <v>0.00021749</v>
      </c>
      <c r="L563" s="197" t="n">
        <v>8.1229E-006</v>
      </c>
      <c r="M563" s="198" t="n">
        <v>2.14</v>
      </c>
      <c r="N563" s="20" t="n">
        <v>0</v>
      </c>
      <c r="O563" s="20" t="n">
        <v>0</v>
      </c>
      <c r="P563" s="20" t="n">
        <v>0</v>
      </c>
      <c r="Q563" s="20" t="n">
        <v>1</v>
      </c>
      <c r="R563" s="20" t="n">
        <v>2.1749E-006</v>
      </c>
      <c r="S563" s="20" t="n">
        <v>8.12E-008</v>
      </c>
      <c r="T563" s="20" t="n">
        <v>2</v>
      </c>
      <c r="U563" s="20" t="n">
        <v>0</v>
      </c>
      <c r="V563" s="20" t="n">
        <v>0</v>
      </c>
      <c r="W563" s="199" t="s">
        <v>1193</v>
      </c>
      <c r="X563" s="20" t="s">
        <v>1077</v>
      </c>
      <c r="Y563" s="20" t="s">
        <v>361</v>
      </c>
      <c r="Z563" s="20"/>
      <c r="AA563" s="20"/>
      <c r="AB563" s="20"/>
      <c r="AC563" s="20"/>
      <c r="AD563" s="20"/>
      <c r="AE563" s="20"/>
      <c r="AF563" s="20"/>
      <c r="AG563" s="20"/>
      <c r="AH563" s="20"/>
      <c r="AI563" s="20"/>
      <c r="AJ563" s="20"/>
      <c r="AK563" s="20"/>
      <c r="AL563" s="20"/>
      <c r="AM563" s="20"/>
      <c r="AN563" s="20"/>
      <c r="AO563" s="20"/>
    </row>
    <row r="564" customFormat="false" ht="14.25" hidden="false" customHeight="true" outlineLevel="0" collapsed="false">
      <c r="A564" s="20" t="s">
        <v>1194</v>
      </c>
      <c r="B564" s="20" t="s">
        <v>357</v>
      </c>
      <c r="C564" s="20" t="n">
        <v>0</v>
      </c>
      <c r="D564" s="20" t="n">
        <v>200</v>
      </c>
      <c r="E564" s="20" t="n">
        <v>976</v>
      </c>
      <c r="F564" s="20" t="s">
        <v>358</v>
      </c>
      <c r="G564" s="197" t="n">
        <v>0.00034504</v>
      </c>
      <c r="H564" s="197" t="n">
        <v>1.3974E-005</v>
      </c>
      <c r="I564" s="197" t="n">
        <v>-8.1593E-006</v>
      </c>
      <c r="J564" s="197" t="n">
        <v>-3.356E-007</v>
      </c>
      <c r="K564" s="197" t="n">
        <v>0.0003532</v>
      </c>
      <c r="L564" s="197" t="n">
        <v>1.431E-005</v>
      </c>
      <c r="M564" s="198" t="n">
        <v>2.32</v>
      </c>
      <c r="N564" s="20" t="n">
        <v>0</v>
      </c>
      <c r="O564" s="20" t="n">
        <v>0</v>
      </c>
      <c r="P564" s="20" t="n">
        <v>0</v>
      </c>
      <c r="Q564" s="20" t="n">
        <v>1</v>
      </c>
      <c r="R564" s="20" t="n">
        <v>3.532E-006</v>
      </c>
      <c r="S564" s="20" t="n">
        <v>1.431E-007</v>
      </c>
      <c r="T564" s="20" t="n">
        <v>3</v>
      </c>
      <c r="U564" s="20" t="n">
        <v>0</v>
      </c>
      <c r="V564" s="20" t="n">
        <v>0</v>
      </c>
      <c r="W564" s="199" t="s">
        <v>1195</v>
      </c>
      <c r="X564" s="20" t="s">
        <v>1077</v>
      </c>
      <c r="Y564" s="20" t="s">
        <v>361</v>
      </c>
      <c r="Z564" s="20"/>
      <c r="AA564" s="20"/>
      <c r="AB564" s="20"/>
      <c r="AC564" s="20"/>
      <c r="AD564" s="20"/>
      <c r="AE564" s="20"/>
      <c r="AF564" s="20"/>
      <c r="AG564" s="20"/>
      <c r="AH564" s="20"/>
      <c r="AI564" s="20"/>
      <c r="AJ564" s="20"/>
      <c r="AK564" s="20"/>
      <c r="AL564" s="20"/>
      <c r="AM564" s="20"/>
      <c r="AN564" s="20"/>
      <c r="AO564" s="20"/>
    </row>
    <row r="565" customFormat="false" ht="14.25" hidden="false" customHeight="true" outlineLevel="0" collapsed="false">
      <c r="A565" s="20" t="s">
        <v>1194</v>
      </c>
      <c r="B565" s="20" t="s">
        <v>357</v>
      </c>
      <c r="C565" s="20" t="n">
        <v>0</v>
      </c>
      <c r="D565" s="20" t="n">
        <v>200</v>
      </c>
      <c r="E565" s="20" t="n">
        <v>976</v>
      </c>
      <c r="F565" s="20" t="s">
        <v>358</v>
      </c>
      <c r="G565" s="197" t="n">
        <v>0.0003451</v>
      </c>
      <c r="H565" s="197" t="n">
        <v>1.3851E-005</v>
      </c>
      <c r="I565" s="197" t="n">
        <v>-8.1593E-006</v>
      </c>
      <c r="J565" s="197" t="n">
        <v>-3.356E-007</v>
      </c>
      <c r="K565" s="197" t="n">
        <v>0.00035326</v>
      </c>
      <c r="L565" s="197" t="n">
        <v>1.4187E-005</v>
      </c>
      <c r="M565" s="198" t="n">
        <v>2.3</v>
      </c>
      <c r="N565" s="20" t="n">
        <v>0</v>
      </c>
      <c r="O565" s="20" t="n">
        <v>0</v>
      </c>
      <c r="P565" s="20" t="n">
        <v>0</v>
      </c>
      <c r="Q565" s="20" t="n">
        <v>1</v>
      </c>
      <c r="R565" s="20" t="n">
        <v>3.5326E-006</v>
      </c>
      <c r="S565" s="20" t="n">
        <v>1.419E-007</v>
      </c>
      <c r="T565" s="20" t="n">
        <v>3</v>
      </c>
      <c r="U565" s="20" t="n">
        <v>0</v>
      </c>
      <c r="V565" s="20" t="n">
        <v>0</v>
      </c>
      <c r="W565" s="199" t="s">
        <v>861</v>
      </c>
      <c r="X565" s="20" t="s">
        <v>1077</v>
      </c>
      <c r="Y565" s="20" t="s">
        <v>361</v>
      </c>
      <c r="Z565" s="20"/>
      <c r="AA565" s="20"/>
      <c r="AB565" s="20"/>
      <c r="AC565" s="20"/>
      <c r="AD565" s="20"/>
      <c r="AE565" s="20"/>
      <c r="AF565" s="20"/>
      <c r="AG565" s="20"/>
      <c r="AH565" s="20"/>
      <c r="AI565" s="20"/>
      <c r="AJ565" s="20"/>
      <c r="AK565" s="20"/>
      <c r="AL565" s="20"/>
      <c r="AM565" s="20"/>
      <c r="AN565" s="20"/>
      <c r="AO565" s="20"/>
    </row>
    <row r="566" customFormat="false" ht="14.25" hidden="false" customHeight="true" outlineLevel="0" collapsed="false">
      <c r="A566" s="20" t="s">
        <v>1196</v>
      </c>
      <c r="B566" s="20" t="s">
        <v>357</v>
      </c>
      <c r="C566" s="20" t="n">
        <v>0</v>
      </c>
      <c r="D566" s="20" t="n">
        <v>200</v>
      </c>
      <c r="E566" s="20" t="n">
        <v>976</v>
      </c>
      <c r="F566" s="20" t="s">
        <v>358</v>
      </c>
      <c r="G566" s="197" t="n">
        <v>0.001142</v>
      </c>
      <c r="H566" s="197" t="n">
        <v>6.13E-005</v>
      </c>
      <c r="I566" s="197" t="n">
        <v>-8.1593E-006</v>
      </c>
      <c r="J566" s="197" t="n">
        <v>-3.356E-007</v>
      </c>
      <c r="K566" s="197" t="n">
        <v>0.0011501</v>
      </c>
      <c r="L566" s="197" t="n">
        <v>6.16E-005</v>
      </c>
      <c r="M566" s="198" t="n">
        <v>3.07</v>
      </c>
      <c r="N566" s="20" t="n">
        <v>0</v>
      </c>
      <c r="O566" s="20" t="n">
        <v>0</v>
      </c>
      <c r="P566" s="20" t="n">
        <v>0</v>
      </c>
      <c r="Q566" s="20" t="n">
        <v>1</v>
      </c>
      <c r="R566" s="20" t="n">
        <v>1.1501E-005</v>
      </c>
      <c r="S566" s="20" t="n">
        <v>6.162E-007</v>
      </c>
      <c r="T566" s="20" t="n">
        <v>3</v>
      </c>
      <c r="U566" s="20" t="n">
        <v>0</v>
      </c>
      <c r="V566" s="20" t="n">
        <v>0</v>
      </c>
      <c r="W566" s="199" t="s">
        <v>1197</v>
      </c>
      <c r="X566" s="20" t="s">
        <v>1077</v>
      </c>
      <c r="Y566" s="20" t="s">
        <v>361</v>
      </c>
      <c r="Z566" s="20"/>
      <c r="AA566" s="20"/>
      <c r="AB566" s="20"/>
      <c r="AC566" s="20"/>
      <c r="AD566" s="20"/>
      <c r="AE566" s="20"/>
      <c r="AF566" s="20"/>
      <c r="AG566" s="20"/>
      <c r="AH566" s="20"/>
      <c r="AI566" s="20"/>
      <c r="AJ566" s="20"/>
      <c r="AK566" s="20"/>
      <c r="AL566" s="20"/>
      <c r="AM566" s="20"/>
      <c r="AN566" s="20"/>
      <c r="AO566" s="20"/>
    </row>
    <row r="567" customFormat="false" ht="14.25" hidden="false" customHeight="true" outlineLevel="0" collapsed="false">
      <c r="A567" s="20" t="s">
        <v>1196</v>
      </c>
      <c r="B567" s="20" t="s">
        <v>357</v>
      </c>
      <c r="C567" s="20" t="n">
        <v>0</v>
      </c>
      <c r="D567" s="20" t="n">
        <v>200</v>
      </c>
      <c r="E567" s="20" t="n">
        <v>976</v>
      </c>
      <c r="F567" s="20" t="s">
        <v>358</v>
      </c>
      <c r="G567" s="197" t="n">
        <v>0.0011417</v>
      </c>
      <c r="H567" s="197" t="n">
        <v>6.16E-005</v>
      </c>
      <c r="I567" s="197" t="n">
        <v>-8.1593E-006</v>
      </c>
      <c r="J567" s="197" t="n">
        <v>-3.356E-007</v>
      </c>
      <c r="K567" s="197" t="n">
        <v>0.0011498</v>
      </c>
      <c r="L567" s="197" t="n">
        <v>6.2E-005</v>
      </c>
      <c r="M567" s="198" t="n">
        <v>3.08</v>
      </c>
      <c r="N567" s="20" t="n">
        <v>0</v>
      </c>
      <c r="O567" s="20" t="n">
        <v>0</v>
      </c>
      <c r="P567" s="20" t="n">
        <v>0</v>
      </c>
      <c r="Q567" s="20" t="n">
        <v>1</v>
      </c>
      <c r="R567" s="20" t="n">
        <v>1.1498E-005</v>
      </c>
      <c r="S567" s="20" t="n">
        <v>6.195E-007</v>
      </c>
      <c r="T567" s="20" t="n">
        <v>3</v>
      </c>
      <c r="U567" s="20" t="n">
        <v>0</v>
      </c>
      <c r="V567" s="20" t="n">
        <v>0</v>
      </c>
      <c r="W567" s="199" t="s">
        <v>1198</v>
      </c>
      <c r="X567" s="20" t="s">
        <v>1077</v>
      </c>
      <c r="Y567" s="20" t="s">
        <v>361</v>
      </c>
      <c r="Z567" s="20"/>
      <c r="AA567" s="20"/>
      <c r="AB567" s="20"/>
      <c r="AC567" s="20"/>
      <c r="AD567" s="20"/>
      <c r="AE567" s="20"/>
      <c r="AF567" s="20"/>
      <c r="AG567" s="20"/>
      <c r="AH567" s="20"/>
      <c r="AI567" s="20"/>
      <c r="AJ567" s="20"/>
      <c r="AK567" s="20"/>
      <c r="AL567" s="20"/>
      <c r="AM567" s="20"/>
      <c r="AN567" s="20"/>
      <c r="AO567" s="20"/>
    </row>
    <row r="568" customFormat="false" ht="14.25" hidden="false" customHeight="true" outlineLevel="0" collapsed="false">
      <c r="A568" s="20" t="s">
        <v>1199</v>
      </c>
      <c r="B568" s="20" t="s">
        <v>357</v>
      </c>
      <c r="C568" s="20" t="n">
        <v>0</v>
      </c>
      <c r="D568" s="20" t="n">
        <v>200</v>
      </c>
      <c r="E568" s="20" t="n">
        <v>976</v>
      </c>
      <c r="F568" s="20" t="s">
        <v>358</v>
      </c>
      <c r="G568" s="197" t="n">
        <v>0.002899</v>
      </c>
      <c r="H568" s="197" t="n">
        <v>0.0001579</v>
      </c>
      <c r="I568" s="197" t="n">
        <v>-8.1593E-006</v>
      </c>
      <c r="J568" s="197" t="n">
        <v>-3.356E-007</v>
      </c>
      <c r="K568" s="197" t="n">
        <v>0.0029072</v>
      </c>
      <c r="L568" s="197" t="n">
        <v>0.0001582</v>
      </c>
      <c r="M568" s="198" t="n">
        <v>3.11</v>
      </c>
      <c r="N568" s="20" t="n">
        <v>0</v>
      </c>
      <c r="O568" s="20" t="n">
        <v>0</v>
      </c>
      <c r="P568" s="20" t="n">
        <v>0</v>
      </c>
      <c r="Q568" s="20" t="n">
        <v>1</v>
      </c>
      <c r="R568" s="20" t="n">
        <v>2.9072E-005</v>
      </c>
      <c r="S568" s="20" t="n">
        <v>1.582E-006</v>
      </c>
      <c r="T568" s="20" t="n">
        <v>4</v>
      </c>
      <c r="U568" s="20" t="n">
        <v>0</v>
      </c>
      <c r="V568" s="20" t="n">
        <v>0</v>
      </c>
      <c r="W568" s="199" t="s">
        <v>1200</v>
      </c>
      <c r="X568" s="20" t="s">
        <v>1077</v>
      </c>
      <c r="Y568" s="20" t="s">
        <v>361</v>
      </c>
      <c r="Z568" s="20"/>
      <c r="AA568" s="20"/>
      <c r="AB568" s="20"/>
      <c r="AC568" s="20"/>
      <c r="AD568" s="20"/>
      <c r="AE568" s="20"/>
      <c r="AF568" s="20"/>
      <c r="AG568" s="20"/>
      <c r="AH568" s="20"/>
      <c r="AI568" s="20"/>
      <c r="AJ568" s="20"/>
      <c r="AK568" s="20"/>
      <c r="AL568" s="20"/>
      <c r="AM568" s="20"/>
      <c r="AN568" s="20"/>
      <c r="AO568" s="20"/>
    </row>
    <row r="569" customFormat="false" ht="14.25" hidden="false" customHeight="true" outlineLevel="0" collapsed="false">
      <c r="A569" s="20" t="s">
        <v>1199</v>
      </c>
      <c r="B569" s="20" t="s">
        <v>357</v>
      </c>
      <c r="C569" s="20" t="n">
        <v>0</v>
      </c>
      <c r="D569" s="20" t="n">
        <v>200</v>
      </c>
      <c r="E569" s="20" t="n">
        <v>976</v>
      </c>
      <c r="F569" s="20" t="s">
        <v>358</v>
      </c>
      <c r="G569" s="197" t="n">
        <v>0.002898</v>
      </c>
      <c r="H569" s="197" t="n">
        <v>0.0001582</v>
      </c>
      <c r="I569" s="197" t="n">
        <v>-8.1593E-006</v>
      </c>
      <c r="J569" s="197" t="n">
        <v>-3.356E-007</v>
      </c>
      <c r="K569" s="197" t="n">
        <v>0.0029062</v>
      </c>
      <c r="L569" s="197" t="n">
        <v>0.0001586</v>
      </c>
      <c r="M569" s="198" t="n">
        <v>3.12</v>
      </c>
      <c r="N569" s="20" t="n">
        <v>0</v>
      </c>
      <c r="O569" s="20" t="n">
        <v>0</v>
      </c>
      <c r="P569" s="20" t="n">
        <v>0</v>
      </c>
      <c r="Q569" s="20" t="n">
        <v>1</v>
      </c>
      <c r="R569" s="20" t="n">
        <v>2.9062E-005</v>
      </c>
      <c r="S569" s="20" t="n">
        <v>1.5859E-006</v>
      </c>
      <c r="T569" s="20" t="n">
        <v>4</v>
      </c>
      <c r="U569" s="20" t="n">
        <v>0</v>
      </c>
      <c r="V569" s="20" t="n">
        <v>0</v>
      </c>
      <c r="W569" s="199" t="s">
        <v>1201</v>
      </c>
      <c r="X569" s="20" t="s">
        <v>1077</v>
      </c>
      <c r="Y569" s="20" t="s">
        <v>361</v>
      </c>
      <c r="Z569" s="20"/>
      <c r="AA569" s="20"/>
      <c r="AB569" s="20"/>
      <c r="AC569" s="20"/>
      <c r="AD569" s="20"/>
      <c r="AE569" s="20"/>
      <c r="AF569" s="20"/>
      <c r="AG569" s="20"/>
      <c r="AH569" s="20"/>
      <c r="AI569" s="20"/>
      <c r="AJ569" s="20"/>
      <c r="AK569" s="20"/>
      <c r="AL569" s="20"/>
      <c r="AM569" s="20"/>
      <c r="AN569" s="20"/>
      <c r="AO569" s="20"/>
    </row>
    <row r="570" customFormat="false" ht="14.25" hidden="false" customHeight="true" outlineLevel="0" collapsed="false">
      <c r="A570" s="20" t="s">
        <v>1202</v>
      </c>
      <c r="B570" s="20" t="s">
        <v>357</v>
      </c>
      <c r="C570" s="20" t="n">
        <v>0</v>
      </c>
      <c r="D570" s="20" t="n">
        <v>200</v>
      </c>
      <c r="E570" s="20" t="n">
        <v>976</v>
      </c>
      <c r="F570" s="20" t="s">
        <v>358</v>
      </c>
      <c r="G570" s="197" t="n">
        <v>0.0017462</v>
      </c>
      <c r="H570" s="197" t="n">
        <v>9.99E-005</v>
      </c>
      <c r="I570" s="197" t="n">
        <v>-8.1593E-006</v>
      </c>
      <c r="J570" s="197" t="n">
        <v>-3.356E-007</v>
      </c>
      <c r="K570" s="197" t="n">
        <v>0.0017543</v>
      </c>
      <c r="L570" s="197" t="n">
        <v>0.0001002</v>
      </c>
      <c r="M570" s="198" t="n">
        <v>3.27</v>
      </c>
      <c r="N570" s="20" t="n">
        <v>0</v>
      </c>
      <c r="O570" s="20" t="n">
        <v>0</v>
      </c>
      <c r="P570" s="20" t="n">
        <v>0</v>
      </c>
      <c r="Q570" s="20" t="n">
        <v>1</v>
      </c>
      <c r="R570" s="20" t="n">
        <v>1.7543E-005</v>
      </c>
      <c r="S570" s="20" t="n">
        <v>1.0022E-006</v>
      </c>
      <c r="T570" s="20" t="n">
        <v>3</v>
      </c>
      <c r="U570" s="20" t="n">
        <v>0</v>
      </c>
      <c r="V570" s="20" t="n">
        <v>0</v>
      </c>
      <c r="W570" s="199" t="s">
        <v>1203</v>
      </c>
      <c r="X570" s="20" t="s">
        <v>1077</v>
      </c>
      <c r="Y570" s="20" t="s">
        <v>361</v>
      </c>
      <c r="Z570" s="20"/>
      <c r="AA570" s="20"/>
      <c r="AB570" s="20"/>
      <c r="AC570" s="20"/>
      <c r="AD570" s="20"/>
      <c r="AE570" s="20"/>
      <c r="AF570" s="20"/>
      <c r="AG570" s="20"/>
      <c r="AH570" s="20"/>
      <c r="AI570" s="20"/>
      <c r="AJ570" s="20"/>
      <c r="AK570" s="20"/>
      <c r="AL570" s="20"/>
      <c r="AM570" s="20"/>
      <c r="AN570" s="20"/>
      <c r="AO570" s="20"/>
    </row>
    <row r="571" customFormat="false" ht="14.25" hidden="false" customHeight="true" outlineLevel="0" collapsed="false">
      <c r="A571" s="20" t="s">
        <v>1202</v>
      </c>
      <c r="B571" s="20" t="s">
        <v>357</v>
      </c>
      <c r="C571" s="20" t="n">
        <v>0</v>
      </c>
      <c r="D571" s="20" t="n">
        <v>200</v>
      </c>
      <c r="E571" s="20" t="n">
        <v>976</v>
      </c>
      <c r="F571" s="20" t="s">
        <v>358</v>
      </c>
      <c r="G571" s="197" t="n">
        <v>0.0017461</v>
      </c>
      <c r="H571" s="197" t="n">
        <v>9.98E-005</v>
      </c>
      <c r="I571" s="197" t="n">
        <v>-8.1593E-006</v>
      </c>
      <c r="J571" s="197" t="n">
        <v>-3.356E-007</v>
      </c>
      <c r="K571" s="197" t="n">
        <v>0.0017542</v>
      </c>
      <c r="L571" s="197" t="n">
        <v>0.0001002</v>
      </c>
      <c r="M571" s="198" t="n">
        <v>3.27</v>
      </c>
      <c r="N571" s="20" t="n">
        <v>0</v>
      </c>
      <c r="O571" s="20" t="n">
        <v>0</v>
      </c>
      <c r="P571" s="20" t="n">
        <v>0</v>
      </c>
      <c r="Q571" s="20" t="n">
        <v>1</v>
      </c>
      <c r="R571" s="20" t="n">
        <v>1.7542E-005</v>
      </c>
      <c r="S571" s="20" t="n">
        <v>1.0016E-006</v>
      </c>
      <c r="T571" s="20" t="n">
        <v>3</v>
      </c>
      <c r="U571" s="20" t="n">
        <v>0</v>
      </c>
      <c r="V571" s="20" t="n">
        <v>0</v>
      </c>
      <c r="W571" s="199" t="s">
        <v>1204</v>
      </c>
      <c r="X571" s="20" t="s">
        <v>1077</v>
      </c>
      <c r="Y571" s="20" t="s">
        <v>361</v>
      </c>
      <c r="Z571" s="20"/>
      <c r="AA571" s="20"/>
      <c r="AB571" s="20"/>
      <c r="AC571" s="20"/>
      <c r="AD571" s="20"/>
      <c r="AE571" s="20"/>
      <c r="AF571" s="20"/>
      <c r="AG571" s="20"/>
      <c r="AH571" s="20"/>
      <c r="AI571" s="20"/>
      <c r="AJ571" s="20"/>
      <c r="AK571" s="20"/>
      <c r="AL571" s="20"/>
      <c r="AM571" s="20"/>
      <c r="AN571" s="20"/>
      <c r="AO571" s="20"/>
    </row>
    <row r="572" customFormat="false" ht="14.25" hidden="false" customHeight="true" outlineLevel="0" collapsed="false">
      <c r="A572" s="20" t="s">
        <v>1205</v>
      </c>
      <c r="B572" s="20" t="s">
        <v>357</v>
      </c>
      <c r="C572" s="20" t="n">
        <v>0</v>
      </c>
      <c r="D572" s="20" t="n">
        <v>200</v>
      </c>
      <c r="E572" s="20" t="n">
        <v>976</v>
      </c>
      <c r="F572" s="20" t="s">
        <v>358</v>
      </c>
      <c r="G572" s="197" t="n">
        <v>0.00099431</v>
      </c>
      <c r="H572" s="197" t="n">
        <v>5.3764E-005</v>
      </c>
      <c r="I572" s="197" t="n">
        <v>-8.1593E-006</v>
      </c>
      <c r="J572" s="197" t="n">
        <v>-3.356E-007</v>
      </c>
      <c r="K572" s="197" t="n">
        <v>0.0010025</v>
      </c>
      <c r="L572" s="197" t="n">
        <v>5.41E-005</v>
      </c>
      <c r="M572" s="198" t="n">
        <v>3.09</v>
      </c>
      <c r="N572" s="20" t="n">
        <v>0</v>
      </c>
      <c r="O572" s="20" t="n">
        <v>0</v>
      </c>
      <c r="P572" s="20" t="n">
        <v>0</v>
      </c>
      <c r="Q572" s="20" t="n">
        <v>1</v>
      </c>
      <c r="R572" s="20" t="n">
        <v>1.0025E-005</v>
      </c>
      <c r="S572" s="20" t="n">
        <v>5.41E-007</v>
      </c>
      <c r="T572" s="20" t="n">
        <v>3</v>
      </c>
      <c r="U572" s="20" t="n">
        <v>0</v>
      </c>
      <c r="V572" s="20" t="n">
        <v>0</v>
      </c>
      <c r="W572" s="199" t="s">
        <v>1206</v>
      </c>
      <c r="X572" s="20" t="s">
        <v>1077</v>
      </c>
      <c r="Y572" s="20" t="s">
        <v>361</v>
      </c>
      <c r="Z572" s="20"/>
      <c r="AA572" s="20"/>
      <c r="AB572" s="20"/>
      <c r="AC572" s="20"/>
      <c r="AD572" s="20"/>
      <c r="AE572" s="20"/>
      <c r="AF572" s="20"/>
      <c r="AG572" s="20"/>
      <c r="AH572" s="20"/>
      <c r="AI572" s="20"/>
      <c r="AJ572" s="20"/>
      <c r="AK572" s="20"/>
      <c r="AL572" s="20"/>
      <c r="AM572" s="20"/>
      <c r="AN572" s="20"/>
      <c r="AO572" s="20"/>
    </row>
    <row r="573" customFormat="false" ht="14.25" hidden="false" customHeight="true" outlineLevel="0" collapsed="false">
      <c r="A573" s="20" t="s">
        <v>1205</v>
      </c>
      <c r="B573" s="20" t="s">
        <v>357</v>
      </c>
      <c r="C573" s="20" t="n">
        <v>0</v>
      </c>
      <c r="D573" s="20" t="n">
        <v>200</v>
      </c>
      <c r="E573" s="20" t="n">
        <v>976</v>
      </c>
      <c r="F573" s="20" t="s">
        <v>358</v>
      </c>
      <c r="G573" s="197" t="n">
        <v>0.00099399</v>
      </c>
      <c r="H573" s="197" t="n">
        <v>5.3673E-005</v>
      </c>
      <c r="I573" s="197" t="n">
        <v>-8.1593E-006</v>
      </c>
      <c r="J573" s="197" t="n">
        <v>-3.356E-007</v>
      </c>
      <c r="K573" s="197" t="n">
        <v>0.0010021</v>
      </c>
      <c r="L573" s="197" t="n">
        <v>5.4E-005</v>
      </c>
      <c r="M573" s="198" t="n">
        <v>3.08</v>
      </c>
      <c r="N573" s="20" t="n">
        <v>0</v>
      </c>
      <c r="O573" s="20" t="n">
        <v>0</v>
      </c>
      <c r="P573" s="20" t="n">
        <v>0</v>
      </c>
      <c r="Q573" s="20" t="n">
        <v>1</v>
      </c>
      <c r="R573" s="20" t="n">
        <v>1.0021E-005</v>
      </c>
      <c r="S573" s="20" t="n">
        <v>5.401E-007</v>
      </c>
      <c r="T573" s="20" t="n">
        <v>3</v>
      </c>
      <c r="U573" s="20" t="n">
        <v>0</v>
      </c>
      <c r="V573" s="20" t="n">
        <v>0</v>
      </c>
      <c r="W573" s="199" t="s">
        <v>1207</v>
      </c>
      <c r="X573" s="20" t="s">
        <v>1077</v>
      </c>
      <c r="Y573" s="20" t="s">
        <v>361</v>
      </c>
      <c r="Z573" s="20"/>
      <c r="AA573" s="20"/>
      <c r="AB573" s="20"/>
      <c r="AC573" s="20"/>
      <c r="AD573" s="20"/>
      <c r="AE573" s="20"/>
      <c r="AF573" s="20"/>
      <c r="AG573" s="20"/>
      <c r="AH573" s="20"/>
      <c r="AI573" s="20"/>
      <c r="AJ573" s="20"/>
      <c r="AK573" s="20"/>
      <c r="AL573" s="20"/>
      <c r="AM573" s="20"/>
      <c r="AN573" s="20"/>
      <c r="AO573" s="20"/>
    </row>
    <row r="574" customFormat="false" ht="14.25" hidden="false" customHeight="true" outlineLevel="0" collapsed="false">
      <c r="A574" s="20" t="s">
        <v>1208</v>
      </c>
      <c r="B574" s="20" t="s">
        <v>357</v>
      </c>
      <c r="C574" s="20" t="n">
        <v>0</v>
      </c>
      <c r="D574" s="20" t="n">
        <v>200</v>
      </c>
      <c r="E574" s="20" t="n">
        <v>976</v>
      </c>
      <c r="F574" s="20" t="s">
        <v>358</v>
      </c>
      <c r="G574" s="197" t="n">
        <v>0.00079372</v>
      </c>
      <c r="H574" s="197" t="n">
        <v>4.3501E-005</v>
      </c>
      <c r="I574" s="197" t="n">
        <v>-8.1593E-006</v>
      </c>
      <c r="J574" s="197" t="n">
        <v>-3.356E-007</v>
      </c>
      <c r="K574" s="197" t="n">
        <v>0.00080188</v>
      </c>
      <c r="L574" s="197" t="n">
        <v>4.3836E-005</v>
      </c>
      <c r="M574" s="198" t="n">
        <v>3.13</v>
      </c>
      <c r="N574" s="20" t="n">
        <v>0</v>
      </c>
      <c r="O574" s="20" t="n">
        <v>0</v>
      </c>
      <c r="P574" s="20" t="n">
        <v>0</v>
      </c>
      <c r="Q574" s="20" t="n">
        <v>1</v>
      </c>
      <c r="R574" s="20" t="n">
        <v>8.0188E-006</v>
      </c>
      <c r="S574" s="20" t="n">
        <v>4.384E-007</v>
      </c>
      <c r="T574" s="20" t="n">
        <v>3</v>
      </c>
      <c r="U574" s="20" t="n">
        <v>0</v>
      </c>
      <c r="V574" s="20" t="n">
        <v>0</v>
      </c>
      <c r="W574" s="199" t="s">
        <v>1209</v>
      </c>
      <c r="X574" s="20" t="s">
        <v>1077</v>
      </c>
      <c r="Y574" s="20" t="s">
        <v>361</v>
      </c>
      <c r="Z574" s="20"/>
      <c r="AA574" s="20"/>
      <c r="AB574" s="20"/>
      <c r="AC574" s="20"/>
      <c r="AD574" s="20"/>
      <c r="AE574" s="20"/>
      <c r="AF574" s="20"/>
      <c r="AG574" s="20"/>
      <c r="AH574" s="20"/>
      <c r="AI574" s="20"/>
      <c r="AJ574" s="20"/>
      <c r="AK574" s="20"/>
      <c r="AL574" s="20"/>
      <c r="AM574" s="20"/>
      <c r="AN574" s="20"/>
      <c r="AO574" s="20"/>
    </row>
    <row r="575" customFormat="false" ht="14.25" hidden="false" customHeight="true" outlineLevel="0" collapsed="false">
      <c r="A575" s="20" t="s">
        <v>1208</v>
      </c>
      <c r="B575" s="20" t="s">
        <v>357</v>
      </c>
      <c r="C575" s="20" t="n">
        <v>0</v>
      </c>
      <c r="D575" s="20" t="n">
        <v>200</v>
      </c>
      <c r="E575" s="20" t="n">
        <v>976</v>
      </c>
      <c r="F575" s="20" t="s">
        <v>358</v>
      </c>
      <c r="G575" s="197" t="n">
        <v>0.00079395</v>
      </c>
      <c r="H575" s="197" t="n">
        <v>4.3533E-005</v>
      </c>
      <c r="I575" s="197" t="n">
        <v>-8.1593E-006</v>
      </c>
      <c r="J575" s="197" t="n">
        <v>-3.356E-007</v>
      </c>
      <c r="K575" s="197" t="n">
        <v>0.00080211</v>
      </c>
      <c r="L575" s="197" t="n">
        <v>4.3869E-005</v>
      </c>
      <c r="M575" s="198" t="n">
        <v>3.13</v>
      </c>
      <c r="N575" s="20" t="n">
        <v>0</v>
      </c>
      <c r="O575" s="20" t="n">
        <v>0</v>
      </c>
      <c r="P575" s="20" t="n">
        <v>0</v>
      </c>
      <c r="Q575" s="20" t="n">
        <v>1</v>
      </c>
      <c r="R575" s="20" t="n">
        <v>8.0211E-006</v>
      </c>
      <c r="S575" s="20" t="n">
        <v>4.387E-007</v>
      </c>
      <c r="T575" s="20" t="n">
        <v>3</v>
      </c>
      <c r="U575" s="20" t="n">
        <v>0</v>
      </c>
      <c r="V575" s="20" t="n">
        <v>0</v>
      </c>
      <c r="W575" s="199" t="s">
        <v>1210</v>
      </c>
      <c r="X575" s="20" t="s">
        <v>1077</v>
      </c>
      <c r="Y575" s="20" t="s">
        <v>361</v>
      </c>
      <c r="Z575" s="20"/>
      <c r="AA575" s="20"/>
      <c r="AB575" s="20"/>
      <c r="AC575" s="20"/>
      <c r="AD575" s="20"/>
      <c r="AE575" s="20"/>
      <c r="AF575" s="20"/>
      <c r="AG575" s="20"/>
      <c r="AH575" s="20"/>
      <c r="AI575" s="20"/>
      <c r="AJ575" s="20"/>
      <c r="AK575" s="20"/>
      <c r="AL575" s="20"/>
      <c r="AM575" s="20"/>
      <c r="AN575" s="20"/>
      <c r="AO575" s="20"/>
    </row>
    <row r="576" customFormat="false" ht="14.25" hidden="false" customHeight="true" outlineLevel="0" collapsed="false">
      <c r="A576" s="20" t="s">
        <v>1211</v>
      </c>
      <c r="B576" s="20" t="s">
        <v>357</v>
      </c>
      <c r="C576" s="20" t="n">
        <v>0</v>
      </c>
      <c r="D576" s="20" t="n">
        <v>200</v>
      </c>
      <c r="E576" s="20" t="n">
        <v>976</v>
      </c>
      <c r="F576" s="20" t="s">
        <v>358</v>
      </c>
      <c r="G576" s="197" t="n">
        <v>0.001351</v>
      </c>
      <c r="H576" s="197" t="n">
        <v>6.85E-005</v>
      </c>
      <c r="I576" s="197" t="n">
        <v>-8.1593E-006</v>
      </c>
      <c r="J576" s="197" t="n">
        <v>-3.356E-007</v>
      </c>
      <c r="K576" s="197" t="n">
        <v>0.0013591</v>
      </c>
      <c r="L576" s="197" t="n">
        <v>6.88E-005</v>
      </c>
      <c r="M576" s="198" t="n">
        <v>2.9</v>
      </c>
      <c r="N576" s="20" t="n">
        <v>0</v>
      </c>
      <c r="O576" s="20" t="n">
        <v>0</v>
      </c>
      <c r="P576" s="20" t="n">
        <v>0</v>
      </c>
      <c r="Q576" s="20" t="n">
        <v>1</v>
      </c>
      <c r="R576" s="20" t="n">
        <v>1.3591E-005</v>
      </c>
      <c r="S576" s="20" t="n">
        <v>6.879E-007</v>
      </c>
      <c r="T576" s="20" t="n">
        <v>3</v>
      </c>
      <c r="U576" s="20" t="n">
        <v>0</v>
      </c>
      <c r="V576" s="20" t="n">
        <v>0</v>
      </c>
      <c r="W576" s="199" t="s">
        <v>1212</v>
      </c>
      <c r="X576" s="20" t="s">
        <v>1077</v>
      </c>
      <c r="Y576" s="20" t="s">
        <v>361</v>
      </c>
      <c r="Z576" s="20"/>
      <c r="AA576" s="20"/>
      <c r="AB576" s="20"/>
      <c r="AC576" s="20"/>
      <c r="AD576" s="20"/>
      <c r="AE576" s="20"/>
      <c r="AF576" s="20"/>
      <c r="AG576" s="20"/>
      <c r="AH576" s="20"/>
      <c r="AI576" s="20"/>
      <c r="AJ576" s="20"/>
      <c r="AK576" s="20"/>
      <c r="AL576" s="20"/>
      <c r="AM576" s="20"/>
      <c r="AN576" s="20"/>
      <c r="AO576" s="20"/>
    </row>
    <row r="577" customFormat="false" ht="14.25" hidden="false" customHeight="true" outlineLevel="0" collapsed="false">
      <c r="A577" s="20" t="s">
        <v>1211</v>
      </c>
      <c r="B577" s="20" t="s">
        <v>357</v>
      </c>
      <c r="C577" s="20" t="n">
        <v>0</v>
      </c>
      <c r="D577" s="20" t="n">
        <v>200</v>
      </c>
      <c r="E577" s="20" t="n">
        <v>976</v>
      </c>
      <c r="F577" s="20" t="s">
        <v>358</v>
      </c>
      <c r="G577" s="197" t="n">
        <v>0.0013509</v>
      </c>
      <c r="H577" s="197" t="n">
        <v>6.81E-005</v>
      </c>
      <c r="I577" s="197" t="n">
        <v>-8.1593E-006</v>
      </c>
      <c r="J577" s="197" t="n">
        <v>-3.356E-007</v>
      </c>
      <c r="K577" s="197" t="n">
        <v>0.001359</v>
      </c>
      <c r="L577" s="197" t="n">
        <v>6.84E-005</v>
      </c>
      <c r="M577" s="198" t="n">
        <v>2.88</v>
      </c>
      <c r="N577" s="20" t="n">
        <v>0</v>
      </c>
      <c r="O577" s="20" t="n">
        <v>0</v>
      </c>
      <c r="P577" s="20" t="n">
        <v>0</v>
      </c>
      <c r="Q577" s="20" t="n">
        <v>1</v>
      </c>
      <c r="R577" s="20" t="n">
        <v>1.359E-005</v>
      </c>
      <c r="S577" s="20" t="n">
        <v>6.842E-007</v>
      </c>
      <c r="T577" s="20" t="n">
        <v>3</v>
      </c>
      <c r="U577" s="20" t="n">
        <v>0</v>
      </c>
      <c r="V577" s="20" t="n">
        <v>0</v>
      </c>
      <c r="W577" s="199" t="s">
        <v>1213</v>
      </c>
      <c r="X577" s="20" t="s">
        <v>1077</v>
      </c>
      <c r="Y577" s="20" t="s">
        <v>361</v>
      </c>
      <c r="Z577" s="20"/>
      <c r="AA577" s="20"/>
      <c r="AB577" s="20"/>
      <c r="AC577" s="20"/>
      <c r="AD577" s="20"/>
      <c r="AE577" s="20"/>
      <c r="AF577" s="20"/>
      <c r="AG577" s="20"/>
      <c r="AH577" s="20"/>
      <c r="AI577" s="20"/>
      <c r="AJ577" s="20"/>
      <c r="AK577" s="20"/>
      <c r="AL577" s="20"/>
      <c r="AM577" s="20"/>
      <c r="AN577" s="20"/>
      <c r="AO577" s="20"/>
    </row>
    <row r="578" customFormat="false" ht="14.25" hidden="false" customHeight="true" outlineLevel="0" collapsed="false">
      <c r="A578" s="20" t="s">
        <v>1214</v>
      </c>
      <c r="B578" s="20" t="s">
        <v>357</v>
      </c>
      <c r="C578" s="20" t="n">
        <v>0</v>
      </c>
      <c r="D578" s="20" t="n">
        <v>200</v>
      </c>
      <c r="E578" s="20" t="n">
        <v>976</v>
      </c>
      <c r="F578" s="20" t="s">
        <v>358</v>
      </c>
      <c r="G578" s="197" t="n">
        <v>0.0003414</v>
      </c>
      <c r="H578" s="197" t="n">
        <v>1.306E-005</v>
      </c>
      <c r="I578" s="197" t="n">
        <v>-8.1593E-006</v>
      </c>
      <c r="J578" s="197" t="n">
        <v>-3.356E-007</v>
      </c>
      <c r="K578" s="197" t="n">
        <v>0.00034955</v>
      </c>
      <c r="L578" s="197" t="n">
        <v>1.3395E-005</v>
      </c>
      <c r="M578" s="198" t="n">
        <v>2.19</v>
      </c>
      <c r="N578" s="20" t="n">
        <v>0</v>
      </c>
      <c r="O578" s="20" t="n">
        <v>0</v>
      </c>
      <c r="P578" s="20" t="n">
        <v>0</v>
      </c>
      <c r="Q578" s="20" t="n">
        <v>1</v>
      </c>
      <c r="R578" s="20" t="n">
        <v>3.4955E-006</v>
      </c>
      <c r="S578" s="20" t="n">
        <v>1.34E-007</v>
      </c>
      <c r="T578" s="20" t="n">
        <v>3</v>
      </c>
      <c r="U578" s="20" t="n">
        <v>0</v>
      </c>
      <c r="V578" s="20" t="n">
        <v>0</v>
      </c>
      <c r="W578" s="199" t="s">
        <v>1215</v>
      </c>
      <c r="X578" s="20" t="s">
        <v>1077</v>
      </c>
      <c r="Y578" s="20" t="s">
        <v>361</v>
      </c>
      <c r="Z578" s="20"/>
      <c r="AA578" s="20"/>
      <c r="AB578" s="20"/>
      <c r="AC578" s="20"/>
      <c r="AD578" s="20"/>
      <c r="AE578" s="20"/>
      <c r="AF578" s="20"/>
      <c r="AG578" s="20"/>
      <c r="AH578" s="20"/>
      <c r="AI578" s="20"/>
      <c r="AJ578" s="20"/>
      <c r="AK578" s="20"/>
      <c r="AL578" s="20"/>
      <c r="AM578" s="20"/>
      <c r="AN578" s="20"/>
      <c r="AO578" s="20"/>
    </row>
    <row r="579" customFormat="false" ht="14.25" hidden="false" customHeight="true" outlineLevel="0" collapsed="false">
      <c r="A579" s="20" t="s">
        <v>1214</v>
      </c>
      <c r="B579" s="20" t="s">
        <v>357</v>
      </c>
      <c r="C579" s="20" t="n">
        <v>0</v>
      </c>
      <c r="D579" s="20" t="n">
        <v>200</v>
      </c>
      <c r="E579" s="20" t="n">
        <v>976</v>
      </c>
      <c r="F579" s="20" t="s">
        <v>358</v>
      </c>
      <c r="G579" s="197" t="n">
        <v>0.00034125</v>
      </c>
      <c r="H579" s="197" t="n">
        <v>1.3119E-005</v>
      </c>
      <c r="I579" s="197" t="n">
        <v>-8.1593E-006</v>
      </c>
      <c r="J579" s="197" t="n">
        <v>-3.356E-007</v>
      </c>
      <c r="K579" s="197" t="n">
        <v>0.00034941</v>
      </c>
      <c r="L579" s="197" t="n">
        <v>1.3454E-005</v>
      </c>
      <c r="M579" s="198" t="n">
        <v>2.21</v>
      </c>
      <c r="N579" s="20" t="n">
        <v>0</v>
      </c>
      <c r="O579" s="20" t="n">
        <v>0</v>
      </c>
      <c r="P579" s="20" t="n">
        <v>0</v>
      </c>
      <c r="Q579" s="20" t="n">
        <v>1</v>
      </c>
      <c r="R579" s="20" t="n">
        <v>3.4941E-006</v>
      </c>
      <c r="S579" s="20" t="n">
        <v>1.345E-007</v>
      </c>
      <c r="T579" s="20" t="n">
        <v>3</v>
      </c>
      <c r="U579" s="20" t="n">
        <v>0</v>
      </c>
      <c r="V579" s="20" t="n">
        <v>0</v>
      </c>
      <c r="W579" s="199" t="s">
        <v>1216</v>
      </c>
      <c r="X579" s="20" t="s">
        <v>1077</v>
      </c>
      <c r="Y579" s="20" t="s">
        <v>361</v>
      </c>
      <c r="Z579" s="20"/>
      <c r="AA579" s="20"/>
      <c r="AB579" s="20"/>
      <c r="AC579" s="20"/>
      <c r="AD579" s="20"/>
      <c r="AE579" s="20"/>
      <c r="AF579" s="20"/>
      <c r="AG579" s="20"/>
      <c r="AH579" s="20"/>
      <c r="AI579" s="20"/>
      <c r="AJ579" s="20"/>
      <c r="AK579" s="20"/>
      <c r="AL579" s="20"/>
      <c r="AM579" s="20"/>
      <c r="AN579" s="20"/>
      <c r="AO579" s="20"/>
    </row>
    <row r="580" customFormat="false" ht="14.25" hidden="false" customHeight="true" outlineLevel="0" collapsed="false">
      <c r="A580" s="20" t="s">
        <v>1217</v>
      </c>
      <c r="B580" s="20" t="s">
        <v>357</v>
      </c>
      <c r="C580" s="20" t="n">
        <v>0</v>
      </c>
      <c r="D580" s="20" t="n">
        <v>200</v>
      </c>
      <c r="E580" s="20" t="n">
        <v>976</v>
      </c>
      <c r="F580" s="20" t="s">
        <v>358</v>
      </c>
      <c r="G580" s="197" t="n">
        <v>0.00050518</v>
      </c>
      <c r="H580" s="197" t="n">
        <v>2.2765E-005</v>
      </c>
      <c r="I580" s="197" t="n">
        <v>-8.1593E-006</v>
      </c>
      <c r="J580" s="197" t="n">
        <v>-3.356E-007</v>
      </c>
      <c r="K580" s="197" t="n">
        <v>0.00051334</v>
      </c>
      <c r="L580" s="197" t="n">
        <v>2.31E-005</v>
      </c>
      <c r="M580" s="198" t="n">
        <v>2.58</v>
      </c>
      <c r="N580" s="20" t="n">
        <v>0</v>
      </c>
      <c r="O580" s="20" t="n">
        <v>0</v>
      </c>
      <c r="P580" s="20" t="n">
        <v>0</v>
      </c>
      <c r="Q580" s="20" t="n">
        <v>1</v>
      </c>
      <c r="R580" s="20" t="n">
        <v>5.1334E-006</v>
      </c>
      <c r="S580" s="20" t="n">
        <v>2.31E-007</v>
      </c>
      <c r="T580" s="20" t="n">
        <v>3</v>
      </c>
      <c r="U580" s="20" t="n">
        <v>0</v>
      </c>
      <c r="V580" s="20" t="n">
        <v>0</v>
      </c>
      <c r="W580" s="199" t="s">
        <v>885</v>
      </c>
      <c r="X580" s="20" t="s">
        <v>1077</v>
      </c>
      <c r="Y580" s="20" t="s">
        <v>361</v>
      </c>
      <c r="Z580" s="20"/>
      <c r="AA580" s="20"/>
      <c r="AB580" s="20"/>
      <c r="AC580" s="20"/>
      <c r="AD580" s="20"/>
      <c r="AE580" s="20"/>
      <c r="AF580" s="20"/>
      <c r="AG580" s="20"/>
      <c r="AH580" s="20"/>
      <c r="AI580" s="20"/>
      <c r="AJ580" s="20"/>
      <c r="AK580" s="20"/>
      <c r="AL580" s="20"/>
      <c r="AM580" s="20"/>
      <c r="AN580" s="20"/>
      <c r="AO580" s="20"/>
    </row>
    <row r="581" customFormat="false" ht="14.25" hidden="false" customHeight="true" outlineLevel="0" collapsed="false">
      <c r="A581" s="20" t="s">
        <v>1217</v>
      </c>
      <c r="B581" s="20" t="s">
        <v>357</v>
      </c>
      <c r="C581" s="20" t="n">
        <v>0</v>
      </c>
      <c r="D581" s="20" t="n">
        <v>200</v>
      </c>
      <c r="E581" s="20" t="n">
        <v>976</v>
      </c>
      <c r="F581" s="20" t="s">
        <v>358</v>
      </c>
      <c r="G581" s="197" t="n">
        <v>0.00050532</v>
      </c>
      <c r="H581" s="197" t="n">
        <v>2.2775E-005</v>
      </c>
      <c r="I581" s="197" t="n">
        <v>-8.1593E-006</v>
      </c>
      <c r="J581" s="197" t="n">
        <v>-3.356E-007</v>
      </c>
      <c r="K581" s="197" t="n">
        <v>0.00051348</v>
      </c>
      <c r="L581" s="197" t="n">
        <v>2.311E-005</v>
      </c>
      <c r="M581" s="198" t="n">
        <v>2.58</v>
      </c>
      <c r="N581" s="20" t="n">
        <v>0</v>
      </c>
      <c r="O581" s="20" t="n">
        <v>0</v>
      </c>
      <c r="P581" s="20" t="n">
        <v>0</v>
      </c>
      <c r="Q581" s="20" t="n">
        <v>1</v>
      </c>
      <c r="R581" s="20" t="n">
        <v>5.1348E-006</v>
      </c>
      <c r="S581" s="20" t="n">
        <v>2.311E-007</v>
      </c>
      <c r="T581" s="20" t="n">
        <v>3</v>
      </c>
      <c r="U581" s="20" t="n">
        <v>0</v>
      </c>
      <c r="V581" s="20" t="n">
        <v>0</v>
      </c>
      <c r="W581" s="199" t="s">
        <v>1218</v>
      </c>
      <c r="X581" s="20" t="s">
        <v>1077</v>
      </c>
      <c r="Y581" s="20" t="s">
        <v>361</v>
      </c>
      <c r="Z581" s="20"/>
      <c r="AA581" s="20"/>
      <c r="AB581" s="20"/>
      <c r="AC581" s="20"/>
      <c r="AD581" s="20"/>
      <c r="AE581" s="20"/>
      <c r="AF581" s="20"/>
      <c r="AG581" s="20"/>
      <c r="AH581" s="20"/>
      <c r="AI581" s="20"/>
      <c r="AJ581" s="20"/>
      <c r="AK581" s="20"/>
      <c r="AL581" s="20"/>
      <c r="AM581" s="20"/>
      <c r="AN581" s="20"/>
      <c r="AO581" s="20"/>
    </row>
    <row r="582" customFormat="false" ht="14.25" hidden="false" customHeight="true" outlineLevel="0" collapsed="false">
      <c r="A582" s="20" t="s">
        <v>1219</v>
      </c>
      <c r="B582" s="20" t="s">
        <v>357</v>
      </c>
      <c r="C582" s="20" t="n">
        <v>0</v>
      </c>
      <c r="D582" s="20" t="n">
        <v>200</v>
      </c>
      <c r="E582" s="20" t="n">
        <v>976</v>
      </c>
      <c r="F582" s="20" t="s">
        <v>358</v>
      </c>
      <c r="G582" s="197" t="n">
        <v>0.00051491</v>
      </c>
      <c r="H582" s="197" t="n">
        <v>2.1188E-005</v>
      </c>
      <c r="I582" s="197" t="n">
        <v>-8.1593E-006</v>
      </c>
      <c r="J582" s="197" t="n">
        <v>-3.356E-007</v>
      </c>
      <c r="K582" s="197" t="n">
        <v>0.00052307</v>
      </c>
      <c r="L582" s="197" t="n">
        <v>2.1524E-005</v>
      </c>
      <c r="M582" s="198" t="n">
        <v>2.36</v>
      </c>
      <c r="N582" s="20" t="n">
        <v>0</v>
      </c>
      <c r="O582" s="20" t="n">
        <v>0</v>
      </c>
      <c r="P582" s="20" t="n">
        <v>0</v>
      </c>
      <c r="Q582" s="20" t="n">
        <v>1</v>
      </c>
      <c r="R582" s="20" t="n">
        <v>5.2307E-006</v>
      </c>
      <c r="S582" s="20" t="n">
        <v>2.152E-007</v>
      </c>
      <c r="T582" s="20" t="n">
        <v>3</v>
      </c>
      <c r="U582" s="20" t="n">
        <v>0</v>
      </c>
      <c r="V582" s="20" t="n">
        <v>0</v>
      </c>
      <c r="W582" s="199" t="s">
        <v>1220</v>
      </c>
      <c r="X582" s="20" t="s">
        <v>1077</v>
      </c>
      <c r="Y582" s="20" t="s">
        <v>361</v>
      </c>
      <c r="Z582" s="20"/>
      <c r="AA582" s="20"/>
      <c r="AB582" s="20"/>
      <c r="AC582" s="20"/>
      <c r="AD582" s="20"/>
      <c r="AE582" s="20"/>
      <c r="AF582" s="20"/>
      <c r="AG582" s="20"/>
      <c r="AH582" s="20"/>
      <c r="AI582" s="20"/>
      <c r="AJ582" s="20"/>
      <c r="AK582" s="20"/>
      <c r="AL582" s="20"/>
      <c r="AM582" s="20"/>
      <c r="AN582" s="20"/>
      <c r="AO582" s="20"/>
    </row>
    <row r="583" customFormat="false" ht="14.25" hidden="false" customHeight="true" outlineLevel="0" collapsed="false">
      <c r="A583" s="20" t="s">
        <v>1219</v>
      </c>
      <c r="B583" s="20" t="s">
        <v>357</v>
      </c>
      <c r="C583" s="20" t="n">
        <v>0</v>
      </c>
      <c r="D583" s="20" t="n">
        <v>200</v>
      </c>
      <c r="E583" s="20" t="n">
        <v>976</v>
      </c>
      <c r="F583" s="20" t="s">
        <v>358</v>
      </c>
      <c r="G583" s="197" t="n">
        <v>0.00051447</v>
      </c>
      <c r="H583" s="197" t="n">
        <v>2.1047E-005</v>
      </c>
      <c r="I583" s="197" t="n">
        <v>-8.1593E-006</v>
      </c>
      <c r="J583" s="197" t="n">
        <v>-3.356E-007</v>
      </c>
      <c r="K583" s="197" t="n">
        <v>0.00052263</v>
      </c>
      <c r="L583" s="197" t="n">
        <v>2.1383E-005</v>
      </c>
      <c r="M583" s="198" t="n">
        <v>2.34</v>
      </c>
      <c r="N583" s="20" t="n">
        <v>0</v>
      </c>
      <c r="O583" s="20" t="n">
        <v>0</v>
      </c>
      <c r="P583" s="20" t="n">
        <v>0</v>
      </c>
      <c r="Q583" s="20" t="n">
        <v>1</v>
      </c>
      <c r="R583" s="20" t="n">
        <v>5.2263E-006</v>
      </c>
      <c r="S583" s="20" t="n">
        <v>2.138E-007</v>
      </c>
      <c r="T583" s="20" t="n">
        <v>3</v>
      </c>
      <c r="U583" s="20" t="n">
        <v>0</v>
      </c>
      <c r="V583" s="20" t="n">
        <v>0</v>
      </c>
      <c r="W583" s="199" t="s">
        <v>1221</v>
      </c>
      <c r="X583" s="20" t="s">
        <v>1077</v>
      </c>
      <c r="Y583" s="20" t="s">
        <v>361</v>
      </c>
      <c r="Z583" s="20"/>
      <c r="AA583" s="20"/>
      <c r="AB583" s="20"/>
      <c r="AC583" s="20"/>
      <c r="AD583" s="20"/>
      <c r="AE583" s="20"/>
      <c r="AF583" s="20"/>
      <c r="AG583" s="20"/>
      <c r="AH583" s="20"/>
      <c r="AI583" s="20"/>
      <c r="AJ583" s="20"/>
      <c r="AK583" s="20"/>
      <c r="AL583" s="20"/>
      <c r="AM583" s="20"/>
      <c r="AN583" s="20"/>
      <c r="AO583" s="20"/>
    </row>
    <row r="584" customFormat="false" ht="14.25" hidden="false" customHeight="true" outlineLevel="0" collapsed="false">
      <c r="A584" s="20" t="s">
        <v>1222</v>
      </c>
      <c r="B584" s="20" t="s">
        <v>357</v>
      </c>
      <c r="C584" s="20" t="n">
        <v>0</v>
      </c>
      <c r="D584" s="20" t="n">
        <v>200</v>
      </c>
      <c r="E584" s="20" t="n">
        <v>976</v>
      </c>
      <c r="F584" s="20" t="s">
        <v>358</v>
      </c>
      <c r="G584" s="197" t="n">
        <v>0.00028214</v>
      </c>
      <c r="H584" s="197" t="n">
        <v>1.1179E-005</v>
      </c>
      <c r="I584" s="197" t="n">
        <v>-8.1593E-006</v>
      </c>
      <c r="J584" s="197" t="n">
        <v>-3.356E-007</v>
      </c>
      <c r="K584" s="197" t="n">
        <v>0.0002903</v>
      </c>
      <c r="L584" s="197" t="n">
        <v>1.1514E-005</v>
      </c>
      <c r="M584" s="198" t="n">
        <v>2.27</v>
      </c>
      <c r="N584" s="20" t="n">
        <v>0</v>
      </c>
      <c r="O584" s="20" t="n">
        <v>0</v>
      </c>
      <c r="P584" s="20" t="n">
        <v>0</v>
      </c>
      <c r="Q584" s="20" t="n">
        <v>1</v>
      </c>
      <c r="R584" s="20" t="n">
        <v>2.903E-006</v>
      </c>
      <c r="S584" s="20" t="n">
        <v>1.151E-007</v>
      </c>
      <c r="T584" s="20" t="n">
        <v>3</v>
      </c>
      <c r="U584" s="20" t="n">
        <v>0</v>
      </c>
      <c r="V584" s="20" t="n">
        <v>0</v>
      </c>
      <c r="W584" s="199" t="s">
        <v>1223</v>
      </c>
      <c r="X584" s="20" t="s">
        <v>1077</v>
      </c>
      <c r="Y584" s="20" t="s">
        <v>361</v>
      </c>
      <c r="Z584" s="20"/>
      <c r="AA584" s="20"/>
      <c r="AB584" s="20"/>
      <c r="AC584" s="20"/>
      <c r="AD584" s="20"/>
      <c r="AE584" s="20"/>
      <c r="AF584" s="20"/>
      <c r="AG584" s="20"/>
      <c r="AH584" s="20"/>
      <c r="AI584" s="20"/>
      <c r="AJ584" s="20"/>
      <c r="AK584" s="20"/>
      <c r="AL584" s="20"/>
      <c r="AM584" s="20"/>
      <c r="AN584" s="20"/>
      <c r="AO584" s="20"/>
    </row>
    <row r="585" customFormat="false" ht="14.25" hidden="false" customHeight="true" outlineLevel="0" collapsed="false">
      <c r="A585" s="20" t="s">
        <v>1222</v>
      </c>
      <c r="B585" s="20" t="s">
        <v>357</v>
      </c>
      <c r="C585" s="20" t="n">
        <v>0</v>
      </c>
      <c r="D585" s="20" t="n">
        <v>200</v>
      </c>
      <c r="E585" s="20" t="n">
        <v>976</v>
      </c>
      <c r="F585" s="20" t="s">
        <v>358</v>
      </c>
      <c r="G585" s="197" t="n">
        <v>0.00028355</v>
      </c>
      <c r="H585" s="197" t="n">
        <v>1.0964E-005</v>
      </c>
      <c r="I585" s="197" t="n">
        <v>-8.1593E-006</v>
      </c>
      <c r="J585" s="197" t="n">
        <v>-3.356E-007</v>
      </c>
      <c r="K585" s="197" t="n">
        <v>0.00029171</v>
      </c>
      <c r="L585" s="197" t="n">
        <v>1.1299E-005</v>
      </c>
      <c r="M585" s="198" t="n">
        <v>2.22</v>
      </c>
      <c r="N585" s="20" t="n">
        <v>0</v>
      </c>
      <c r="O585" s="20" t="n">
        <v>0</v>
      </c>
      <c r="P585" s="20" t="n">
        <v>0</v>
      </c>
      <c r="Q585" s="20" t="n">
        <v>1</v>
      </c>
      <c r="R585" s="20" t="n">
        <v>2.9171E-006</v>
      </c>
      <c r="S585" s="20" t="n">
        <v>1.13E-007</v>
      </c>
      <c r="T585" s="20" t="n">
        <v>2</v>
      </c>
      <c r="U585" s="20" t="n">
        <v>0</v>
      </c>
      <c r="V585" s="20" t="n">
        <v>0</v>
      </c>
      <c r="W585" s="199" t="s">
        <v>1224</v>
      </c>
      <c r="X585" s="20" t="s">
        <v>1077</v>
      </c>
      <c r="Y585" s="20" t="s">
        <v>361</v>
      </c>
      <c r="Z585" s="20"/>
      <c r="AA585" s="20"/>
      <c r="AB585" s="20"/>
      <c r="AC585" s="20"/>
      <c r="AD585" s="20"/>
      <c r="AE585" s="20"/>
      <c r="AF585" s="20"/>
      <c r="AG585" s="20"/>
      <c r="AH585" s="20"/>
      <c r="AI585" s="20"/>
      <c r="AJ585" s="20"/>
      <c r="AK585" s="20"/>
      <c r="AL585" s="20"/>
      <c r="AM585" s="20"/>
      <c r="AN585" s="20"/>
      <c r="AO585" s="20"/>
    </row>
    <row r="586" customFormat="false" ht="14.25" hidden="false" customHeight="true" outlineLevel="0" collapsed="false">
      <c r="A586" s="20" t="s">
        <v>1225</v>
      </c>
      <c r="B586" s="20" t="s">
        <v>357</v>
      </c>
      <c r="C586" s="20" t="n">
        <v>0</v>
      </c>
      <c r="D586" s="20" t="n">
        <v>200</v>
      </c>
      <c r="E586" s="20" t="n">
        <v>976</v>
      </c>
      <c r="F586" s="20" t="s">
        <v>358</v>
      </c>
      <c r="G586" s="197" t="n">
        <v>0.00031887</v>
      </c>
      <c r="H586" s="197" t="n">
        <v>1.222E-005</v>
      </c>
      <c r="I586" s="197" t="n">
        <v>-8.1593E-006</v>
      </c>
      <c r="J586" s="197" t="n">
        <v>-3.356E-007</v>
      </c>
      <c r="K586" s="197" t="n">
        <v>0.00032703</v>
      </c>
      <c r="L586" s="197" t="n">
        <v>1.2556E-005</v>
      </c>
      <c r="M586" s="198" t="n">
        <v>2.2</v>
      </c>
      <c r="N586" s="20" t="n">
        <v>0</v>
      </c>
      <c r="O586" s="20" t="n">
        <v>0</v>
      </c>
      <c r="P586" s="20" t="n">
        <v>0</v>
      </c>
      <c r="Q586" s="20" t="n">
        <v>1</v>
      </c>
      <c r="R586" s="20" t="n">
        <v>3.2703E-006</v>
      </c>
      <c r="S586" s="20" t="n">
        <v>1.256E-007</v>
      </c>
      <c r="T586" s="20" t="n">
        <v>3</v>
      </c>
      <c r="U586" s="20" t="n">
        <v>0</v>
      </c>
      <c r="V586" s="20" t="n">
        <v>0</v>
      </c>
      <c r="W586" s="199" t="s">
        <v>894</v>
      </c>
      <c r="X586" s="20" t="s">
        <v>1077</v>
      </c>
      <c r="Y586" s="20" t="s">
        <v>361</v>
      </c>
      <c r="Z586" s="20"/>
      <c r="AA586" s="20"/>
      <c r="AB586" s="20"/>
      <c r="AC586" s="20"/>
      <c r="AD586" s="20"/>
      <c r="AE586" s="20"/>
      <c r="AF586" s="20"/>
      <c r="AG586" s="20"/>
      <c r="AH586" s="20"/>
      <c r="AI586" s="20"/>
      <c r="AJ586" s="20"/>
      <c r="AK586" s="20"/>
      <c r="AL586" s="20"/>
      <c r="AM586" s="20"/>
      <c r="AN586" s="20"/>
      <c r="AO586" s="20"/>
    </row>
    <row r="587" customFormat="false" ht="14.25" hidden="false" customHeight="true" outlineLevel="0" collapsed="false">
      <c r="A587" s="20" t="s">
        <v>1225</v>
      </c>
      <c r="B587" s="20" t="s">
        <v>357</v>
      </c>
      <c r="C587" s="20" t="n">
        <v>0</v>
      </c>
      <c r="D587" s="20" t="n">
        <v>200</v>
      </c>
      <c r="E587" s="20" t="n">
        <v>976</v>
      </c>
      <c r="F587" s="20" t="s">
        <v>358</v>
      </c>
      <c r="G587" s="197" t="n">
        <v>0.00031867</v>
      </c>
      <c r="H587" s="197" t="n">
        <v>1.2213E-005</v>
      </c>
      <c r="I587" s="197" t="n">
        <v>-8.1593E-006</v>
      </c>
      <c r="J587" s="197" t="n">
        <v>-3.356E-007</v>
      </c>
      <c r="K587" s="197" t="n">
        <v>0.00032683</v>
      </c>
      <c r="L587" s="197" t="n">
        <v>1.2549E-005</v>
      </c>
      <c r="M587" s="198" t="n">
        <v>2.2</v>
      </c>
      <c r="N587" s="20" t="n">
        <v>0</v>
      </c>
      <c r="O587" s="20" t="n">
        <v>0</v>
      </c>
      <c r="P587" s="20" t="n">
        <v>0</v>
      </c>
      <c r="Q587" s="20" t="n">
        <v>1</v>
      </c>
      <c r="R587" s="20" t="n">
        <v>3.2683E-006</v>
      </c>
      <c r="S587" s="20" t="n">
        <v>1.255E-007</v>
      </c>
      <c r="T587" s="20" t="n">
        <v>3</v>
      </c>
      <c r="U587" s="20" t="n">
        <v>0</v>
      </c>
      <c r="V587" s="20" t="n">
        <v>0</v>
      </c>
      <c r="W587" s="199" t="s">
        <v>1226</v>
      </c>
      <c r="X587" s="20" t="s">
        <v>1077</v>
      </c>
      <c r="Y587" s="20" t="s">
        <v>361</v>
      </c>
      <c r="Z587" s="20"/>
      <c r="AA587" s="20"/>
      <c r="AB587" s="20"/>
      <c r="AC587" s="20"/>
      <c r="AD587" s="20"/>
      <c r="AE587" s="20"/>
      <c r="AF587" s="20"/>
      <c r="AG587" s="20"/>
      <c r="AH587" s="20"/>
      <c r="AI587" s="20"/>
      <c r="AJ587" s="20"/>
      <c r="AK587" s="20"/>
      <c r="AL587" s="20"/>
      <c r="AM587" s="20"/>
      <c r="AN587" s="20"/>
      <c r="AO587" s="20"/>
    </row>
    <row r="588" customFormat="false" ht="14.25" hidden="false" customHeight="true" outlineLevel="0" collapsed="false">
      <c r="A588" s="20" t="s">
        <v>1227</v>
      </c>
      <c r="B588" s="20" t="s">
        <v>357</v>
      </c>
      <c r="C588" s="20" t="n">
        <v>0</v>
      </c>
      <c r="D588" s="20" t="n">
        <v>200</v>
      </c>
      <c r="E588" s="20" t="n">
        <v>976</v>
      </c>
      <c r="F588" s="20" t="s">
        <v>358</v>
      </c>
      <c r="G588" s="197" t="n">
        <v>0.0006041</v>
      </c>
      <c r="H588" s="197" t="n">
        <v>2.1439E-005</v>
      </c>
      <c r="I588" s="197" t="n">
        <v>-8.1593E-006</v>
      </c>
      <c r="J588" s="197" t="n">
        <v>-3.356E-007</v>
      </c>
      <c r="K588" s="197" t="n">
        <v>0.00061226</v>
      </c>
      <c r="L588" s="197" t="n">
        <v>2.1775E-005</v>
      </c>
      <c r="M588" s="198" t="n">
        <v>2.04</v>
      </c>
      <c r="N588" s="20" t="n">
        <v>0</v>
      </c>
      <c r="O588" s="20" t="n">
        <v>0</v>
      </c>
      <c r="P588" s="20" t="n">
        <v>0</v>
      </c>
      <c r="Q588" s="20" t="n">
        <v>1</v>
      </c>
      <c r="R588" s="20" t="n">
        <v>6.1226E-006</v>
      </c>
      <c r="S588" s="20" t="n">
        <v>2.177E-007</v>
      </c>
      <c r="T588" s="20" t="n">
        <v>3</v>
      </c>
      <c r="U588" s="20" t="n">
        <v>0</v>
      </c>
      <c r="V588" s="20" t="n">
        <v>0</v>
      </c>
      <c r="W588" s="199" t="s">
        <v>1228</v>
      </c>
      <c r="X588" s="20" t="s">
        <v>1077</v>
      </c>
      <c r="Y588" s="20" t="s">
        <v>361</v>
      </c>
      <c r="Z588" s="20"/>
      <c r="AA588" s="20"/>
      <c r="AB588" s="20"/>
      <c r="AC588" s="20"/>
      <c r="AD588" s="20"/>
      <c r="AE588" s="20"/>
      <c r="AF588" s="20"/>
      <c r="AG588" s="20"/>
      <c r="AH588" s="20"/>
      <c r="AI588" s="20"/>
      <c r="AJ588" s="20"/>
      <c r="AK588" s="20"/>
      <c r="AL588" s="20"/>
      <c r="AM588" s="20"/>
      <c r="AN588" s="20"/>
      <c r="AO588" s="20"/>
    </row>
    <row r="589" customFormat="false" ht="14.25" hidden="false" customHeight="true" outlineLevel="0" collapsed="false">
      <c r="A589" s="20" t="s">
        <v>1227</v>
      </c>
      <c r="B589" s="20" t="s">
        <v>357</v>
      </c>
      <c r="C589" s="20" t="n">
        <v>0</v>
      </c>
      <c r="D589" s="20" t="n">
        <v>200</v>
      </c>
      <c r="E589" s="20" t="n">
        <v>976</v>
      </c>
      <c r="F589" s="20" t="s">
        <v>358</v>
      </c>
      <c r="G589" s="197" t="n">
        <v>0.00060376</v>
      </c>
      <c r="H589" s="197" t="n">
        <v>2.1698E-005</v>
      </c>
      <c r="I589" s="197" t="n">
        <v>-8.1593E-006</v>
      </c>
      <c r="J589" s="197" t="n">
        <v>-3.356E-007</v>
      </c>
      <c r="K589" s="197" t="n">
        <v>0.00061192</v>
      </c>
      <c r="L589" s="197" t="n">
        <v>2.2033E-005</v>
      </c>
      <c r="M589" s="198" t="n">
        <v>2.06</v>
      </c>
      <c r="N589" s="20" t="n">
        <v>0</v>
      </c>
      <c r="O589" s="20" t="n">
        <v>0</v>
      </c>
      <c r="P589" s="20" t="n">
        <v>0</v>
      </c>
      <c r="Q589" s="20" t="n">
        <v>1</v>
      </c>
      <c r="R589" s="20" t="n">
        <v>6.1192E-006</v>
      </c>
      <c r="S589" s="20" t="n">
        <v>2.203E-007</v>
      </c>
      <c r="T589" s="20" t="n">
        <v>3</v>
      </c>
      <c r="U589" s="20" t="n">
        <v>0</v>
      </c>
      <c r="V589" s="20" t="n">
        <v>0</v>
      </c>
      <c r="W589" s="199" t="s">
        <v>1229</v>
      </c>
      <c r="X589" s="20" t="s">
        <v>1077</v>
      </c>
      <c r="Y589" s="20" t="s">
        <v>361</v>
      </c>
      <c r="Z589" s="20"/>
      <c r="AA589" s="20"/>
      <c r="AB589" s="20"/>
      <c r="AC589" s="20"/>
      <c r="AD589" s="20"/>
      <c r="AE589" s="20"/>
      <c r="AF589" s="20"/>
      <c r="AG589" s="20"/>
      <c r="AH589" s="20"/>
      <c r="AI589" s="20"/>
      <c r="AJ589" s="20"/>
      <c r="AK589" s="20"/>
      <c r="AL589" s="20"/>
      <c r="AM589" s="20"/>
      <c r="AN589" s="20"/>
      <c r="AO589" s="20"/>
    </row>
    <row r="590" customFormat="false" ht="14.25" hidden="false" customHeight="true" outlineLevel="0" collapsed="false">
      <c r="A590" s="20"/>
      <c r="B590" s="20"/>
      <c r="C590" s="20"/>
      <c r="D590" s="20"/>
      <c r="E590" s="20"/>
      <c r="F590" s="20"/>
      <c r="G590" s="197"/>
      <c r="H590" s="197"/>
      <c r="I590" s="197"/>
      <c r="J590" s="197"/>
      <c r="K590" s="197"/>
      <c r="L590" s="197"/>
      <c r="M590" s="198"/>
      <c r="N590" s="20"/>
      <c r="O590" s="20"/>
      <c r="P590" s="20"/>
      <c r="Q590" s="20"/>
      <c r="R590" s="20"/>
      <c r="S590" s="20"/>
      <c r="T590" s="20"/>
      <c r="U590" s="20"/>
      <c r="V590" s="20"/>
      <c r="W590" s="199"/>
      <c r="X590" s="20"/>
      <c r="Y590" s="20"/>
      <c r="Z590" s="20"/>
      <c r="AA590" s="20"/>
      <c r="AB590" s="20"/>
      <c r="AC590" s="20"/>
      <c r="AD590" s="20"/>
      <c r="AE590" s="20"/>
      <c r="AF590" s="20"/>
      <c r="AG590" s="20"/>
      <c r="AH590" s="20"/>
      <c r="AI590" s="20"/>
      <c r="AJ590" s="20"/>
      <c r="AK590" s="20"/>
      <c r="AL590" s="20"/>
      <c r="AM590" s="20"/>
      <c r="AN590" s="20"/>
      <c r="AO590" s="20"/>
    </row>
    <row r="591" customFormat="false" ht="14.25" hidden="false" customHeight="true" outlineLevel="0" collapsed="false">
      <c r="A591" s="20"/>
      <c r="B591" s="20"/>
      <c r="C591" s="20"/>
      <c r="D591" s="20"/>
      <c r="E591" s="20"/>
      <c r="F591" s="20"/>
      <c r="G591" s="197"/>
      <c r="H591" s="197"/>
      <c r="I591" s="197"/>
      <c r="J591" s="197"/>
      <c r="K591" s="197"/>
      <c r="L591" s="197"/>
      <c r="M591" s="198"/>
      <c r="N591" s="20"/>
      <c r="O591" s="20"/>
      <c r="P591" s="20"/>
      <c r="Q591" s="20"/>
      <c r="R591" s="20"/>
      <c r="S591" s="20"/>
      <c r="T591" s="20"/>
      <c r="U591" s="20"/>
      <c r="V591" s="20"/>
      <c r="W591" s="199"/>
      <c r="X591" s="20"/>
      <c r="Y591" s="20"/>
      <c r="Z591" s="20"/>
      <c r="AA591" s="20"/>
      <c r="AB591" s="20"/>
      <c r="AC591" s="20"/>
      <c r="AD591" s="20"/>
      <c r="AE591" s="20"/>
      <c r="AF591" s="20"/>
      <c r="AG591" s="20"/>
      <c r="AH591" s="20"/>
      <c r="AI591" s="20"/>
      <c r="AJ591" s="20"/>
      <c r="AK591" s="20"/>
      <c r="AL591" s="20"/>
      <c r="AM591" s="20"/>
      <c r="AN591" s="20"/>
      <c r="AO591" s="20"/>
    </row>
    <row r="592" customFormat="false" ht="14.25" hidden="false" customHeight="true" outlineLevel="0" collapsed="false">
      <c r="A592" s="20"/>
      <c r="B592" s="20"/>
      <c r="C592" s="20"/>
      <c r="D592" s="20"/>
      <c r="E592" s="20"/>
      <c r="F592" s="20"/>
      <c r="G592" s="197"/>
      <c r="H592" s="197"/>
      <c r="I592" s="197"/>
      <c r="J592" s="197"/>
      <c r="K592" s="197"/>
      <c r="L592" s="197"/>
      <c r="M592" s="198"/>
      <c r="N592" s="20"/>
      <c r="O592" s="20"/>
      <c r="P592" s="20"/>
      <c r="Q592" s="20"/>
      <c r="R592" s="20"/>
      <c r="S592" s="20"/>
      <c r="T592" s="20"/>
      <c r="U592" s="20"/>
      <c r="V592" s="20"/>
      <c r="W592" s="199"/>
      <c r="X592" s="20"/>
      <c r="Y592" s="20"/>
      <c r="Z592" s="20"/>
      <c r="AA592" s="20"/>
      <c r="AB592" s="20"/>
      <c r="AC592" s="20"/>
      <c r="AD592" s="20"/>
      <c r="AE592" s="20"/>
      <c r="AF592" s="20"/>
      <c r="AG592" s="20"/>
      <c r="AH592" s="20"/>
      <c r="AI592" s="20"/>
      <c r="AJ592" s="20"/>
      <c r="AK592" s="20"/>
      <c r="AL592" s="20"/>
      <c r="AM592" s="20"/>
      <c r="AN592" s="20"/>
      <c r="AO592" s="20"/>
    </row>
    <row r="593" customFormat="false" ht="14.25" hidden="false" customHeight="true" outlineLevel="0" collapsed="false">
      <c r="A593" s="20"/>
      <c r="B593" s="20"/>
      <c r="C593" s="20"/>
      <c r="D593" s="20"/>
      <c r="E593" s="20"/>
      <c r="F593" s="20"/>
      <c r="G593" s="197"/>
      <c r="H593" s="197"/>
      <c r="I593" s="197"/>
      <c r="J593" s="197"/>
      <c r="K593" s="197"/>
      <c r="L593" s="197"/>
      <c r="M593" s="198"/>
      <c r="N593" s="20"/>
      <c r="O593" s="20"/>
      <c r="P593" s="20"/>
      <c r="Q593" s="20"/>
      <c r="R593" s="20"/>
      <c r="S593" s="20"/>
      <c r="T593" s="20"/>
      <c r="U593" s="20"/>
      <c r="V593" s="20"/>
      <c r="W593" s="199"/>
      <c r="X593" s="20"/>
      <c r="Y593" s="20"/>
      <c r="Z593" s="20"/>
      <c r="AA593" s="20"/>
      <c r="AB593" s="20"/>
      <c r="AC593" s="20"/>
      <c r="AD593" s="20"/>
      <c r="AE593" s="20"/>
      <c r="AF593" s="20"/>
      <c r="AG593" s="20"/>
      <c r="AH593" s="20"/>
      <c r="AI593" s="20"/>
      <c r="AJ593" s="20"/>
      <c r="AK593" s="20"/>
      <c r="AL593" s="20"/>
      <c r="AM593" s="20"/>
      <c r="AN593" s="20"/>
      <c r="AO593" s="20"/>
    </row>
    <row r="594" customFormat="false" ht="14.25" hidden="false" customHeight="true" outlineLevel="0" collapsed="false">
      <c r="A594" s="20"/>
      <c r="B594" s="20"/>
      <c r="C594" s="20"/>
      <c r="D594" s="20"/>
      <c r="E594" s="20"/>
      <c r="F594" s="20"/>
      <c r="G594" s="197"/>
      <c r="H594" s="197"/>
      <c r="I594" s="197"/>
      <c r="J594" s="197"/>
      <c r="K594" s="197"/>
      <c r="L594" s="197"/>
      <c r="M594" s="198"/>
      <c r="N594" s="20"/>
      <c r="O594" s="20"/>
      <c r="P594" s="20"/>
      <c r="Q594" s="20"/>
      <c r="R594" s="20"/>
      <c r="S594" s="20"/>
      <c r="T594" s="20"/>
      <c r="U594" s="20"/>
      <c r="V594" s="20"/>
      <c r="W594" s="199"/>
      <c r="X594" s="20"/>
      <c r="Y594" s="20"/>
      <c r="Z594" s="20"/>
      <c r="AA594" s="20"/>
      <c r="AB594" s="20"/>
      <c r="AC594" s="20"/>
      <c r="AD594" s="20"/>
      <c r="AE594" s="20"/>
      <c r="AF594" s="20"/>
      <c r="AG594" s="20"/>
      <c r="AH594" s="20"/>
      <c r="AI594" s="20"/>
      <c r="AJ594" s="20"/>
      <c r="AK594" s="20"/>
      <c r="AL594" s="20"/>
      <c r="AM594" s="20"/>
      <c r="AN594" s="20"/>
      <c r="AO594" s="20"/>
    </row>
    <row r="595" customFormat="false" ht="14.25" hidden="false" customHeight="true" outlineLevel="0" collapsed="false">
      <c r="A595" s="20"/>
      <c r="B595" s="20"/>
      <c r="C595" s="20"/>
      <c r="D595" s="20"/>
      <c r="E595" s="20"/>
      <c r="F595" s="20"/>
      <c r="G595" s="197"/>
      <c r="H595" s="197"/>
      <c r="I595" s="197"/>
      <c r="J595" s="197"/>
      <c r="K595" s="197"/>
      <c r="L595" s="197"/>
      <c r="M595" s="198"/>
      <c r="N595" s="20"/>
      <c r="O595" s="20"/>
      <c r="P595" s="20"/>
      <c r="Q595" s="20"/>
      <c r="R595" s="20"/>
      <c r="S595" s="20"/>
      <c r="T595" s="20"/>
      <c r="U595" s="20"/>
      <c r="V595" s="20"/>
      <c r="W595" s="199"/>
      <c r="X595" s="20"/>
      <c r="Y595" s="20"/>
      <c r="Z595" s="20"/>
      <c r="AA595" s="20"/>
      <c r="AB595" s="20"/>
      <c r="AC595" s="20"/>
      <c r="AD595" s="20"/>
      <c r="AE595" s="20"/>
      <c r="AF595" s="20"/>
      <c r="AG595" s="20"/>
      <c r="AH595" s="20"/>
      <c r="AI595" s="20"/>
      <c r="AJ595" s="20"/>
      <c r="AK595" s="20"/>
      <c r="AL595" s="20"/>
      <c r="AM595" s="20"/>
      <c r="AN595" s="20"/>
      <c r="AO595" s="20"/>
    </row>
    <row r="596" customFormat="false" ht="14.25" hidden="false" customHeight="true" outlineLevel="0" collapsed="false">
      <c r="A596" s="20"/>
      <c r="B596" s="20"/>
      <c r="C596" s="20"/>
      <c r="D596" s="20"/>
      <c r="E596" s="20"/>
      <c r="F596" s="20"/>
      <c r="G596" s="197"/>
      <c r="H596" s="197"/>
      <c r="I596" s="197"/>
      <c r="J596" s="197"/>
      <c r="K596" s="197"/>
      <c r="L596" s="197"/>
      <c r="M596" s="198"/>
      <c r="N596" s="20"/>
      <c r="O596" s="20"/>
      <c r="P596" s="20"/>
      <c r="Q596" s="20"/>
      <c r="R596" s="20"/>
      <c r="S596" s="20"/>
      <c r="T596" s="20"/>
      <c r="U596" s="20"/>
      <c r="V596" s="20"/>
      <c r="W596" s="199"/>
      <c r="X596" s="20"/>
      <c r="Y596" s="20"/>
      <c r="Z596" s="20"/>
      <c r="AA596" s="20"/>
      <c r="AB596" s="20"/>
      <c r="AC596" s="20"/>
      <c r="AD596" s="20"/>
      <c r="AE596" s="20"/>
      <c r="AF596" s="20"/>
      <c r="AG596" s="20"/>
      <c r="AH596" s="20"/>
      <c r="AI596" s="20"/>
      <c r="AJ596" s="20"/>
      <c r="AK596" s="20"/>
      <c r="AL596" s="20"/>
      <c r="AM596" s="20"/>
      <c r="AN596" s="20"/>
      <c r="AO596" s="20"/>
    </row>
    <row r="597" customFormat="false" ht="14.25" hidden="false" customHeight="true" outlineLevel="0" collapsed="false">
      <c r="A597" s="20"/>
      <c r="B597" s="20"/>
      <c r="C597" s="20"/>
      <c r="D597" s="20"/>
      <c r="E597" s="20"/>
      <c r="F597" s="20"/>
      <c r="G597" s="197"/>
      <c r="H597" s="197"/>
      <c r="I597" s="197"/>
      <c r="J597" s="197"/>
      <c r="K597" s="197"/>
      <c r="L597" s="197"/>
      <c r="M597" s="198"/>
      <c r="N597" s="20"/>
      <c r="O597" s="20"/>
      <c r="P597" s="20"/>
      <c r="Q597" s="20"/>
      <c r="R597" s="20"/>
      <c r="S597" s="20"/>
      <c r="T597" s="20"/>
      <c r="U597" s="20"/>
      <c r="V597" s="20"/>
      <c r="W597" s="199"/>
      <c r="X597" s="20"/>
      <c r="Y597" s="20"/>
      <c r="Z597" s="20"/>
      <c r="AA597" s="20"/>
      <c r="AB597" s="20"/>
      <c r="AC597" s="20"/>
      <c r="AD597" s="20"/>
      <c r="AE597" s="20"/>
      <c r="AF597" s="20"/>
      <c r="AG597" s="20"/>
      <c r="AH597" s="20"/>
      <c r="AI597" s="20"/>
      <c r="AJ597" s="20"/>
      <c r="AK597" s="20"/>
      <c r="AL597" s="20"/>
      <c r="AM597" s="20"/>
      <c r="AN597" s="20"/>
      <c r="AO597" s="20"/>
    </row>
    <row r="598" customFormat="false" ht="14.25" hidden="false" customHeight="true" outlineLevel="0" collapsed="false">
      <c r="A598" s="20"/>
      <c r="B598" s="20"/>
      <c r="C598" s="20"/>
      <c r="D598" s="20"/>
      <c r="E598" s="20"/>
      <c r="F598" s="20"/>
      <c r="G598" s="197"/>
      <c r="H598" s="197"/>
      <c r="I598" s="197"/>
      <c r="J598" s="197"/>
      <c r="K598" s="197"/>
      <c r="L598" s="197"/>
      <c r="M598" s="198"/>
      <c r="N598" s="20"/>
      <c r="O598" s="20"/>
      <c r="P598" s="20"/>
      <c r="Q598" s="20"/>
      <c r="R598" s="20"/>
      <c r="S598" s="20"/>
      <c r="T598" s="20"/>
      <c r="U598" s="20"/>
      <c r="V598" s="20"/>
      <c r="W598" s="199"/>
      <c r="X598" s="20"/>
      <c r="Y598" s="20"/>
      <c r="Z598" s="20"/>
      <c r="AA598" s="20"/>
      <c r="AB598" s="20"/>
      <c r="AC598" s="20"/>
      <c r="AD598" s="20"/>
      <c r="AE598" s="20"/>
      <c r="AF598" s="20"/>
      <c r="AG598" s="20"/>
      <c r="AH598" s="20"/>
      <c r="AI598" s="20"/>
      <c r="AJ598" s="20"/>
      <c r="AK598" s="20"/>
      <c r="AL598" s="20"/>
      <c r="AM598" s="20"/>
      <c r="AN598" s="20"/>
      <c r="AO598" s="20"/>
    </row>
    <row r="599" customFormat="false" ht="14.25" hidden="false" customHeight="true" outlineLevel="0" collapsed="false">
      <c r="A599" s="20"/>
      <c r="B599" s="20"/>
      <c r="C599" s="20"/>
      <c r="D599" s="20"/>
      <c r="E599" s="20"/>
      <c r="F599" s="20"/>
      <c r="G599" s="197"/>
      <c r="H599" s="197"/>
      <c r="I599" s="197"/>
      <c r="J599" s="197"/>
      <c r="K599" s="197"/>
      <c r="L599" s="197"/>
      <c r="M599" s="198"/>
      <c r="N599" s="20"/>
      <c r="O599" s="20"/>
      <c r="P599" s="20"/>
      <c r="Q599" s="20"/>
      <c r="R599" s="20"/>
      <c r="S599" s="20"/>
      <c r="T599" s="20"/>
      <c r="U599" s="20"/>
      <c r="V599" s="20"/>
      <c r="W599" s="199"/>
      <c r="X599" s="20"/>
      <c r="Y599" s="20"/>
      <c r="Z599" s="20"/>
      <c r="AA599" s="20"/>
      <c r="AB599" s="20"/>
      <c r="AC599" s="20"/>
      <c r="AD599" s="20"/>
      <c r="AE599" s="20"/>
      <c r="AF599" s="20"/>
      <c r="AG599" s="20"/>
      <c r="AH599" s="20"/>
      <c r="AI599" s="20"/>
      <c r="AJ599" s="20"/>
      <c r="AK599" s="20"/>
      <c r="AL599" s="20"/>
      <c r="AM599" s="20"/>
      <c r="AN599" s="20"/>
      <c r="AO599" s="20"/>
    </row>
    <row r="600" customFormat="false" ht="14.25" hidden="false" customHeight="true" outlineLevel="0" collapsed="false">
      <c r="A600" s="20"/>
      <c r="B600" s="20"/>
      <c r="C600" s="20"/>
      <c r="D600" s="20"/>
      <c r="E600" s="20"/>
      <c r="F600" s="20"/>
      <c r="G600" s="197"/>
      <c r="H600" s="197"/>
      <c r="I600" s="197"/>
      <c r="J600" s="197"/>
      <c r="K600" s="197"/>
      <c r="L600" s="197"/>
      <c r="M600" s="198"/>
      <c r="N600" s="20"/>
      <c r="O600" s="20"/>
      <c r="P600" s="20"/>
      <c r="Q600" s="20"/>
      <c r="R600" s="20"/>
      <c r="S600" s="20"/>
      <c r="T600" s="20"/>
      <c r="U600" s="20"/>
      <c r="V600" s="20"/>
      <c r="W600" s="199"/>
      <c r="X600" s="20"/>
      <c r="Y600" s="20"/>
      <c r="Z600" s="20"/>
      <c r="AA600" s="20"/>
      <c r="AB600" s="20"/>
      <c r="AC600" s="20"/>
      <c r="AD600" s="20"/>
      <c r="AE600" s="20"/>
      <c r="AF600" s="20"/>
      <c r="AG600" s="20"/>
      <c r="AH600" s="20"/>
      <c r="AI600" s="20"/>
      <c r="AJ600" s="20"/>
      <c r="AK600" s="20"/>
      <c r="AL600" s="20"/>
      <c r="AM600" s="20"/>
      <c r="AN600" s="20"/>
      <c r="AO600" s="20"/>
    </row>
    <row r="601" customFormat="false" ht="14.25" hidden="false" customHeight="true" outlineLevel="0" collapsed="false">
      <c r="A601" s="20"/>
      <c r="B601" s="20"/>
      <c r="C601" s="20"/>
      <c r="D601" s="20"/>
      <c r="E601" s="20"/>
      <c r="F601" s="20"/>
      <c r="G601" s="197"/>
      <c r="H601" s="197"/>
      <c r="I601" s="197"/>
      <c r="J601" s="197"/>
      <c r="K601" s="197"/>
      <c r="L601" s="197"/>
      <c r="M601" s="198"/>
      <c r="N601" s="20"/>
      <c r="O601" s="20"/>
      <c r="P601" s="20"/>
      <c r="Q601" s="20"/>
      <c r="R601" s="20"/>
      <c r="S601" s="20"/>
      <c r="T601" s="20"/>
      <c r="U601" s="20"/>
      <c r="V601" s="20"/>
      <c r="W601" s="199"/>
      <c r="X601" s="20"/>
      <c r="Y601" s="20"/>
      <c r="Z601" s="20"/>
      <c r="AA601" s="20"/>
      <c r="AB601" s="20"/>
      <c r="AC601" s="20"/>
      <c r="AD601" s="20"/>
      <c r="AE601" s="20"/>
      <c r="AF601" s="20"/>
      <c r="AG601" s="20"/>
      <c r="AH601" s="20"/>
      <c r="AI601" s="20"/>
      <c r="AJ601" s="20"/>
      <c r="AK601" s="20"/>
      <c r="AL601" s="20"/>
      <c r="AM601" s="20"/>
      <c r="AN601" s="20"/>
      <c r="AO601" s="20"/>
    </row>
    <row r="602" customFormat="false" ht="14.25" hidden="false" customHeight="true" outlineLevel="0" collapsed="false">
      <c r="A602" s="20"/>
      <c r="B602" s="20"/>
      <c r="C602" s="20"/>
      <c r="D602" s="20"/>
      <c r="E602" s="20"/>
      <c r="F602" s="20"/>
      <c r="G602" s="197"/>
      <c r="H602" s="197"/>
      <c r="I602" s="197"/>
      <c r="J602" s="197"/>
      <c r="K602" s="197"/>
      <c r="L602" s="197"/>
      <c r="M602" s="198"/>
      <c r="N602" s="20"/>
      <c r="O602" s="20"/>
      <c r="P602" s="20"/>
      <c r="Q602" s="20"/>
      <c r="R602" s="20"/>
      <c r="S602" s="20"/>
      <c r="T602" s="20"/>
      <c r="U602" s="20"/>
      <c r="V602" s="20"/>
      <c r="W602" s="199"/>
      <c r="X602" s="20"/>
      <c r="Y602" s="20"/>
      <c r="Z602" s="20"/>
      <c r="AA602" s="20"/>
      <c r="AB602" s="20"/>
      <c r="AC602" s="20"/>
      <c r="AD602" s="20"/>
      <c r="AE602" s="20"/>
      <c r="AF602" s="20"/>
      <c r="AG602" s="20"/>
      <c r="AH602" s="20"/>
      <c r="AI602" s="20"/>
      <c r="AJ602" s="20"/>
      <c r="AK602" s="20"/>
      <c r="AL602" s="20"/>
      <c r="AM602" s="20"/>
      <c r="AN602" s="20"/>
      <c r="AO602" s="20"/>
    </row>
    <row r="603" customFormat="false" ht="14.25" hidden="false" customHeight="true" outlineLevel="0" collapsed="false">
      <c r="A603" s="20"/>
      <c r="B603" s="20"/>
      <c r="C603" s="20"/>
      <c r="D603" s="20"/>
      <c r="E603" s="20"/>
      <c r="F603" s="20"/>
      <c r="G603" s="197"/>
      <c r="H603" s="197"/>
      <c r="I603" s="197"/>
      <c r="J603" s="197"/>
      <c r="K603" s="197"/>
      <c r="L603" s="197"/>
      <c r="M603" s="198"/>
      <c r="N603" s="20"/>
      <c r="O603" s="20"/>
      <c r="P603" s="20"/>
      <c r="Q603" s="20"/>
      <c r="R603" s="20"/>
      <c r="S603" s="20"/>
      <c r="T603" s="20"/>
      <c r="U603" s="20"/>
      <c r="V603" s="20"/>
      <c r="W603" s="199"/>
      <c r="X603" s="20"/>
      <c r="Y603" s="20"/>
      <c r="Z603" s="20"/>
      <c r="AA603" s="20"/>
      <c r="AB603" s="20"/>
      <c r="AC603" s="20"/>
      <c r="AD603" s="20"/>
      <c r="AE603" s="20"/>
      <c r="AF603" s="20"/>
      <c r="AG603" s="20"/>
      <c r="AH603" s="20"/>
      <c r="AI603" s="20"/>
      <c r="AJ603" s="20"/>
      <c r="AK603" s="20"/>
      <c r="AL603" s="20"/>
      <c r="AM603" s="20"/>
      <c r="AN603" s="20"/>
      <c r="AO603" s="20"/>
    </row>
    <row r="604" customFormat="false" ht="14.25" hidden="false" customHeight="true" outlineLevel="0" collapsed="false">
      <c r="A604" s="20"/>
      <c r="B604" s="20"/>
      <c r="C604" s="20"/>
      <c r="D604" s="20"/>
      <c r="E604" s="20"/>
      <c r="F604" s="20"/>
      <c r="G604" s="197"/>
      <c r="H604" s="197"/>
      <c r="I604" s="197"/>
      <c r="J604" s="197"/>
      <c r="K604" s="197"/>
      <c r="L604" s="197"/>
      <c r="M604" s="198"/>
      <c r="N604" s="20"/>
      <c r="O604" s="20"/>
      <c r="P604" s="20"/>
      <c r="Q604" s="20"/>
      <c r="R604" s="20"/>
      <c r="S604" s="20"/>
      <c r="T604" s="20"/>
      <c r="U604" s="20"/>
      <c r="V604" s="20"/>
      <c r="W604" s="199"/>
      <c r="X604" s="20"/>
      <c r="Y604" s="20"/>
      <c r="Z604" s="20"/>
      <c r="AA604" s="20"/>
      <c r="AB604" s="20"/>
      <c r="AC604" s="20"/>
      <c r="AD604" s="20"/>
      <c r="AE604" s="20"/>
      <c r="AF604" s="20"/>
      <c r="AG604" s="20"/>
      <c r="AH604" s="20"/>
      <c r="AI604" s="20"/>
      <c r="AJ604" s="20"/>
      <c r="AK604" s="20"/>
      <c r="AL604" s="20"/>
      <c r="AM604" s="20"/>
      <c r="AN604" s="20"/>
      <c r="AO604" s="20"/>
    </row>
    <row r="605" customFormat="false" ht="14.25" hidden="false" customHeight="true" outlineLevel="0" collapsed="false">
      <c r="A605" s="20"/>
      <c r="B605" s="20"/>
      <c r="C605" s="20"/>
      <c r="D605" s="20"/>
      <c r="E605" s="20"/>
      <c r="F605" s="20"/>
      <c r="G605" s="197"/>
      <c r="H605" s="197"/>
      <c r="I605" s="197"/>
      <c r="J605" s="197"/>
      <c r="K605" s="197"/>
      <c r="L605" s="197"/>
      <c r="M605" s="198"/>
      <c r="N605" s="20"/>
      <c r="O605" s="20"/>
      <c r="P605" s="20"/>
      <c r="Q605" s="20"/>
      <c r="R605" s="20"/>
      <c r="S605" s="20"/>
      <c r="T605" s="20"/>
      <c r="U605" s="20"/>
      <c r="V605" s="20"/>
      <c r="W605" s="199"/>
      <c r="X605" s="20"/>
      <c r="Y605" s="20"/>
      <c r="Z605" s="20"/>
      <c r="AA605" s="20"/>
      <c r="AB605" s="20"/>
      <c r="AC605" s="20"/>
      <c r="AD605" s="20"/>
      <c r="AE605" s="20"/>
      <c r="AF605" s="20"/>
      <c r="AG605" s="20"/>
      <c r="AH605" s="20"/>
      <c r="AI605" s="20"/>
      <c r="AJ605" s="20"/>
      <c r="AK605" s="20"/>
      <c r="AL605" s="20"/>
      <c r="AM605" s="20"/>
      <c r="AN605" s="20"/>
      <c r="AO605" s="20"/>
    </row>
    <row r="606" customFormat="false" ht="14.25" hidden="false" customHeight="true" outlineLevel="0" collapsed="false">
      <c r="A606" s="20"/>
      <c r="B606" s="20"/>
      <c r="C606" s="20"/>
      <c r="D606" s="20"/>
      <c r="E606" s="20"/>
      <c r="F606" s="20"/>
      <c r="G606" s="197"/>
      <c r="H606" s="197"/>
      <c r="I606" s="197"/>
      <c r="J606" s="197"/>
      <c r="K606" s="197"/>
      <c r="L606" s="197"/>
      <c r="M606" s="198"/>
      <c r="N606" s="20"/>
      <c r="O606" s="20"/>
      <c r="P606" s="20"/>
      <c r="Q606" s="20"/>
      <c r="R606" s="20"/>
      <c r="S606" s="20"/>
      <c r="T606" s="20"/>
      <c r="U606" s="20"/>
      <c r="V606" s="20"/>
      <c r="W606" s="199"/>
      <c r="X606" s="20"/>
      <c r="Y606" s="20"/>
      <c r="Z606" s="20"/>
      <c r="AA606" s="20"/>
      <c r="AB606" s="20"/>
      <c r="AC606" s="20"/>
      <c r="AD606" s="20"/>
      <c r="AE606" s="20"/>
      <c r="AF606" s="20"/>
      <c r="AG606" s="20"/>
      <c r="AH606" s="20"/>
      <c r="AI606" s="20"/>
      <c r="AJ606" s="20"/>
      <c r="AK606" s="20"/>
      <c r="AL606" s="20"/>
      <c r="AM606" s="20"/>
      <c r="AN606" s="20"/>
      <c r="AO606" s="20"/>
    </row>
    <row r="607" customFormat="false" ht="14.25" hidden="false" customHeight="true" outlineLevel="0" collapsed="false">
      <c r="A607" s="20"/>
      <c r="B607" s="20"/>
      <c r="C607" s="20"/>
      <c r="D607" s="20"/>
      <c r="E607" s="20"/>
      <c r="F607" s="20"/>
      <c r="G607" s="197"/>
      <c r="H607" s="197"/>
      <c r="I607" s="197"/>
      <c r="J607" s="197"/>
      <c r="K607" s="197"/>
      <c r="L607" s="197"/>
      <c r="M607" s="198"/>
      <c r="N607" s="20"/>
      <c r="O607" s="20"/>
      <c r="P607" s="20"/>
      <c r="Q607" s="20"/>
      <c r="R607" s="20"/>
      <c r="S607" s="20"/>
      <c r="T607" s="20"/>
      <c r="U607" s="20"/>
      <c r="V607" s="20"/>
      <c r="W607" s="199"/>
      <c r="X607" s="20"/>
      <c r="Y607" s="20"/>
      <c r="Z607" s="20"/>
      <c r="AA607" s="20"/>
      <c r="AB607" s="20"/>
      <c r="AC607" s="20"/>
      <c r="AD607" s="20"/>
      <c r="AE607" s="20"/>
      <c r="AF607" s="20"/>
      <c r="AG607" s="20"/>
      <c r="AH607" s="20"/>
      <c r="AI607" s="20"/>
      <c r="AJ607" s="20"/>
      <c r="AK607" s="20"/>
      <c r="AL607" s="20"/>
      <c r="AM607" s="20"/>
      <c r="AN607" s="20"/>
      <c r="AO607" s="20"/>
    </row>
    <row r="608" customFormat="false" ht="14.25" hidden="false" customHeight="true" outlineLevel="0" collapsed="false">
      <c r="A608" s="20"/>
      <c r="B608" s="20"/>
      <c r="C608" s="20"/>
      <c r="D608" s="20"/>
      <c r="E608" s="20"/>
      <c r="F608" s="20"/>
      <c r="G608" s="197"/>
      <c r="H608" s="197"/>
      <c r="I608" s="197"/>
      <c r="J608" s="197"/>
      <c r="K608" s="197"/>
      <c r="L608" s="197"/>
      <c r="M608" s="198"/>
      <c r="N608" s="20"/>
      <c r="O608" s="20"/>
      <c r="P608" s="20"/>
      <c r="Q608" s="20"/>
      <c r="R608" s="20"/>
      <c r="S608" s="20"/>
      <c r="T608" s="20"/>
      <c r="U608" s="20"/>
      <c r="V608" s="20"/>
      <c r="W608" s="199"/>
      <c r="X608" s="20"/>
      <c r="Y608" s="20"/>
      <c r="Z608" s="20"/>
      <c r="AA608" s="20"/>
      <c r="AB608" s="20"/>
      <c r="AC608" s="20"/>
      <c r="AD608" s="20"/>
      <c r="AE608" s="20"/>
      <c r="AF608" s="20"/>
      <c r="AG608" s="20"/>
      <c r="AH608" s="20"/>
      <c r="AI608" s="20"/>
      <c r="AJ608" s="20"/>
      <c r="AK608" s="20"/>
      <c r="AL608" s="20"/>
      <c r="AM608" s="20"/>
      <c r="AN608" s="20"/>
      <c r="AO608" s="20"/>
    </row>
    <row r="609" customFormat="false" ht="14.25" hidden="false" customHeight="true" outlineLevel="0" collapsed="false">
      <c r="A609" s="20"/>
      <c r="B609" s="20"/>
      <c r="C609" s="20"/>
      <c r="D609" s="20"/>
      <c r="E609" s="20"/>
      <c r="F609" s="20"/>
      <c r="G609" s="197"/>
      <c r="H609" s="197"/>
      <c r="I609" s="197"/>
      <c r="J609" s="197"/>
      <c r="K609" s="197"/>
      <c r="L609" s="197"/>
      <c r="M609" s="198"/>
      <c r="N609" s="20"/>
      <c r="O609" s="20"/>
      <c r="P609" s="20"/>
      <c r="Q609" s="20"/>
      <c r="R609" s="20"/>
      <c r="S609" s="20"/>
      <c r="T609" s="20"/>
      <c r="U609" s="20"/>
      <c r="V609" s="20"/>
      <c r="W609" s="199"/>
      <c r="X609" s="20"/>
      <c r="Y609" s="20"/>
      <c r="Z609" s="20"/>
      <c r="AA609" s="20"/>
      <c r="AB609" s="20"/>
      <c r="AC609" s="20"/>
      <c r="AD609" s="20"/>
      <c r="AE609" s="20"/>
      <c r="AF609" s="20"/>
      <c r="AG609" s="20"/>
      <c r="AH609" s="20"/>
      <c r="AI609" s="20"/>
      <c r="AJ609" s="20"/>
      <c r="AK609" s="20"/>
      <c r="AL609" s="20"/>
      <c r="AM609" s="20"/>
      <c r="AN609" s="20"/>
      <c r="AO609" s="20"/>
    </row>
    <row r="610" customFormat="false" ht="14.25" hidden="false" customHeight="true" outlineLevel="0" collapsed="false">
      <c r="A610" s="20"/>
      <c r="B610" s="20"/>
      <c r="C610" s="20"/>
      <c r="D610" s="20"/>
      <c r="E610" s="20"/>
      <c r="F610" s="20"/>
      <c r="G610" s="197"/>
      <c r="H610" s="197"/>
      <c r="I610" s="197"/>
      <c r="J610" s="197"/>
      <c r="K610" s="197"/>
      <c r="L610" s="197"/>
      <c r="M610" s="198"/>
      <c r="N610" s="20"/>
      <c r="O610" s="20"/>
      <c r="P610" s="20"/>
      <c r="Q610" s="20"/>
      <c r="R610" s="20"/>
      <c r="S610" s="20"/>
      <c r="T610" s="20"/>
      <c r="U610" s="20"/>
      <c r="V610" s="20"/>
      <c r="W610" s="199"/>
      <c r="X610" s="20"/>
      <c r="Y610" s="20"/>
      <c r="Z610" s="20"/>
      <c r="AA610" s="20"/>
      <c r="AB610" s="20"/>
      <c r="AC610" s="20"/>
      <c r="AD610" s="20"/>
      <c r="AE610" s="20"/>
      <c r="AF610" s="20"/>
      <c r="AG610" s="20"/>
      <c r="AH610" s="20"/>
      <c r="AI610" s="20"/>
      <c r="AJ610" s="20"/>
      <c r="AK610" s="20"/>
      <c r="AL610" s="20"/>
      <c r="AM610" s="20"/>
      <c r="AN610" s="20"/>
      <c r="AO610" s="20"/>
    </row>
    <row r="611" customFormat="false" ht="14.25" hidden="false" customHeight="true" outlineLevel="0" collapsed="false">
      <c r="A611" s="20"/>
      <c r="B611" s="20"/>
      <c r="C611" s="20"/>
      <c r="D611" s="20"/>
      <c r="E611" s="20"/>
      <c r="F611" s="20"/>
      <c r="G611" s="197"/>
      <c r="H611" s="197"/>
      <c r="I611" s="197"/>
      <c r="J611" s="197"/>
      <c r="K611" s="197"/>
      <c r="L611" s="197"/>
      <c r="M611" s="198"/>
      <c r="N611" s="20"/>
      <c r="O611" s="20"/>
      <c r="P611" s="20"/>
      <c r="Q611" s="20"/>
      <c r="R611" s="20"/>
      <c r="S611" s="20"/>
      <c r="T611" s="20"/>
      <c r="U611" s="20"/>
      <c r="V611" s="20"/>
      <c r="W611" s="199"/>
      <c r="X611" s="20"/>
      <c r="Y611" s="20"/>
      <c r="Z611" s="20"/>
      <c r="AA611" s="20"/>
      <c r="AB611" s="20"/>
      <c r="AC611" s="20"/>
      <c r="AD611" s="20"/>
      <c r="AE611" s="20"/>
      <c r="AF611" s="20"/>
      <c r="AG611" s="20"/>
      <c r="AH611" s="20"/>
      <c r="AI611" s="20"/>
      <c r="AJ611" s="20"/>
      <c r="AK611" s="20"/>
      <c r="AL611" s="20"/>
      <c r="AM611" s="20"/>
      <c r="AN611" s="20"/>
      <c r="AO611" s="20"/>
    </row>
    <row r="612" customFormat="false" ht="14.25" hidden="false" customHeight="true" outlineLevel="0" collapsed="false">
      <c r="A612" s="20"/>
      <c r="B612" s="20"/>
      <c r="C612" s="20"/>
      <c r="D612" s="20"/>
      <c r="E612" s="20"/>
      <c r="F612" s="20"/>
      <c r="G612" s="197"/>
      <c r="H612" s="197"/>
      <c r="I612" s="197"/>
      <c r="J612" s="197"/>
      <c r="K612" s="197"/>
      <c r="L612" s="197"/>
      <c r="M612" s="198"/>
      <c r="N612" s="20"/>
      <c r="O612" s="20"/>
      <c r="P612" s="20"/>
      <c r="Q612" s="20"/>
      <c r="R612" s="20"/>
      <c r="S612" s="20"/>
      <c r="T612" s="20"/>
      <c r="U612" s="20"/>
      <c r="V612" s="20"/>
      <c r="W612" s="199"/>
      <c r="X612" s="20"/>
      <c r="Y612" s="20"/>
      <c r="Z612" s="20"/>
      <c r="AA612" s="20"/>
      <c r="AB612" s="20"/>
      <c r="AC612" s="20"/>
      <c r="AD612" s="20"/>
      <c r="AE612" s="20"/>
      <c r="AF612" s="20"/>
      <c r="AG612" s="20"/>
      <c r="AH612" s="20"/>
      <c r="AI612" s="20"/>
      <c r="AJ612" s="20"/>
      <c r="AK612" s="20"/>
      <c r="AL612" s="20"/>
      <c r="AM612" s="20"/>
      <c r="AN612" s="20"/>
      <c r="AO612" s="20"/>
    </row>
    <row r="613" customFormat="false" ht="14.25" hidden="false" customHeight="true" outlineLevel="0" collapsed="false">
      <c r="A613" s="20"/>
      <c r="B613" s="20"/>
      <c r="C613" s="20"/>
      <c r="D613" s="20"/>
      <c r="E613" s="20"/>
      <c r="F613" s="20"/>
      <c r="G613" s="197"/>
      <c r="H613" s="197"/>
      <c r="I613" s="197"/>
      <c r="J613" s="197"/>
      <c r="K613" s="197"/>
      <c r="L613" s="197"/>
      <c r="M613" s="198"/>
      <c r="N613" s="20"/>
      <c r="O613" s="20"/>
      <c r="P613" s="20"/>
      <c r="Q613" s="20"/>
      <c r="R613" s="20"/>
      <c r="S613" s="20"/>
      <c r="T613" s="20"/>
      <c r="U613" s="20"/>
      <c r="V613" s="20"/>
      <c r="W613" s="199"/>
      <c r="X613" s="20"/>
      <c r="Y613" s="20"/>
      <c r="Z613" s="20"/>
      <c r="AA613" s="20"/>
      <c r="AB613" s="20"/>
      <c r="AC613" s="20"/>
      <c r="AD613" s="20"/>
      <c r="AE613" s="20"/>
      <c r="AF613" s="20"/>
      <c r="AG613" s="20"/>
      <c r="AH613" s="20"/>
      <c r="AI613" s="20"/>
      <c r="AJ613" s="20"/>
      <c r="AK613" s="20"/>
      <c r="AL613" s="20"/>
      <c r="AM613" s="20"/>
      <c r="AN613" s="20"/>
      <c r="AO613" s="20"/>
    </row>
    <row r="614" customFormat="false" ht="14.25" hidden="false" customHeight="true" outlineLevel="0" collapsed="false">
      <c r="A614" s="20"/>
      <c r="B614" s="20"/>
      <c r="C614" s="20"/>
      <c r="D614" s="20"/>
      <c r="E614" s="20"/>
      <c r="F614" s="20"/>
      <c r="G614" s="197"/>
      <c r="H614" s="197"/>
      <c r="I614" s="197"/>
      <c r="J614" s="197"/>
      <c r="K614" s="197"/>
      <c r="L614" s="197"/>
      <c r="M614" s="198"/>
      <c r="N614" s="20"/>
      <c r="O614" s="20"/>
      <c r="P614" s="20"/>
      <c r="Q614" s="20"/>
      <c r="R614" s="20"/>
      <c r="S614" s="20"/>
      <c r="T614" s="20"/>
      <c r="U614" s="20"/>
      <c r="V614" s="20"/>
      <c r="W614" s="199"/>
      <c r="X614" s="20"/>
      <c r="Y614" s="20"/>
      <c r="Z614" s="20"/>
      <c r="AA614" s="20"/>
      <c r="AB614" s="20"/>
      <c r="AC614" s="20"/>
      <c r="AD614" s="20"/>
      <c r="AE614" s="20"/>
      <c r="AF614" s="20"/>
      <c r="AG614" s="20"/>
      <c r="AH614" s="20"/>
      <c r="AI614" s="20"/>
      <c r="AJ614" s="20"/>
      <c r="AK614" s="20"/>
      <c r="AL614" s="20"/>
      <c r="AM614" s="20"/>
      <c r="AN614" s="20"/>
      <c r="AO614" s="20"/>
    </row>
    <row r="615" customFormat="false" ht="14.25" hidden="false" customHeight="true" outlineLevel="0" collapsed="false">
      <c r="A615" s="20"/>
      <c r="B615" s="20"/>
      <c r="C615" s="20"/>
      <c r="D615" s="20"/>
      <c r="E615" s="20"/>
      <c r="F615" s="20"/>
      <c r="G615" s="197"/>
      <c r="H615" s="197"/>
      <c r="I615" s="197"/>
      <c r="J615" s="197"/>
      <c r="K615" s="197"/>
      <c r="L615" s="197"/>
      <c r="M615" s="198"/>
      <c r="N615" s="20"/>
      <c r="O615" s="20"/>
      <c r="P615" s="20"/>
      <c r="Q615" s="20"/>
      <c r="R615" s="20"/>
      <c r="S615" s="20"/>
      <c r="T615" s="20"/>
      <c r="U615" s="20"/>
      <c r="V615" s="20"/>
      <c r="W615" s="199"/>
      <c r="X615" s="20"/>
      <c r="Y615" s="20"/>
      <c r="Z615" s="20"/>
      <c r="AA615" s="20"/>
      <c r="AB615" s="20"/>
      <c r="AC615" s="20"/>
      <c r="AD615" s="20"/>
      <c r="AE615" s="20"/>
      <c r="AF615" s="20"/>
      <c r="AG615" s="20"/>
      <c r="AH615" s="20"/>
      <c r="AI615" s="20"/>
      <c r="AJ615" s="20"/>
      <c r="AK615" s="20"/>
      <c r="AL615" s="20"/>
      <c r="AM615" s="20"/>
      <c r="AN615" s="20"/>
      <c r="AO615" s="20"/>
    </row>
    <row r="616" customFormat="false" ht="14.25" hidden="false" customHeight="true" outlineLevel="0" collapsed="false">
      <c r="A616" s="20"/>
      <c r="B616" s="20"/>
      <c r="C616" s="20"/>
      <c r="D616" s="20"/>
      <c r="E616" s="20"/>
      <c r="F616" s="20"/>
      <c r="G616" s="197"/>
      <c r="H616" s="197"/>
      <c r="I616" s="197"/>
      <c r="J616" s="197"/>
      <c r="K616" s="197"/>
      <c r="L616" s="197"/>
      <c r="M616" s="198"/>
      <c r="N616" s="20"/>
      <c r="O616" s="20"/>
      <c r="P616" s="20"/>
      <c r="Q616" s="20"/>
      <c r="R616" s="20"/>
      <c r="S616" s="20"/>
      <c r="T616" s="20"/>
      <c r="U616" s="20"/>
      <c r="V616" s="20"/>
      <c r="W616" s="199"/>
      <c r="X616" s="20"/>
      <c r="Y616" s="20"/>
      <c r="Z616" s="20"/>
      <c r="AA616" s="20"/>
      <c r="AB616" s="20"/>
      <c r="AC616" s="20"/>
      <c r="AD616" s="20"/>
      <c r="AE616" s="20"/>
      <c r="AF616" s="20"/>
      <c r="AG616" s="20"/>
      <c r="AH616" s="20"/>
      <c r="AI616" s="20"/>
      <c r="AJ616" s="20"/>
      <c r="AK616" s="20"/>
      <c r="AL616" s="20"/>
      <c r="AM616" s="20"/>
      <c r="AN616" s="20"/>
      <c r="AO616" s="20"/>
    </row>
    <row r="617" customFormat="false" ht="14.25" hidden="false" customHeight="true" outlineLevel="0" collapsed="false">
      <c r="A617" s="20"/>
      <c r="B617" s="20"/>
      <c r="C617" s="20"/>
      <c r="D617" s="20"/>
      <c r="E617" s="20"/>
      <c r="F617" s="20"/>
      <c r="G617" s="197"/>
      <c r="H617" s="197"/>
      <c r="I617" s="197"/>
      <c r="J617" s="197"/>
      <c r="K617" s="197"/>
      <c r="L617" s="197"/>
      <c r="M617" s="198"/>
      <c r="N617" s="20"/>
      <c r="O617" s="20"/>
      <c r="P617" s="20"/>
      <c r="Q617" s="20"/>
      <c r="R617" s="20"/>
      <c r="S617" s="20"/>
      <c r="T617" s="20"/>
      <c r="U617" s="20"/>
      <c r="V617" s="20"/>
      <c r="W617" s="199"/>
      <c r="X617" s="20"/>
      <c r="Y617" s="20"/>
      <c r="Z617" s="20"/>
      <c r="AA617" s="20"/>
      <c r="AB617" s="20"/>
      <c r="AC617" s="20"/>
      <c r="AD617" s="20"/>
      <c r="AE617" s="20"/>
      <c r="AF617" s="20"/>
      <c r="AG617" s="20"/>
      <c r="AH617" s="20"/>
      <c r="AI617" s="20"/>
      <c r="AJ617" s="20"/>
      <c r="AK617" s="20"/>
      <c r="AL617" s="20"/>
      <c r="AM617" s="20"/>
      <c r="AN617" s="20"/>
      <c r="AO617" s="20"/>
    </row>
    <row r="618" customFormat="false" ht="14.25" hidden="false" customHeight="true" outlineLevel="0" collapsed="false">
      <c r="A618" s="20"/>
      <c r="B618" s="20"/>
      <c r="C618" s="20"/>
      <c r="D618" s="20"/>
      <c r="E618" s="20"/>
      <c r="F618" s="20"/>
      <c r="G618" s="197"/>
      <c r="H618" s="197"/>
      <c r="I618" s="197"/>
      <c r="J618" s="197"/>
      <c r="K618" s="197"/>
      <c r="L618" s="197"/>
      <c r="M618" s="198"/>
      <c r="N618" s="20"/>
      <c r="O618" s="20"/>
      <c r="P618" s="20"/>
      <c r="Q618" s="20"/>
      <c r="R618" s="20"/>
      <c r="S618" s="20"/>
      <c r="T618" s="20"/>
      <c r="U618" s="20"/>
      <c r="V618" s="20"/>
      <c r="W618" s="199"/>
      <c r="X618" s="20"/>
      <c r="Y618" s="20"/>
      <c r="Z618" s="20"/>
      <c r="AA618" s="20"/>
      <c r="AB618" s="20"/>
      <c r="AC618" s="20"/>
      <c r="AD618" s="20"/>
      <c r="AE618" s="20"/>
      <c r="AF618" s="20"/>
      <c r="AG618" s="20"/>
      <c r="AH618" s="20"/>
      <c r="AI618" s="20"/>
      <c r="AJ618" s="20"/>
      <c r="AK618" s="20"/>
      <c r="AL618" s="20"/>
      <c r="AM618" s="20"/>
      <c r="AN618" s="20"/>
      <c r="AO618" s="20"/>
    </row>
    <row r="619" customFormat="false" ht="14.25" hidden="false" customHeight="true" outlineLevel="0" collapsed="false">
      <c r="A619" s="20"/>
      <c r="B619" s="20"/>
      <c r="C619" s="20"/>
      <c r="D619" s="20"/>
      <c r="E619" s="20"/>
      <c r="F619" s="20"/>
      <c r="G619" s="197"/>
      <c r="H619" s="197"/>
      <c r="I619" s="197"/>
      <c r="J619" s="197"/>
      <c r="K619" s="197"/>
      <c r="L619" s="197"/>
      <c r="M619" s="198"/>
      <c r="N619" s="20"/>
      <c r="O619" s="20"/>
      <c r="P619" s="20"/>
      <c r="Q619" s="20"/>
      <c r="R619" s="20"/>
      <c r="S619" s="20"/>
      <c r="T619" s="20"/>
      <c r="U619" s="20"/>
      <c r="V619" s="20"/>
      <c r="W619" s="199"/>
      <c r="X619" s="20"/>
      <c r="Y619" s="20"/>
      <c r="Z619" s="20"/>
      <c r="AA619" s="20"/>
      <c r="AB619" s="20"/>
      <c r="AC619" s="20"/>
      <c r="AD619" s="20"/>
      <c r="AE619" s="20"/>
      <c r="AF619" s="20"/>
      <c r="AG619" s="20"/>
      <c r="AH619" s="20"/>
      <c r="AI619" s="20"/>
      <c r="AJ619" s="20"/>
      <c r="AK619" s="20"/>
      <c r="AL619" s="20"/>
      <c r="AM619" s="20"/>
      <c r="AN619" s="20"/>
      <c r="AO619" s="20"/>
    </row>
    <row r="620" customFormat="false" ht="14.25" hidden="false" customHeight="true" outlineLevel="0" collapsed="false">
      <c r="A620" s="20"/>
      <c r="B620" s="20"/>
      <c r="C620" s="20"/>
      <c r="D620" s="20"/>
      <c r="E620" s="20"/>
      <c r="F620" s="20"/>
      <c r="G620" s="197"/>
      <c r="H620" s="197"/>
      <c r="I620" s="197"/>
      <c r="J620" s="197"/>
      <c r="K620" s="197"/>
      <c r="L620" s="197"/>
      <c r="M620" s="198"/>
      <c r="N620" s="20"/>
      <c r="O620" s="20"/>
      <c r="P620" s="20"/>
      <c r="Q620" s="20"/>
      <c r="R620" s="20"/>
      <c r="S620" s="20"/>
      <c r="T620" s="20"/>
      <c r="U620" s="20"/>
      <c r="V620" s="20"/>
      <c r="W620" s="199"/>
      <c r="X620" s="20"/>
      <c r="Y620" s="20"/>
      <c r="Z620" s="20"/>
      <c r="AA620" s="20"/>
      <c r="AB620" s="20"/>
      <c r="AC620" s="20"/>
      <c r="AD620" s="20"/>
      <c r="AE620" s="20"/>
      <c r="AF620" s="20"/>
      <c r="AG620" s="20"/>
      <c r="AH620" s="20"/>
      <c r="AI620" s="20"/>
      <c r="AJ620" s="20"/>
      <c r="AK620" s="20"/>
      <c r="AL620" s="20"/>
      <c r="AM620" s="20"/>
      <c r="AN620" s="20"/>
      <c r="AO620" s="20"/>
    </row>
    <row r="621" customFormat="false" ht="14.25" hidden="false" customHeight="true" outlineLevel="0" collapsed="false">
      <c r="A621" s="20"/>
      <c r="B621" s="20"/>
      <c r="C621" s="20"/>
      <c r="D621" s="20"/>
      <c r="E621" s="20"/>
      <c r="F621" s="20"/>
      <c r="G621" s="197"/>
      <c r="H621" s="197"/>
      <c r="I621" s="197"/>
      <c r="J621" s="197"/>
      <c r="K621" s="197"/>
      <c r="L621" s="197"/>
      <c r="M621" s="198"/>
      <c r="N621" s="20"/>
      <c r="O621" s="20"/>
      <c r="P621" s="20"/>
      <c r="Q621" s="20"/>
      <c r="R621" s="20"/>
      <c r="S621" s="20"/>
      <c r="T621" s="20"/>
      <c r="U621" s="20"/>
      <c r="V621" s="20"/>
      <c r="W621" s="199"/>
      <c r="X621" s="20"/>
      <c r="Y621" s="20"/>
      <c r="Z621" s="20"/>
      <c r="AA621" s="20"/>
      <c r="AB621" s="20"/>
      <c r="AC621" s="20"/>
      <c r="AD621" s="20"/>
      <c r="AE621" s="20"/>
      <c r="AF621" s="20"/>
      <c r="AG621" s="20"/>
      <c r="AH621" s="20"/>
      <c r="AI621" s="20"/>
      <c r="AJ621" s="20"/>
      <c r="AK621" s="20"/>
      <c r="AL621" s="20"/>
      <c r="AM621" s="20"/>
      <c r="AN621" s="20"/>
      <c r="AO621" s="20"/>
    </row>
    <row r="622" customFormat="false" ht="14.25" hidden="false" customHeight="true" outlineLevel="0" collapsed="false">
      <c r="A622" s="20"/>
      <c r="B622" s="20"/>
      <c r="C622" s="20"/>
      <c r="D622" s="20"/>
      <c r="E622" s="20"/>
      <c r="F622" s="20"/>
      <c r="G622" s="197"/>
      <c r="H622" s="197"/>
      <c r="I622" s="197"/>
      <c r="J622" s="197"/>
      <c r="K622" s="197"/>
      <c r="L622" s="197"/>
      <c r="M622" s="198"/>
      <c r="N622" s="20"/>
      <c r="O622" s="20"/>
      <c r="P622" s="20"/>
      <c r="Q622" s="20"/>
      <c r="R622" s="20"/>
      <c r="S622" s="20"/>
      <c r="T622" s="20"/>
      <c r="U622" s="20"/>
      <c r="V622" s="20"/>
      <c r="W622" s="199"/>
      <c r="X622" s="20"/>
      <c r="Y622" s="20"/>
      <c r="Z622" s="20"/>
      <c r="AA622" s="20"/>
      <c r="AB622" s="20"/>
      <c r="AC622" s="20"/>
      <c r="AD622" s="20"/>
      <c r="AE622" s="20"/>
      <c r="AF622" s="20"/>
      <c r="AG622" s="20"/>
      <c r="AH622" s="20"/>
      <c r="AI622" s="20"/>
      <c r="AJ622" s="20"/>
      <c r="AK622" s="20"/>
      <c r="AL622" s="20"/>
      <c r="AM622" s="20"/>
      <c r="AN622" s="20"/>
      <c r="AO622" s="20"/>
    </row>
    <row r="623" customFormat="false" ht="14.25" hidden="false" customHeight="true" outlineLevel="0" collapsed="false">
      <c r="A623" s="20"/>
      <c r="B623" s="20"/>
      <c r="C623" s="20"/>
      <c r="D623" s="20"/>
      <c r="E623" s="20"/>
      <c r="F623" s="20"/>
      <c r="G623" s="197"/>
      <c r="H623" s="197"/>
      <c r="I623" s="197"/>
      <c r="J623" s="197"/>
      <c r="K623" s="197"/>
      <c r="L623" s="197"/>
      <c r="M623" s="198"/>
      <c r="N623" s="20"/>
      <c r="O623" s="20"/>
      <c r="P623" s="20"/>
      <c r="Q623" s="20"/>
      <c r="R623" s="20"/>
      <c r="S623" s="20"/>
      <c r="T623" s="20"/>
      <c r="U623" s="20"/>
      <c r="V623" s="20"/>
      <c r="W623" s="199"/>
      <c r="X623" s="20"/>
      <c r="Y623" s="20"/>
      <c r="Z623" s="20"/>
      <c r="AA623" s="20"/>
      <c r="AB623" s="20"/>
      <c r="AC623" s="20"/>
      <c r="AD623" s="20"/>
      <c r="AE623" s="20"/>
      <c r="AF623" s="20"/>
      <c r="AG623" s="20"/>
      <c r="AH623" s="20"/>
      <c r="AI623" s="20"/>
      <c r="AJ623" s="20"/>
      <c r="AK623" s="20"/>
      <c r="AL623" s="20"/>
      <c r="AM623" s="20"/>
      <c r="AN623" s="20"/>
      <c r="AO623" s="20"/>
    </row>
    <row r="624" customFormat="false" ht="14.25" hidden="false" customHeight="true" outlineLevel="0" collapsed="false">
      <c r="A624" s="20"/>
      <c r="B624" s="20"/>
      <c r="C624" s="20"/>
      <c r="D624" s="20"/>
      <c r="E624" s="20"/>
      <c r="F624" s="20"/>
      <c r="G624" s="197"/>
      <c r="H624" s="197"/>
      <c r="I624" s="197"/>
      <c r="J624" s="197"/>
      <c r="K624" s="197"/>
      <c r="L624" s="197"/>
      <c r="M624" s="198"/>
      <c r="N624" s="20"/>
      <c r="O624" s="20"/>
      <c r="P624" s="20"/>
      <c r="Q624" s="20"/>
      <c r="R624" s="20"/>
      <c r="S624" s="20"/>
      <c r="T624" s="20"/>
      <c r="U624" s="20"/>
      <c r="V624" s="20"/>
      <c r="W624" s="199"/>
      <c r="X624" s="20"/>
      <c r="Y624" s="20"/>
      <c r="Z624" s="20"/>
      <c r="AA624" s="20"/>
      <c r="AB624" s="20"/>
      <c r="AC624" s="20"/>
      <c r="AD624" s="20"/>
      <c r="AE624" s="20"/>
      <c r="AF624" s="20"/>
      <c r="AG624" s="20"/>
      <c r="AH624" s="20"/>
      <c r="AI624" s="20"/>
      <c r="AJ624" s="20"/>
      <c r="AK624" s="20"/>
      <c r="AL624" s="20"/>
      <c r="AM624" s="20"/>
      <c r="AN624" s="20"/>
      <c r="AO624" s="20"/>
    </row>
    <row r="625" customFormat="false" ht="14.25" hidden="false" customHeight="true" outlineLevel="0" collapsed="false">
      <c r="A625" s="20"/>
      <c r="B625" s="20"/>
      <c r="C625" s="20"/>
      <c r="D625" s="20"/>
      <c r="E625" s="20"/>
      <c r="F625" s="20"/>
      <c r="G625" s="197"/>
      <c r="H625" s="197"/>
      <c r="I625" s="197"/>
      <c r="J625" s="197"/>
      <c r="K625" s="197"/>
      <c r="L625" s="197"/>
      <c r="M625" s="198"/>
      <c r="N625" s="20"/>
      <c r="O625" s="20"/>
      <c r="P625" s="20"/>
      <c r="Q625" s="20"/>
      <c r="R625" s="20"/>
      <c r="S625" s="20"/>
      <c r="T625" s="20"/>
      <c r="U625" s="20"/>
      <c r="V625" s="20"/>
      <c r="W625" s="199"/>
      <c r="X625" s="20"/>
      <c r="Y625" s="20"/>
      <c r="Z625" s="20"/>
      <c r="AA625" s="20"/>
      <c r="AB625" s="20"/>
      <c r="AC625" s="20"/>
      <c r="AD625" s="20"/>
      <c r="AE625" s="20"/>
      <c r="AF625" s="20"/>
      <c r="AG625" s="20"/>
      <c r="AH625" s="20"/>
      <c r="AI625" s="20"/>
      <c r="AJ625" s="20"/>
      <c r="AK625" s="20"/>
      <c r="AL625" s="20"/>
      <c r="AM625" s="20"/>
      <c r="AN625" s="20"/>
      <c r="AO625" s="20"/>
    </row>
    <row r="626" customFormat="false" ht="14.25" hidden="false" customHeight="true" outlineLevel="0" collapsed="false">
      <c r="A626" s="20"/>
      <c r="B626" s="20"/>
      <c r="C626" s="20"/>
      <c r="D626" s="20"/>
      <c r="E626" s="20"/>
      <c r="F626" s="20"/>
      <c r="G626" s="197"/>
      <c r="H626" s="197"/>
      <c r="I626" s="197"/>
      <c r="J626" s="197"/>
      <c r="K626" s="197"/>
      <c r="L626" s="197"/>
      <c r="M626" s="198"/>
      <c r="N626" s="20"/>
      <c r="O626" s="20"/>
      <c r="P626" s="20"/>
      <c r="Q626" s="20"/>
      <c r="R626" s="20"/>
      <c r="S626" s="20"/>
      <c r="T626" s="20"/>
      <c r="U626" s="20"/>
      <c r="V626" s="20"/>
      <c r="W626" s="199"/>
      <c r="X626" s="20"/>
      <c r="Y626" s="20"/>
      <c r="Z626" s="20"/>
      <c r="AA626" s="20"/>
      <c r="AB626" s="20"/>
      <c r="AC626" s="20"/>
      <c r="AD626" s="20"/>
      <c r="AE626" s="20"/>
      <c r="AF626" s="20"/>
      <c r="AG626" s="20"/>
      <c r="AH626" s="20"/>
      <c r="AI626" s="20"/>
      <c r="AJ626" s="20"/>
      <c r="AK626" s="20"/>
      <c r="AL626" s="20"/>
      <c r="AM626" s="20"/>
      <c r="AN626" s="20"/>
      <c r="AO626" s="20"/>
    </row>
    <row r="627" customFormat="false" ht="14.25" hidden="false" customHeight="true" outlineLevel="0" collapsed="false">
      <c r="A627" s="20"/>
      <c r="B627" s="20"/>
      <c r="C627" s="20"/>
      <c r="D627" s="20"/>
      <c r="E627" s="20"/>
      <c r="F627" s="20"/>
      <c r="G627" s="197"/>
      <c r="H627" s="197"/>
      <c r="I627" s="197"/>
      <c r="J627" s="197"/>
      <c r="K627" s="197"/>
      <c r="L627" s="197"/>
      <c r="M627" s="198"/>
      <c r="N627" s="20"/>
      <c r="O627" s="20"/>
      <c r="P627" s="20"/>
      <c r="Q627" s="20"/>
      <c r="R627" s="20"/>
      <c r="S627" s="20"/>
      <c r="T627" s="20"/>
      <c r="U627" s="20"/>
      <c r="V627" s="20"/>
      <c r="W627" s="199"/>
      <c r="X627" s="20"/>
      <c r="Y627" s="20"/>
      <c r="Z627" s="20"/>
      <c r="AA627" s="20"/>
      <c r="AB627" s="20"/>
      <c r="AC627" s="20"/>
      <c r="AD627" s="20"/>
      <c r="AE627" s="20"/>
      <c r="AF627" s="20"/>
      <c r="AG627" s="20"/>
      <c r="AH627" s="20"/>
      <c r="AI627" s="20"/>
      <c r="AJ627" s="20"/>
      <c r="AK627" s="20"/>
      <c r="AL627" s="20"/>
      <c r="AM627" s="20"/>
      <c r="AN627" s="20"/>
      <c r="AO627" s="20"/>
    </row>
    <row r="628" customFormat="false" ht="14.25" hidden="false" customHeight="true" outlineLevel="0" collapsed="false">
      <c r="A628" s="20"/>
      <c r="B628" s="20"/>
      <c r="C628" s="20"/>
      <c r="D628" s="20"/>
      <c r="E628" s="20"/>
      <c r="F628" s="20"/>
      <c r="G628" s="197"/>
      <c r="H628" s="197"/>
      <c r="I628" s="197"/>
      <c r="J628" s="197"/>
      <c r="K628" s="197"/>
      <c r="L628" s="197"/>
      <c r="M628" s="198"/>
      <c r="N628" s="20"/>
      <c r="O628" s="20"/>
      <c r="P628" s="20"/>
      <c r="Q628" s="20"/>
      <c r="R628" s="20"/>
      <c r="S628" s="20"/>
      <c r="T628" s="20"/>
      <c r="U628" s="20"/>
      <c r="V628" s="20"/>
      <c r="W628" s="199"/>
      <c r="X628" s="20"/>
      <c r="Y628" s="20"/>
      <c r="Z628" s="20"/>
      <c r="AA628" s="20"/>
      <c r="AB628" s="20"/>
      <c r="AC628" s="20"/>
      <c r="AD628" s="20"/>
      <c r="AE628" s="20"/>
      <c r="AF628" s="20"/>
      <c r="AG628" s="20"/>
      <c r="AH628" s="20"/>
      <c r="AI628" s="20"/>
      <c r="AJ628" s="20"/>
      <c r="AK628" s="20"/>
      <c r="AL628" s="20"/>
      <c r="AM628" s="20"/>
      <c r="AN628" s="20"/>
      <c r="AO628" s="20"/>
    </row>
    <row r="629" customFormat="false" ht="14.25" hidden="false" customHeight="true" outlineLevel="0" collapsed="false">
      <c r="A629" s="20"/>
      <c r="B629" s="20"/>
      <c r="C629" s="20"/>
      <c r="D629" s="20"/>
      <c r="E629" s="20"/>
      <c r="F629" s="20"/>
      <c r="G629" s="197"/>
      <c r="H629" s="197"/>
      <c r="I629" s="197"/>
      <c r="J629" s="197"/>
      <c r="K629" s="197"/>
      <c r="L629" s="197"/>
      <c r="M629" s="198"/>
      <c r="N629" s="20"/>
      <c r="O629" s="20"/>
      <c r="P629" s="20"/>
      <c r="Q629" s="20"/>
      <c r="R629" s="20"/>
      <c r="S629" s="20"/>
      <c r="T629" s="20"/>
      <c r="U629" s="20"/>
      <c r="V629" s="20"/>
      <c r="W629" s="199"/>
      <c r="X629" s="20"/>
      <c r="Y629" s="20"/>
      <c r="Z629" s="20"/>
      <c r="AA629" s="20"/>
      <c r="AB629" s="20"/>
      <c r="AC629" s="20"/>
      <c r="AD629" s="20"/>
      <c r="AE629" s="20"/>
      <c r="AF629" s="20"/>
      <c r="AG629" s="20"/>
      <c r="AH629" s="20"/>
      <c r="AI629" s="20"/>
      <c r="AJ629" s="20"/>
      <c r="AK629" s="20"/>
      <c r="AL629" s="20"/>
      <c r="AM629" s="20"/>
      <c r="AN629" s="20"/>
      <c r="AO629" s="20"/>
    </row>
    <row r="630" customFormat="false" ht="14.25" hidden="false" customHeight="true" outlineLevel="0" collapsed="false">
      <c r="A630" s="20"/>
      <c r="B630" s="20"/>
      <c r="C630" s="20"/>
      <c r="D630" s="20"/>
      <c r="E630" s="20"/>
      <c r="F630" s="20"/>
      <c r="G630" s="197"/>
      <c r="H630" s="197"/>
      <c r="I630" s="197"/>
      <c r="J630" s="197"/>
      <c r="K630" s="197"/>
      <c r="L630" s="197"/>
      <c r="M630" s="198"/>
      <c r="N630" s="20"/>
      <c r="O630" s="20"/>
      <c r="P630" s="20"/>
      <c r="Q630" s="20"/>
      <c r="R630" s="20"/>
      <c r="S630" s="20"/>
      <c r="T630" s="20"/>
      <c r="U630" s="20"/>
      <c r="V630" s="20"/>
      <c r="W630" s="199"/>
      <c r="X630" s="20"/>
      <c r="Y630" s="20"/>
      <c r="Z630" s="20"/>
      <c r="AA630" s="20"/>
      <c r="AB630" s="20"/>
      <c r="AC630" s="20"/>
      <c r="AD630" s="20"/>
      <c r="AE630" s="20"/>
      <c r="AF630" s="20"/>
      <c r="AG630" s="20"/>
      <c r="AH630" s="20"/>
      <c r="AI630" s="20"/>
      <c r="AJ630" s="20"/>
      <c r="AK630" s="20"/>
      <c r="AL630" s="20"/>
      <c r="AM630" s="20"/>
      <c r="AN630" s="20"/>
      <c r="AO630" s="20"/>
    </row>
    <row r="631" customFormat="false" ht="14.25" hidden="false" customHeight="true" outlineLevel="0" collapsed="false">
      <c r="A631" s="20"/>
      <c r="B631" s="20"/>
      <c r="C631" s="20"/>
      <c r="D631" s="20"/>
      <c r="E631" s="20"/>
      <c r="F631" s="20"/>
      <c r="G631" s="197"/>
      <c r="H631" s="197"/>
      <c r="I631" s="197"/>
      <c r="J631" s="197"/>
      <c r="K631" s="197"/>
      <c r="L631" s="197"/>
      <c r="M631" s="198"/>
      <c r="N631" s="20"/>
      <c r="O631" s="20"/>
      <c r="P631" s="20"/>
      <c r="Q631" s="20"/>
      <c r="R631" s="20"/>
      <c r="S631" s="20"/>
      <c r="T631" s="20"/>
      <c r="U631" s="20"/>
      <c r="V631" s="20"/>
      <c r="W631" s="199"/>
      <c r="X631" s="20"/>
      <c r="Y631" s="20"/>
      <c r="Z631" s="20"/>
      <c r="AA631" s="20"/>
      <c r="AB631" s="20"/>
      <c r="AC631" s="20"/>
      <c r="AD631" s="20"/>
      <c r="AE631" s="20"/>
      <c r="AF631" s="20"/>
      <c r="AG631" s="20"/>
      <c r="AH631" s="20"/>
      <c r="AI631" s="20"/>
      <c r="AJ631" s="20"/>
      <c r="AK631" s="20"/>
      <c r="AL631" s="20"/>
      <c r="AM631" s="20"/>
      <c r="AN631" s="20"/>
      <c r="AO631" s="20"/>
    </row>
    <row r="632" customFormat="false" ht="14.25" hidden="false" customHeight="true" outlineLevel="0" collapsed="false">
      <c r="A632" s="20"/>
      <c r="B632" s="20"/>
      <c r="C632" s="20"/>
      <c r="D632" s="20"/>
      <c r="E632" s="20"/>
      <c r="F632" s="20"/>
      <c r="G632" s="197"/>
      <c r="H632" s="197"/>
      <c r="I632" s="197"/>
      <c r="J632" s="197"/>
      <c r="K632" s="197"/>
      <c r="L632" s="197"/>
      <c r="M632" s="198"/>
      <c r="N632" s="20"/>
      <c r="O632" s="20"/>
      <c r="P632" s="20"/>
      <c r="Q632" s="20"/>
      <c r="R632" s="20"/>
      <c r="S632" s="20"/>
      <c r="T632" s="20"/>
      <c r="U632" s="20"/>
      <c r="V632" s="20"/>
      <c r="W632" s="199"/>
      <c r="X632" s="20"/>
      <c r="Y632" s="20"/>
      <c r="Z632" s="20"/>
      <c r="AA632" s="20"/>
      <c r="AB632" s="20"/>
      <c r="AC632" s="20"/>
      <c r="AD632" s="20"/>
      <c r="AE632" s="20"/>
      <c r="AF632" s="20"/>
      <c r="AG632" s="20"/>
      <c r="AH632" s="20"/>
      <c r="AI632" s="20"/>
      <c r="AJ632" s="20"/>
      <c r="AK632" s="20"/>
      <c r="AL632" s="20"/>
      <c r="AM632" s="20"/>
      <c r="AN632" s="20"/>
      <c r="AO632" s="20"/>
    </row>
    <row r="633" customFormat="false" ht="14.25" hidden="false" customHeight="true" outlineLevel="0" collapsed="false">
      <c r="A633" s="20"/>
      <c r="B633" s="20"/>
      <c r="C633" s="20"/>
      <c r="D633" s="20"/>
      <c r="E633" s="20"/>
      <c r="F633" s="20"/>
      <c r="G633" s="197"/>
      <c r="H633" s="197"/>
      <c r="I633" s="197"/>
      <c r="J633" s="197"/>
      <c r="K633" s="197"/>
      <c r="L633" s="197"/>
      <c r="M633" s="198"/>
      <c r="N633" s="20"/>
      <c r="O633" s="20"/>
      <c r="P633" s="20"/>
      <c r="Q633" s="20"/>
      <c r="R633" s="20"/>
      <c r="S633" s="20"/>
      <c r="T633" s="20"/>
      <c r="U633" s="20"/>
      <c r="V633" s="20"/>
      <c r="W633" s="199"/>
      <c r="X633" s="20"/>
      <c r="Y633" s="20"/>
      <c r="Z633" s="20"/>
      <c r="AA633" s="20"/>
      <c r="AB633" s="20"/>
      <c r="AC633" s="20"/>
      <c r="AD633" s="20"/>
      <c r="AE633" s="20"/>
      <c r="AF633" s="20"/>
      <c r="AG633" s="20"/>
      <c r="AH633" s="20"/>
      <c r="AI633" s="20"/>
      <c r="AJ633" s="20"/>
      <c r="AK633" s="20"/>
      <c r="AL633" s="20"/>
      <c r="AM633" s="20"/>
      <c r="AN633" s="20"/>
      <c r="AO633" s="20"/>
    </row>
    <row r="634" customFormat="false" ht="14.25" hidden="false" customHeight="true" outlineLevel="0" collapsed="false">
      <c r="A634" s="20"/>
      <c r="B634" s="20"/>
      <c r="C634" s="20"/>
      <c r="D634" s="20"/>
      <c r="E634" s="20"/>
      <c r="F634" s="20"/>
      <c r="G634" s="197"/>
      <c r="H634" s="197"/>
      <c r="I634" s="197"/>
      <c r="J634" s="197"/>
      <c r="K634" s="197"/>
      <c r="L634" s="197"/>
      <c r="M634" s="198"/>
      <c r="N634" s="20"/>
      <c r="O634" s="20"/>
      <c r="P634" s="20"/>
      <c r="Q634" s="20"/>
      <c r="R634" s="20"/>
      <c r="S634" s="20"/>
      <c r="T634" s="20"/>
      <c r="U634" s="20"/>
      <c r="V634" s="20"/>
      <c r="W634" s="199"/>
      <c r="X634" s="20"/>
      <c r="Y634" s="20"/>
      <c r="Z634" s="20"/>
      <c r="AA634" s="20"/>
      <c r="AB634" s="20"/>
      <c r="AC634" s="20"/>
      <c r="AD634" s="20"/>
      <c r="AE634" s="20"/>
      <c r="AF634" s="20"/>
      <c r="AG634" s="20"/>
      <c r="AH634" s="20"/>
      <c r="AI634" s="20"/>
      <c r="AJ634" s="20"/>
      <c r="AK634" s="20"/>
      <c r="AL634" s="20"/>
      <c r="AM634" s="20"/>
      <c r="AN634" s="20"/>
      <c r="AO634" s="20"/>
    </row>
    <row r="635" customFormat="false" ht="14.25" hidden="false" customHeight="true" outlineLevel="0" collapsed="false">
      <c r="A635" s="20"/>
      <c r="B635" s="20"/>
      <c r="C635" s="20"/>
      <c r="D635" s="20"/>
      <c r="E635" s="20"/>
      <c r="F635" s="20"/>
      <c r="G635" s="197"/>
      <c r="H635" s="197"/>
      <c r="I635" s="197"/>
      <c r="J635" s="197"/>
      <c r="K635" s="197"/>
      <c r="L635" s="197"/>
      <c r="M635" s="198"/>
      <c r="N635" s="20"/>
      <c r="O635" s="20"/>
      <c r="P635" s="20"/>
      <c r="Q635" s="20"/>
      <c r="R635" s="20"/>
      <c r="S635" s="20"/>
      <c r="T635" s="20"/>
      <c r="U635" s="20"/>
      <c r="V635" s="20"/>
      <c r="W635" s="199"/>
      <c r="X635" s="20"/>
      <c r="Y635" s="20"/>
      <c r="Z635" s="20"/>
      <c r="AA635" s="20"/>
      <c r="AB635" s="20"/>
      <c r="AC635" s="20"/>
      <c r="AD635" s="20"/>
      <c r="AE635" s="20"/>
      <c r="AF635" s="20"/>
      <c r="AG635" s="20"/>
      <c r="AH635" s="20"/>
      <c r="AI635" s="20"/>
      <c r="AJ635" s="20"/>
      <c r="AK635" s="20"/>
      <c r="AL635" s="20"/>
      <c r="AM635" s="20"/>
      <c r="AN635" s="20"/>
      <c r="AO635" s="20"/>
    </row>
    <row r="636" customFormat="false" ht="14.25" hidden="false" customHeight="true" outlineLevel="0" collapsed="false">
      <c r="A636" s="20"/>
      <c r="B636" s="20"/>
      <c r="C636" s="20"/>
      <c r="D636" s="20"/>
      <c r="E636" s="20"/>
      <c r="F636" s="20"/>
      <c r="G636" s="197"/>
      <c r="H636" s="197"/>
      <c r="I636" s="197"/>
      <c r="J636" s="197"/>
      <c r="K636" s="197"/>
      <c r="L636" s="197"/>
      <c r="M636" s="198"/>
      <c r="N636" s="20"/>
      <c r="O636" s="20"/>
      <c r="P636" s="20"/>
      <c r="Q636" s="20"/>
      <c r="R636" s="20"/>
      <c r="S636" s="20"/>
      <c r="T636" s="20"/>
      <c r="U636" s="20"/>
      <c r="V636" s="20"/>
      <c r="W636" s="199"/>
      <c r="X636" s="20"/>
      <c r="Y636" s="20"/>
      <c r="Z636" s="20"/>
      <c r="AA636" s="20"/>
      <c r="AB636" s="20"/>
      <c r="AC636" s="20"/>
      <c r="AD636" s="20"/>
      <c r="AE636" s="20"/>
      <c r="AF636" s="20"/>
      <c r="AG636" s="20"/>
      <c r="AH636" s="20"/>
      <c r="AI636" s="20"/>
      <c r="AJ636" s="20"/>
      <c r="AK636" s="20"/>
      <c r="AL636" s="20"/>
      <c r="AM636" s="20"/>
      <c r="AN636" s="20"/>
      <c r="AO636" s="20"/>
    </row>
    <row r="637" customFormat="false" ht="14.25" hidden="false" customHeight="true" outlineLevel="0" collapsed="false">
      <c r="A637" s="20"/>
      <c r="B637" s="20"/>
      <c r="C637" s="20"/>
      <c r="D637" s="20"/>
      <c r="E637" s="20"/>
      <c r="F637" s="20"/>
      <c r="G637" s="197"/>
      <c r="H637" s="197"/>
      <c r="I637" s="197"/>
      <c r="J637" s="197"/>
      <c r="K637" s="197"/>
      <c r="L637" s="197"/>
      <c r="M637" s="198"/>
      <c r="N637" s="20"/>
      <c r="O637" s="20"/>
      <c r="P637" s="20"/>
      <c r="Q637" s="20"/>
      <c r="R637" s="20"/>
      <c r="S637" s="20"/>
      <c r="T637" s="20"/>
      <c r="U637" s="20"/>
      <c r="V637" s="20"/>
      <c r="W637" s="199"/>
      <c r="X637" s="20"/>
      <c r="Y637" s="20"/>
      <c r="Z637" s="20"/>
      <c r="AA637" s="20"/>
      <c r="AB637" s="20"/>
      <c r="AC637" s="20"/>
      <c r="AD637" s="20"/>
      <c r="AE637" s="20"/>
      <c r="AF637" s="20"/>
      <c r="AG637" s="20"/>
      <c r="AH637" s="20"/>
      <c r="AI637" s="20"/>
      <c r="AJ637" s="20"/>
      <c r="AK637" s="20"/>
      <c r="AL637" s="20"/>
      <c r="AM637" s="20"/>
      <c r="AN637" s="20"/>
      <c r="AO637" s="20"/>
    </row>
    <row r="638" customFormat="false" ht="14.25" hidden="false" customHeight="true" outlineLevel="0" collapsed="false">
      <c r="A638" s="20"/>
      <c r="B638" s="20"/>
      <c r="C638" s="20"/>
      <c r="D638" s="20"/>
      <c r="E638" s="20"/>
      <c r="F638" s="20"/>
      <c r="G638" s="197"/>
      <c r="H638" s="197"/>
      <c r="I638" s="197"/>
      <c r="J638" s="197"/>
      <c r="K638" s="197"/>
      <c r="L638" s="197"/>
      <c r="M638" s="198"/>
      <c r="N638" s="20"/>
      <c r="O638" s="20"/>
      <c r="P638" s="20"/>
      <c r="Q638" s="20"/>
      <c r="R638" s="20"/>
      <c r="S638" s="20"/>
      <c r="T638" s="20"/>
      <c r="U638" s="20"/>
      <c r="V638" s="20"/>
      <c r="W638" s="199"/>
      <c r="X638" s="20"/>
      <c r="Y638" s="20"/>
      <c r="Z638" s="20"/>
      <c r="AA638" s="20"/>
      <c r="AB638" s="20"/>
      <c r="AC638" s="20"/>
      <c r="AD638" s="20"/>
      <c r="AE638" s="20"/>
      <c r="AF638" s="20"/>
      <c r="AG638" s="20"/>
      <c r="AH638" s="20"/>
      <c r="AI638" s="20"/>
      <c r="AJ638" s="20"/>
      <c r="AK638" s="20"/>
      <c r="AL638" s="20"/>
      <c r="AM638" s="20"/>
      <c r="AN638" s="20"/>
      <c r="AO638" s="20"/>
    </row>
    <row r="639" customFormat="false" ht="14.25" hidden="false" customHeight="true" outlineLevel="0" collapsed="false">
      <c r="A639" s="20"/>
      <c r="B639" s="20"/>
      <c r="C639" s="20"/>
      <c r="D639" s="20"/>
      <c r="E639" s="20"/>
      <c r="F639" s="20"/>
      <c r="G639" s="197"/>
      <c r="H639" s="197"/>
      <c r="I639" s="197"/>
      <c r="J639" s="197"/>
      <c r="K639" s="197"/>
      <c r="L639" s="197"/>
      <c r="M639" s="198"/>
      <c r="N639" s="20"/>
      <c r="O639" s="20"/>
      <c r="P639" s="20"/>
      <c r="Q639" s="20"/>
      <c r="R639" s="20"/>
      <c r="S639" s="20"/>
      <c r="T639" s="20"/>
      <c r="U639" s="20"/>
      <c r="V639" s="20"/>
      <c r="W639" s="199"/>
      <c r="X639" s="20"/>
      <c r="Y639" s="20"/>
      <c r="Z639" s="20"/>
      <c r="AA639" s="20"/>
      <c r="AB639" s="20"/>
      <c r="AC639" s="20"/>
      <c r="AD639" s="20"/>
      <c r="AE639" s="20"/>
      <c r="AF639" s="20"/>
      <c r="AG639" s="20"/>
      <c r="AH639" s="20"/>
      <c r="AI639" s="20"/>
      <c r="AJ639" s="20"/>
      <c r="AK639" s="20"/>
      <c r="AL639" s="20"/>
      <c r="AM639" s="20"/>
      <c r="AN639" s="20"/>
      <c r="AO639" s="20"/>
    </row>
    <row r="640" customFormat="false" ht="14.25" hidden="false" customHeight="true" outlineLevel="0" collapsed="false">
      <c r="A640" s="20"/>
      <c r="B640" s="20"/>
      <c r="C640" s="20"/>
      <c r="D640" s="20"/>
      <c r="E640" s="20"/>
      <c r="F640" s="20"/>
      <c r="G640" s="197"/>
      <c r="H640" s="197"/>
      <c r="I640" s="197"/>
      <c r="J640" s="197"/>
      <c r="K640" s="197"/>
      <c r="L640" s="197"/>
      <c r="M640" s="198"/>
      <c r="N640" s="20"/>
      <c r="O640" s="20"/>
      <c r="P640" s="20"/>
      <c r="Q640" s="20"/>
      <c r="R640" s="20"/>
      <c r="S640" s="20"/>
      <c r="T640" s="20"/>
      <c r="U640" s="20"/>
      <c r="V640" s="20"/>
      <c r="W640" s="199"/>
      <c r="X640" s="20"/>
      <c r="Y640" s="20"/>
      <c r="Z640" s="20"/>
      <c r="AA640" s="20"/>
      <c r="AB640" s="20"/>
      <c r="AC640" s="20"/>
      <c r="AD640" s="20"/>
      <c r="AE640" s="20"/>
      <c r="AF640" s="20"/>
      <c r="AG640" s="20"/>
      <c r="AH640" s="20"/>
      <c r="AI640" s="20"/>
      <c r="AJ640" s="20"/>
      <c r="AK640" s="20"/>
      <c r="AL640" s="20"/>
      <c r="AM640" s="20"/>
      <c r="AN640" s="20"/>
      <c r="AO640" s="20"/>
    </row>
    <row r="641" customFormat="false" ht="14.25" hidden="false" customHeight="true" outlineLevel="0" collapsed="false">
      <c r="A641" s="20"/>
      <c r="B641" s="20"/>
      <c r="C641" s="20"/>
      <c r="D641" s="20"/>
      <c r="E641" s="20"/>
      <c r="F641" s="20"/>
      <c r="G641" s="197"/>
      <c r="H641" s="197"/>
      <c r="I641" s="197"/>
      <c r="J641" s="197"/>
      <c r="K641" s="197"/>
      <c r="L641" s="197"/>
      <c r="M641" s="198"/>
      <c r="N641" s="20"/>
      <c r="O641" s="20"/>
      <c r="P641" s="20"/>
      <c r="Q641" s="20"/>
      <c r="R641" s="20"/>
      <c r="S641" s="20"/>
      <c r="T641" s="20"/>
      <c r="U641" s="20"/>
      <c r="V641" s="20"/>
      <c r="W641" s="199"/>
      <c r="X641" s="20"/>
      <c r="Y641" s="20"/>
      <c r="Z641" s="20"/>
      <c r="AA641" s="20"/>
      <c r="AB641" s="20"/>
      <c r="AC641" s="20"/>
      <c r="AD641" s="20"/>
      <c r="AE641" s="20"/>
      <c r="AF641" s="20"/>
      <c r="AG641" s="20"/>
      <c r="AH641" s="20"/>
      <c r="AI641" s="20"/>
      <c r="AJ641" s="20"/>
      <c r="AK641" s="20"/>
      <c r="AL641" s="20"/>
      <c r="AM641" s="20"/>
      <c r="AN641" s="20"/>
      <c r="AO641" s="20"/>
    </row>
    <row r="642" customFormat="false" ht="14.25" hidden="false" customHeight="true" outlineLevel="0" collapsed="false">
      <c r="A642" s="20"/>
      <c r="B642" s="20"/>
      <c r="C642" s="20"/>
      <c r="D642" s="20"/>
      <c r="E642" s="20"/>
      <c r="F642" s="20"/>
      <c r="G642" s="197"/>
      <c r="H642" s="197"/>
      <c r="I642" s="197"/>
      <c r="J642" s="197"/>
      <c r="K642" s="197"/>
      <c r="L642" s="197"/>
      <c r="M642" s="198"/>
      <c r="N642" s="20"/>
      <c r="O642" s="20"/>
      <c r="P642" s="20"/>
      <c r="Q642" s="20"/>
      <c r="R642" s="20"/>
      <c r="S642" s="20"/>
      <c r="T642" s="20"/>
      <c r="U642" s="20"/>
      <c r="V642" s="20"/>
      <c r="W642" s="199"/>
      <c r="X642" s="20"/>
      <c r="Y642" s="20"/>
      <c r="Z642" s="20"/>
      <c r="AA642" s="20"/>
      <c r="AB642" s="20"/>
      <c r="AC642" s="20"/>
      <c r="AD642" s="20"/>
      <c r="AE642" s="20"/>
      <c r="AF642" s="20"/>
      <c r="AG642" s="20"/>
      <c r="AH642" s="20"/>
      <c r="AI642" s="20"/>
      <c r="AJ642" s="20"/>
      <c r="AK642" s="20"/>
      <c r="AL642" s="20"/>
      <c r="AM642" s="20"/>
      <c r="AN642" s="20"/>
      <c r="AO642" s="20"/>
    </row>
    <row r="643" customFormat="false" ht="14.25" hidden="false" customHeight="true" outlineLevel="0" collapsed="false">
      <c r="A643" s="20"/>
      <c r="B643" s="20"/>
      <c r="C643" s="20"/>
      <c r="D643" s="20"/>
      <c r="E643" s="20"/>
      <c r="F643" s="20"/>
      <c r="G643" s="197"/>
      <c r="H643" s="197"/>
      <c r="I643" s="197"/>
      <c r="J643" s="197"/>
      <c r="K643" s="197"/>
      <c r="L643" s="197"/>
      <c r="M643" s="198"/>
      <c r="N643" s="20"/>
      <c r="O643" s="20"/>
      <c r="P643" s="20"/>
      <c r="Q643" s="20"/>
      <c r="R643" s="20"/>
      <c r="S643" s="20"/>
      <c r="T643" s="20"/>
      <c r="U643" s="20"/>
      <c r="V643" s="20"/>
      <c r="W643" s="199"/>
      <c r="X643" s="20"/>
      <c r="Y643" s="20"/>
      <c r="Z643" s="20"/>
      <c r="AA643" s="20"/>
      <c r="AB643" s="20"/>
      <c r="AC643" s="20"/>
      <c r="AD643" s="20"/>
      <c r="AE643" s="20"/>
      <c r="AF643" s="20"/>
      <c r="AG643" s="20"/>
      <c r="AH643" s="20"/>
      <c r="AI643" s="20"/>
      <c r="AJ643" s="20"/>
      <c r="AK643" s="20"/>
      <c r="AL643" s="20"/>
      <c r="AM643" s="20"/>
      <c r="AN643" s="20"/>
      <c r="AO643" s="20"/>
    </row>
    <row r="644" customFormat="false" ht="14.25" hidden="false" customHeight="true" outlineLevel="0" collapsed="false">
      <c r="A644" s="20"/>
      <c r="B644" s="20"/>
      <c r="C644" s="20"/>
      <c r="D644" s="20"/>
      <c r="E644" s="20"/>
      <c r="F644" s="20"/>
      <c r="G644" s="197"/>
      <c r="H644" s="197"/>
      <c r="I644" s="197"/>
      <c r="J644" s="197"/>
      <c r="K644" s="197"/>
      <c r="L644" s="197"/>
      <c r="M644" s="198"/>
      <c r="N644" s="20"/>
      <c r="O644" s="20"/>
      <c r="P644" s="20"/>
      <c r="Q644" s="20"/>
      <c r="R644" s="20"/>
      <c r="S644" s="20"/>
      <c r="T644" s="20"/>
      <c r="U644" s="20"/>
      <c r="V644" s="20"/>
      <c r="W644" s="199"/>
      <c r="X644" s="20"/>
      <c r="Y644" s="20"/>
      <c r="Z644" s="20"/>
      <c r="AA644" s="20"/>
      <c r="AB644" s="20"/>
      <c r="AC644" s="20"/>
      <c r="AD644" s="20"/>
      <c r="AE644" s="20"/>
      <c r="AF644" s="20"/>
      <c r="AG644" s="20"/>
      <c r="AH644" s="20"/>
      <c r="AI644" s="20"/>
      <c r="AJ644" s="20"/>
      <c r="AK644" s="20"/>
      <c r="AL644" s="20"/>
      <c r="AM644" s="20"/>
      <c r="AN644" s="20"/>
      <c r="AO644" s="20"/>
    </row>
    <row r="645" customFormat="false" ht="14.25" hidden="false" customHeight="true" outlineLevel="0" collapsed="false">
      <c r="A645" s="20"/>
      <c r="B645" s="20"/>
      <c r="C645" s="20"/>
      <c r="D645" s="20"/>
      <c r="E645" s="20"/>
      <c r="F645" s="20"/>
      <c r="G645" s="197"/>
      <c r="H645" s="197"/>
      <c r="I645" s="197"/>
      <c r="J645" s="197"/>
      <c r="K645" s="197"/>
      <c r="L645" s="197"/>
      <c r="M645" s="198"/>
      <c r="N645" s="20"/>
      <c r="O645" s="20"/>
      <c r="P645" s="20"/>
      <c r="Q645" s="20"/>
      <c r="R645" s="20"/>
      <c r="S645" s="20"/>
      <c r="T645" s="20"/>
      <c r="U645" s="20"/>
      <c r="V645" s="20"/>
      <c r="W645" s="199"/>
      <c r="X645" s="20"/>
      <c r="Y645" s="20"/>
      <c r="Z645" s="20"/>
      <c r="AA645" s="20"/>
      <c r="AB645" s="20"/>
      <c r="AC645" s="20"/>
      <c r="AD645" s="20"/>
      <c r="AE645" s="20"/>
      <c r="AF645" s="20"/>
      <c r="AG645" s="20"/>
      <c r="AH645" s="20"/>
      <c r="AI645" s="20"/>
      <c r="AJ645" s="20"/>
      <c r="AK645" s="20"/>
      <c r="AL645" s="20"/>
      <c r="AM645" s="197"/>
      <c r="AN645" s="20"/>
      <c r="AO645" s="197"/>
    </row>
    <row r="646" customFormat="false" ht="14.25" hidden="false" customHeight="true" outlineLevel="0" collapsed="false">
      <c r="A646" s="20"/>
      <c r="B646" s="20"/>
      <c r="C646" s="20"/>
      <c r="D646" s="20"/>
      <c r="E646" s="20"/>
      <c r="F646" s="20"/>
      <c r="G646" s="197"/>
      <c r="H646" s="197"/>
      <c r="I646" s="197"/>
      <c r="J646" s="197"/>
      <c r="K646" s="197"/>
      <c r="L646" s="197"/>
      <c r="M646" s="198"/>
      <c r="N646" s="20"/>
      <c r="O646" s="20"/>
      <c r="P646" s="20"/>
      <c r="Q646" s="20"/>
      <c r="R646" s="20"/>
      <c r="S646" s="20"/>
      <c r="T646" s="20"/>
      <c r="U646" s="20"/>
      <c r="V646" s="20"/>
      <c r="W646" s="199"/>
      <c r="X646" s="20"/>
      <c r="Y646" s="20"/>
      <c r="Z646" s="20"/>
      <c r="AA646" s="20"/>
      <c r="AB646" s="20"/>
      <c r="AC646" s="20"/>
      <c r="AD646" s="20"/>
      <c r="AE646" s="20"/>
      <c r="AF646" s="20"/>
      <c r="AG646" s="20"/>
      <c r="AH646" s="20"/>
      <c r="AI646" s="20"/>
      <c r="AJ646" s="20"/>
      <c r="AK646" s="20"/>
      <c r="AL646" s="20"/>
      <c r="AM646" s="197"/>
      <c r="AN646" s="20"/>
      <c r="AO646" s="197"/>
    </row>
    <row r="647" customFormat="false" ht="14.25" hidden="false" customHeight="true" outlineLevel="0" collapsed="false">
      <c r="A647" s="20"/>
      <c r="B647" s="20"/>
      <c r="C647" s="20"/>
      <c r="D647" s="20"/>
      <c r="E647" s="20"/>
      <c r="F647" s="20"/>
      <c r="G647" s="197"/>
      <c r="H647" s="197"/>
      <c r="I647" s="197"/>
      <c r="J647" s="197"/>
      <c r="K647" s="197"/>
      <c r="L647" s="197"/>
      <c r="M647" s="198"/>
      <c r="N647" s="20"/>
      <c r="O647" s="20"/>
      <c r="P647" s="20"/>
      <c r="Q647" s="20"/>
      <c r="R647" s="20"/>
      <c r="S647" s="20"/>
      <c r="T647" s="20"/>
      <c r="U647" s="20"/>
      <c r="V647" s="20"/>
      <c r="W647" s="199"/>
      <c r="X647" s="20"/>
      <c r="Y647" s="20"/>
      <c r="Z647" s="20"/>
      <c r="AA647" s="20"/>
      <c r="AB647" s="20"/>
      <c r="AC647" s="20"/>
      <c r="AD647" s="20"/>
      <c r="AE647" s="20"/>
      <c r="AF647" s="20"/>
      <c r="AG647" s="20"/>
      <c r="AH647" s="20"/>
      <c r="AI647" s="20"/>
      <c r="AJ647" s="20"/>
      <c r="AK647" s="20"/>
      <c r="AL647" s="20"/>
      <c r="AM647" s="197"/>
      <c r="AN647" s="20"/>
      <c r="AO647" s="197"/>
    </row>
    <row r="648" customFormat="false" ht="14.25" hidden="false" customHeight="true" outlineLevel="0" collapsed="false">
      <c r="A648" s="20"/>
      <c r="B648" s="20"/>
      <c r="C648" s="20"/>
      <c r="D648" s="20"/>
      <c r="E648" s="20"/>
      <c r="F648" s="20"/>
      <c r="G648" s="197"/>
      <c r="H648" s="197"/>
      <c r="I648" s="197"/>
      <c r="J648" s="197"/>
      <c r="K648" s="197"/>
      <c r="L648" s="197"/>
      <c r="M648" s="198"/>
      <c r="N648" s="20"/>
      <c r="O648" s="20"/>
      <c r="P648" s="20"/>
      <c r="Q648" s="20"/>
      <c r="R648" s="20"/>
      <c r="S648" s="20"/>
      <c r="T648" s="20"/>
      <c r="U648" s="20"/>
      <c r="V648" s="20"/>
      <c r="W648" s="199"/>
      <c r="X648" s="20"/>
      <c r="Y648" s="20"/>
      <c r="Z648" s="20"/>
      <c r="AA648" s="20"/>
      <c r="AB648" s="20"/>
      <c r="AC648" s="20"/>
      <c r="AD648" s="20"/>
      <c r="AE648" s="20"/>
      <c r="AF648" s="20"/>
      <c r="AG648" s="20"/>
      <c r="AH648" s="20"/>
      <c r="AI648" s="20"/>
      <c r="AJ648" s="20"/>
      <c r="AK648" s="20"/>
      <c r="AL648" s="20"/>
      <c r="AM648" s="197"/>
      <c r="AN648" s="20"/>
      <c r="AO648" s="197"/>
    </row>
    <row r="649" customFormat="false" ht="14.25" hidden="false" customHeight="true" outlineLevel="0" collapsed="false">
      <c r="A649" s="20"/>
      <c r="B649" s="20"/>
      <c r="C649" s="20"/>
      <c r="D649" s="20"/>
      <c r="E649" s="20"/>
      <c r="F649" s="20"/>
      <c r="G649" s="197"/>
      <c r="H649" s="197"/>
      <c r="I649" s="197"/>
      <c r="J649" s="197"/>
      <c r="K649" s="197"/>
      <c r="L649" s="197"/>
      <c r="M649" s="198"/>
      <c r="N649" s="20"/>
      <c r="O649" s="20"/>
      <c r="P649" s="20"/>
      <c r="Q649" s="20"/>
      <c r="R649" s="20"/>
      <c r="S649" s="20"/>
      <c r="T649" s="20"/>
      <c r="U649" s="20"/>
      <c r="V649" s="20"/>
      <c r="W649" s="199"/>
      <c r="X649" s="20"/>
      <c r="Y649" s="20"/>
      <c r="Z649" s="20"/>
      <c r="AA649" s="20"/>
      <c r="AB649" s="20"/>
      <c r="AC649" s="20"/>
      <c r="AD649" s="20"/>
      <c r="AE649" s="20"/>
      <c r="AF649" s="20"/>
      <c r="AG649" s="20"/>
      <c r="AH649" s="20"/>
      <c r="AI649" s="20"/>
      <c r="AJ649" s="20"/>
      <c r="AK649" s="20"/>
      <c r="AL649" s="20"/>
      <c r="AM649" s="197"/>
      <c r="AN649" s="20"/>
      <c r="AO649" s="197"/>
    </row>
    <row r="650" customFormat="false" ht="14.25" hidden="false" customHeight="true" outlineLevel="0" collapsed="false">
      <c r="A650" s="20"/>
      <c r="B650" s="20"/>
      <c r="C650" s="20"/>
      <c r="D650" s="20"/>
      <c r="E650" s="20"/>
      <c r="F650" s="20"/>
      <c r="G650" s="197"/>
      <c r="H650" s="197"/>
      <c r="I650" s="197"/>
      <c r="J650" s="197"/>
      <c r="K650" s="197"/>
      <c r="L650" s="197"/>
      <c r="M650" s="198"/>
      <c r="N650" s="20"/>
      <c r="O650" s="20"/>
      <c r="P650" s="20"/>
      <c r="Q650" s="20"/>
      <c r="R650" s="20"/>
      <c r="S650" s="20"/>
      <c r="T650" s="20"/>
      <c r="U650" s="20"/>
      <c r="V650" s="20"/>
      <c r="W650" s="199"/>
      <c r="X650" s="20"/>
      <c r="Y650" s="20"/>
      <c r="Z650" s="20"/>
      <c r="AA650" s="20"/>
      <c r="AB650" s="20"/>
      <c r="AC650" s="20"/>
      <c r="AD650" s="20"/>
      <c r="AE650" s="20"/>
      <c r="AF650" s="20"/>
      <c r="AG650" s="20"/>
      <c r="AH650" s="20"/>
      <c r="AI650" s="20"/>
      <c r="AJ650" s="20"/>
      <c r="AK650" s="20"/>
      <c r="AL650" s="20"/>
      <c r="AM650" s="197"/>
      <c r="AN650" s="20"/>
      <c r="AO650" s="197"/>
    </row>
    <row r="651" customFormat="false" ht="14.25" hidden="false" customHeight="true" outlineLevel="0" collapsed="false">
      <c r="A651" s="20"/>
      <c r="B651" s="20"/>
      <c r="C651" s="20"/>
      <c r="D651" s="20"/>
      <c r="E651" s="20"/>
      <c r="F651" s="20"/>
      <c r="G651" s="197"/>
      <c r="H651" s="197"/>
      <c r="I651" s="197"/>
      <c r="J651" s="197"/>
      <c r="K651" s="197"/>
      <c r="L651" s="197"/>
      <c r="M651" s="198"/>
      <c r="N651" s="20"/>
      <c r="O651" s="20"/>
      <c r="P651" s="20"/>
      <c r="Q651" s="20"/>
      <c r="R651" s="20"/>
      <c r="S651" s="20"/>
      <c r="T651" s="20"/>
      <c r="U651" s="20"/>
      <c r="V651" s="20"/>
      <c r="W651" s="199"/>
      <c r="X651" s="20"/>
      <c r="Y651" s="20"/>
      <c r="Z651" s="20"/>
      <c r="AA651" s="20"/>
      <c r="AB651" s="20"/>
      <c r="AC651" s="20"/>
      <c r="AD651" s="20"/>
      <c r="AE651" s="20"/>
      <c r="AF651" s="20"/>
      <c r="AG651" s="20"/>
      <c r="AH651" s="20"/>
      <c r="AI651" s="20"/>
      <c r="AJ651" s="20"/>
      <c r="AK651" s="20"/>
      <c r="AL651" s="20"/>
      <c r="AM651" s="197"/>
      <c r="AN651" s="20"/>
      <c r="AO651" s="197"/>
    </row>
    <row r="652" customFormat="false" ht="14.25" hidden="false" customHeight="true" outlineLevel="0" collapsed="false">
      <c r="A652" s="20"/>
      <c r="B652" s="20"/>
      <c r="C652" s="20"/>
      <c r="D652" s="20"/>
      <c r="E652" s="20"/>
      <c r="F652" s="20"/>
      <c r="G652" s="197"/>
      <c r="H652" s="197"/>
      <c r="I652" s="197"/>
      <c r="J652" s="197"/>
      <c r="K652" s="197"/>
      <c r="L652" s="197"/>
      <c r="M652" s="198"/>
      <c r="N652" s="20"/>
      <c r="O652" s="20"/>
      <c r="P652" s="20"/>
      <c r="Q652" s="20"/>
      <c r="R652" s="20"/>
      <c r="S652" s="20"/>
      <c r="T652" s="20"/>
      <c r="U652" s="20"/>
      <c r="V652" s="20"/>
      <c r="W652" s="199"/>
      <c r="X652" s="20"/>
      <c r="Y652" s="20"/>
      <c r="Z652" s="20"/>
      <c r="AA652" s="20"/>
      <c r="AB652" s="20"/>
      <c r="AC652" s="20"/>
      <c r="AD652" s="20"/>
      <c r="AE652" s="20"/>
      <c r="AF652" s="20"/>
      <c r="AG652" s="20"/>
      <c r="AH652" s="20"/>
      <c r="AI652" s="20"/>
      <c r="AJ652" s="20"/>
      <c r="AK652" s="20"/>
      <c r="AL652" s="20"/>
      <c r="AM652" s="197"/>
      <c r="AN652" s="20"/>
      <c r="AO652" s="197"/>
    </row>
    <row r="653" customFormat="false" ht="14.25" hidden="false" customHeight="true" outlineLevel="0" collapsed="false">
      <c r="A653" s="20"/>
      <c r="B653" s="20"/>
      <c r="C653" s="20"/>
      <c r="D653" s="20"/>
      <c r="E653" s="20"/>
      <c r="F653" s="20"/>
      <c r="G653" s="197"/>
      <c r="H653" s="197"/>
      <c r="I653" s="197"/>
      <c r="J653" s="197"/>
      <c r="K653" s="197"/>
      <c r="L653" s="197"/>
      <c r="M653" s="198"/>
      <c r="N653" s="20"/>
      <c r="O653" s="20"/>
      <c r="P653" s="20"/>
      <c r="Q653" s="20"/>
      <c r="R653" s="20"/>
      <c r="S653" s="20"/>
      <c r="T653" s="20"/>
      <c r="U653" s="20"/>
      <c r="V653" s="20"/>
      <c r="W653" s="199"/>
      <c r="X653" s="20"/>
      <c r="Y653" s="20"/>
      <c r="Z653" s="20"/>
      <c r="AA653" s="20"/>
      <c r="AB653" s="20"/>
      <c r="AC653" s="20"/>
      <c r="AD653" s="20"/>
      <c r="AE653" s="20"/>
      <c r="AF653" s="20"/>
      <c r="AG653" s="20"/>
      <c r="AH653" s="20"/>
      <c r="AI653" s="20"/>
      <c r="AJ653" s="20"/>
      <c r="AK653" s="20"/>
      <c r="AL653" s="20"/>
      <c r="AM653" s="197"/>
      <c r="AN653" s="20"/>
      <c r="AO653" s="197"/>
    </row>
    <row r="654" customFormat="false" ht="14.25" hidden="false" customHeight="true" outlineLevel="0" collapsed="false">
      <c r="A654" s="20"/>
      <c r="B654" s="20"/>
      <c r="C654" s="20"/>
      <c r="D654" s="20"/>
      <c r="E654" s="20"/>
      <c r="F654" s="20"/>
      <c r="G654" s="197"/>
      <c r="H654" s="197"/>
      <c r="I654" s="197"/>
      <c r="J654" s="197"/>
      <c r="K654" s="197"/>
      <c r="L654" s="197"/>
      <c r="M654" s="198"/>
      <c r="N654" s="20"/>
      <c r="O654" s="20"/>
      <c r="P654" s="20"/>
      <c r="Q654" s="20"/>
      <c r="R654" s="20"/>
      <c r="S654" s="20"/>
      <c r="T654" s="20"/>
      <c r="U654" s="20"/>
      <c r="V654" s="20"/>
      <c r="W654" s="199"/>
      <c r="X654" s="20"/>
      <c r="Y654" s="20"/>
      <c r="Z654" s="20"/>
      <c r="AA654" s="20"/>
      <c r="AB654" s="20"/>
      <c r="AC654" s="20"/>
      <c r="AD654" s="20"/>
      <c r="AE654" s="20"/>
      <c r="AF654" s="20"/>
      <c r="AG654" s="20"/>
      <c r="AH654" s="20"/>
      <c r="AI654" s="20"/>
      <c r="AJ654" s="20"/>
      <c r="AK654" s="20"/>
      <c r="AL654" s="20"/>
      <c r="AM654" s="197"/>
      <c r="AN654" s="20"/>
      <c r="AO654" s="197"/>
    </row>
    <row r="655" customFormat="false" ht="14.25" hidden="false" customHeight="true" outlineLevel="0" collapsed="false">
      <c r="A655" s="20"/>
      <c r="B655" s="20"/>
      <c r="C655" s="20"/>
      <c r="D655" s="20"/>
      <c r="E655" s="20"/>
      <c r="F655" s="20"/>
      <c r="G655" s="197"/>
      <c r="H655" s="197"/>
      <c r="I655" s="197"/>
      <c r="J655" s="197"/>
      <c r="K655" s="197"/>
      <c r="L655" s="197"/>
      <c r="M655" s="198"/>
      <c r="N655" s="20"/>
      <c r="O655" s="20"/>
      <c r="P655" s="20"/>
      <c r="Q655" s="20"/>
      <c r="R655" s="20"/>
      <c r="S655" s="20"/>
      <c r="T655" s="20"/>
      <c r="U655" s="20"/>
      <c r="V655" s="20"/>
      <c r="W655" s="199"/>
      <c r="X655" s="20"/>
      <c r="Y655" s="20"/>
      <c r="Z655" s="20"/>
      <c r="AA655" s="20"/>
      <c r="AB655" s="20"/>
      <c r="AC655" s="20"/>
      <c r="AD655" s="20"/>
      <c r="AE655" s="20"/>
      <c r="AF655" s="20"/>
      <c r="AG655" s="20"/>
      <c r="AH655" s="20"/>
      <c r="AI655" s="20"/>
      <c r="AJ655" s="20"/>
      <c r="AK655" s="20"/>
      <c r="AL655" s="20"/>
      <c r="AM655" s="197"/>
      <c r="AN655" s="20"/>
      <c r="AO655" s="197"/>
    </row>
    <row r="656" customFormat="false" ht="14.25" hidden="false" customHeight="true" outlineLevel="0" collapsed="false">
      <c r="A656" s="20"/>
      <c r="B656" s="20"/>
      <c r="C656" s="20"/>
      <c r="D656" s="20"/>
      <c r="E656" s="20"/>
      <c r="F656" s="20"/>
      <c r="G656" s="197"/>
      <c r="H656" s="197"/>
      <c r="I656" s="197"/>
      <c r="J656" s="197"/>
      <c r="K656" s="197"/>
      <c r="L656" s="197"/>
      <c r="M656" s="198"/>
      <c r="N656" s="20"/>
      <c r="O656" s="20"/>
      <c r="P656" s="20"/>
      <c r="Q656" s="20"/>
      <c r="R656" s="20"/>
      <c r="S656" s="20"/>
      <c r="T656" s="20"/>
      <c r="U656" s="20"/>
      <c r="V656" s="20"/>
      <c r="W656" s="199"/>
      <c r="X656" s="20"/>
      <c r="Y656" s="20"/>
      <c r="Z656" s="20"/>
      <c r="AA656" s="20"/>
      <c r="AB656" s="20"/>
      <c r="AC656" s="20"/>
      <c r="AD656" s="20"/>
      <c r="AE656" s="20"/>
      <c r="AF656" s="20"/>
      <c r="AG656" s="20"/>
      <c r="AH656" s="20"/>
      <c r="AI656" s="20"/>
      <c r="AJ656" s="20"/>
      <c r="AK656" s="20"/>
      <c r="AL656" s="20"/>
      <c r="AM656" s="197"/>
      <c r="AN656" s="20"/>
      <c r="AO656" s="197"/>
    </row>
    <row r="657" customFormat="false" ht="14.25" hidden="false" customHeight="true" outlineLevel="0" collapsed="false">
      <c r="A657" s="20"/>
      <c r="B657" s="20"/>
      <c r="C657" s="20"/>
      <c r="D657" s="20"/>
      <c r="E657" s="20"/>
      <c r="F657" s="20"/>
      <c r="G657" s="197"/>
      <c r="H657" s="197"/>
      <c r="I657" s="197"/>
      <c r="J657" s="197"/>
      <c r="K657" s="197"/>
      <c r="L657" s="197"/>
      <c r="M657" s="198"/>
      <c r="N657" s="20"/>
      <c r="O657" s="20"/>
      <c r="P657" s="20"/>
      <c r="Q657" s="20"/>
      <c r="R657" s="20"/>
      <c r="S657" s="20"/>
      <c r="T657" s="20"/>
      <c r="U657" s="20"/>
      <c r="V657" s="20"/>
      <c r="W657" s="199"/>
      <c r="X657" s="20"/>
      <c r="Y657" s="20"/>
      <c r="Z657" s="20"/>
      <c r="AA657" s="20"/>
      <c r="AB657" s="20"/>
      <c r="AC657" s="20"/>
      <c r="AD657" s="20"/>
      <c r="AE657" s="20"/>
      <c r="AF657" s="20"/>
      <c r="AG657" s="20"/>
      <c r="AH657" s="20"/>
      <c r="AI657" s="20"/>
      <c r="AJ657" s="20"/>
      <c r="AK657" s="20"/>
      <c r="AL657" s="20"/>
      <c r="AM657" s="197"/>
      <c r="AN657" s="20"/>
      <c r="AO657" s="197"/>
    </row>
    <row r="658" customFormat="false" ht="14.25" hidden="false" customHeight="true" outlineLevel="0" collapsed="false">
      <c r="A658" s="20"/>
      <c r="B658" s="20"/>
      <c r="C658" s="20"/>
      <c r="D658" s="20"/>
      <c r="E658" s="20"/>
      <c r="F658" s="20"/>
      <c r="G658" s="197"/>
      <c r="H658" s="197"/>
      <c r="I658" s="197"/>
      <c r="J658" s="197"/>
      <c r="K658" s="197"/>
      <c r="L658" s="197"/>
      <c r="M658" s="198"/>
      <c r="N658" s="20"/>
      <c r="O658" s="20"/>
      <c r="P658" s="20"/>
      <c r="Q658" s="20"/>
      <c r="R658" s="20"/>
      <c r="S658" s="20"/>
      <c r="T658" s="20"/>
      <c r="U658" s="20"/>
      <c r="V658" s="20"/>
      <c r="W658" s="199"/>
      <c r="X658" s="20"/>
      <c r="Y658" s="20"/>
      <c r="Z658" s="20"/>
      <c r="AA658" s="20"/>
      <c r="AB658" s="20"/>
      <c r="AC658" s="20"/>
      <c r="AD658" s="20"/>
      <c r="AE658" s="20"/>
      <c r="AF658" s="20"/>
      <c r="AG658" s="20"/>
      <c r="AH658" s="20"/>
      <c r="AI658" s="20"/>
      <c r="AJ658" s="20"/>
      <c r="AK658" s="20"/>
      <c r="AL658" s="20"/>
      <c r="AM658" s="197"/>
      <c r="AN658" s="20"/>
      <c r="AO658" s="197"/>
    </row>
    <row r="659" customFormat="false" ht="14.25" hidden="false" customHeight="true" outlineLevel="0" collapsed="false">
      <c r="A659" s="20"/>
      <c r="B659" s="20"/>
      <c r="C659" s="20"/>
      <c r="D659" s="20"/>
      <c r="E659" s="20"/>
      <c r="F659" s="20"/>
      <c r="G659" s="197"/>
      <c r="H659" s="197"/>
      <c r="I659" s="197"/>
      <c r="J659" s="197"/>
      <c r="K659" s="197"/>
      <c r="L659" s="197"/>
      <c r="M659" s="198"/>
      <c r="N659" s="20"/>
      <c r="O659" s="20"/>
      <c r="P659" s="20"/>
      <c r="Q659" s="20"/>
      <c r="R659" s="20"/>
      <c r="S659" s="20"/>
      <c r="T659" s="20"/>
      <c r="U659" s="20"/>
      <c r="V659" s="20"/>
      <c r="W659" s="199"/>
      <c r="X659" s="20"/>
      <c r="Y659" s="20"/>
      <c r="Z659" s="20"/>
      <c r="AA659" s="20"/>
      <c r="AB659" s="20"/>
      <c r="AC659" s="20"/>
      <c r="AD659" s="20"/>
      <c r="AE659" s="20"/>
      <c r="AF659" s="20"/>
      <c r="AG659" s="20"/>
      <c r="AH659" s="20"/>
      <c r="AI659" s="20"/>
      <c r="AJ659" s="20"/>
      <c r="AK659" s="20"/>
      <c r="AL659" s="20"/>
      <c r="AM659" s="197"/>
      <c r="AN659" s="20"/>
      <c r="AO659" s="197"/>
    </row>
    <row r="660" customFormat="false" ht="14.25" hidden="false" customHeight="true" outlineLevel="0" collapsed="false">
      <c r="A660" s="20"/>
      <c r="B660" s="20"/>
      <c r="C660" s="20"/>
      <c r="D660" s="20"/>
      <c r="E660" s="20"/>
      <c r="F660" s="20"/>
      <c r="G660" s="197"/>
      <c r="H660" s="197"/>
      <c r="I660" s="197"/>
      <c r="J660" s="197"/>
      <c r="K660" s="197"/>
      <c r="L660" s="197"/>
      <c r="M660" s="198"/>
      <c r="N660" s="20"/>
      <c r="O660" s="20"/>
      <c r="P660" s="20"/>
      <c r="Q660" s="20"/>
      <c r="R660" s="20"/>
      <c r="S660" s="20"/>
      <c r="T660" s="20"/>
      <c r="U660" s="20"/>
      <c r="V660" s="20"/>
      <c r="W660" s="199"/>
      <c r="X660" s="20"/>
      <c r="Y660" s="20"/>
      <c r="Z660" s="20"/>
      <c r="AA660" s="20"/>
      <c r="AB660" s="20"/>
      <c r="AC660" s="20"/>
      <c r="AD660" s="20"/>
      <c r="AE660" s="20"/>
      <c r="AF660" s="20"/>
      <c r="AG660" s="20"/>
      <c r="AH660" s="20"/>
      <c r="AI660" s="20"/>
      <c r="AJ660" s="20"/>
      <c r="AK660" s="20"/>
      <c r="AL660" s="20"/>
      <c r="AM660" s="197"/>
      <c r="AN660" s="20"/>
      <c r="AO660" s="197"/>
    </row>
    <row r="661" customFormat="false" ht="14.25" hidden="false" customHeight="true" outlineLevel="0" collapsed="false">
      <c r="A661" s="20"/>
      <c r="B661" s="20"/>
      <c r="C661" s="20"/>
      <c r="D661" s="20"/>
      <c r="E661" s="20"/>
      <c r="F661" s="20"/>
      <c r="G661" s="197"/>
      <c r="H661" s="197"/>
      <c r="I661" s="197"/>
      <c r="J661" s="197"/>
      <c r="K661" s="197"/>
      <c r="L661" s="197"/>
      <c r="M661" s="198"/>
      <c r="N661" s="20"/>
      <c r="O661" s="20"/>
      <c r="P661" s="20"/>
      <c r="Q661" s="20"/>
      <c r="R661" s="20"/>
      <c r="S661" s="20"/>
      <c r="T661" s="20"/>
      <c r="U661" s="20"/>
      <c r="V661" s="20"/>
      <c r="W661" s="199"/>
      <c r="X661" s="20"/>
      <c r="Y661" s="20"/>
      <c r="Z661" s="20"/>
      <c r="AA661" s="20"/>
      <c r="AB661" s="20"/>
      <c r="AC661" s="20"/>
      <c r="AD661" s="20"/>
      <c r="AE661" s="20"/>
      <c r="AF661" s="20"/>
      <c r="AG661" s="20"/>
      <c r="AH661" s="20"/>
      <c r="AI661" s="20"/>
      <c r="AJ661" s="20"/>
      <c r="AK661" s="20"/>
      <c r="AL661" s="20"/>
      <c r="AM661" s="197"/>
      <c r="AN661" s="20"/>
      <c r="AO661" s="197"/>
    </row>
    <row r="662" customFormat="false" ht="14.25" hidden="false" customHeight="true" outlineLevel="0" collapsed="false">
      <c r="A662" s="20"/>
      <c r="B662" s="20"/>
      <c r="C662" s="20"/>
      <c r="D662" s="20"/>
      <c r="E662" s="20"/>
      <c r="F662" s="20"/>
      <c r="G662" s="197"/>
      <c r="H662" s="197"/>
      <c r="I662" s="197"/>
      <c r="J662" s="197"/>
      <c r="K662" s="197"/>
      <c r="L662" s="197"/>
      <c r="M662" s="198"/>
      <c r="N662" s="20"/>
      <c r="O662" s="20"/>
      <c r="P662" s="20"/>
      <c r="Q662" s="20"/>
      <c r="R662" s="20"/>
      <c r="S662" s="20"/>
      <c r="T662" s="20"/>
      <c r="U662" s="20"/>
      <c r="V662" s="20"/>
      <c r="W662" s="199"/>
      <c r="X662" s="20"/>
      <c r="Y662" s="20"/>
      <c r="Z662" s="20"/>
      <c r="AA662" s="20"/>
      <c r="AB662" s="20"/>
      <c r="AC662" s="20"/>
      <c r="AD662" s="20"/>
      <c r="AE662" s="20"/>
      <c r="AF662" s="20"/>
      <c r="AG662" s="20"/>
      <c r="AH662" s="20"/>
      <c r="AI662" s="20"/>
      <c r="AJ662" s="20"/>
      <c r="AK662" s="20"/>
      <c r="AL662" s="20"/>
      <c r="AM662" s="197"/>
      <c r="AN662" s="20"/>
      <c r="AO662" s="197"/>
    </row>
    <row r="663" customFormat="false" ht="14.25" hidden="false" customHeight="true" outlineLevel="0" collapsed="false">
      <c r="A663" s="20"/>
      <c r="B663" s="20"/>
      <c r="C663" s="20"/>
      <c r="D663" s="20"/>
      <c r="E663" s="20"/>
      <c r="F663" s="20"/>
      <c r="G663" s="197"/>
      <c r="H663" s="197"/>
      <c r="I663" s="197"/>
      <c r="J663" s="197"/>
      <c r="K663" s="197"/>
      <c r="L663" s="197"/>
      <c r="M663" s="198"/>
      <c r="N663" s="20"/>
      <c r="O663" s="20"/>
      <c r="P663" s="20"/>
      <c r="Q663" s="20"/>
      <c r="R663" s="20"/>
      <c r="S663" s="20"/>
      <c r="T663" s="20"/>
      <c r="U663" s="20"/>
      <c r="V663" s="20"/>
      <c r="W663" s="199"/>
      <c r="X663" s="20"/>
      <c r="Y663" s="20"/>
      <c r="Z663" s="20"/>
      <c r="AA663" s="20"/>
      <c r="AB663" s="20"/>
      <c r="AC663" s="20"/>
      <c r="AD663" s="20"/>
      <c r="AE663" s="20"/>
      <c r="AF663" s="20"/>
      <c r="AG663" s="20"/>
      <c r="AH663" s="20"/>
      <c r="AI663" s="20"/>
      <c r="AJ663" s="20"/>
      <c r="AK663" s="20"/>
      <c r="AL663" s="20"/>
      <c r="AM663" s="197"/>
      <c r="AN663" s="20"/>
      <c r="AO663" s="197"/>
    </row>
    <row r="664" customFormat="false" ht="14.25" hidden="false" customHeight="true" outlineLevel="0" collapsed="false">
      <c r="A664" s="20"/>
      <c r="B664" s="20"/>
      <c r="C664" s="20"/>
      <c r="D664" s="20"/>
      <c r="E664" s="20"/>
      <c r="F664" s="20"/>
      <c r="G664" s="197"/>
      <c r="H664" s="197"/>
      <c r="I664" s="197"/>
      <c r="J664" s="197"/>
      <c r="K664" s="197"/>
      <c r="L664" s="197"/>
      <c r="M664" s="198"/>
      <c r="N664" s="20"/>
      <c r="O664" s="20"/>
      <c r="P664" s="20"/>
      <c r="Q664" s="20"/>
      <c r="R664" s="20"/>
      <c r="S664" s="20"/>
      <c r="T664" s="20"/>
      <c r="U664" s="20"/>
      <c r="V664" s="20"/>
      <c r="W664" s="199"/>
      <c r="X664" s="20"/>
      <c r="Y664" s="20"/>
      <c r="Z664" s="20"/>
      <c r="AA664" s="20"/>
      <c r="AB664" s="20"/>
      <c r="AC664" s="20"/>
      <c r="AD664" s="20"/>
      <c r="AE664" s="20"/>
      <c r="AF664" s="20"/>
      <c r="AG664" s="20"/>
      <c r="AH664" s="20"/>
      <c r="AI664" s="20"/>
      <c r="AJ664" s="20"/>
      <c r="AK664" s="20"/>
      <c r="AL664" s="20"/>
      <c r="AM664" s="197"/>
      <c r="AN664" s="20"/>
      <c r="AO664" s="197"/>
    </row>
    <row r="665" customFormat="false" ht="14.25" hidden="false" customHeight="true" outlineLevel="0" collapsed="false">
      <c r="A665" s="20"/>
      <c r="B665" s="20"/>
      <c r="C665" s="20"/>
      <c r="D665" s="20"/>
      <c r="E665" s="20"/>
      <c r="F665" s="20"/>
      <c r="G665" s="197"/>
      <c r="H665" s="197"/>
      <c r="I665" s="197"/>
      <c r="J665" s="197"/>
      <c r="K665" s="197"/>
      <c r="L665" s="197"/>
      <c r="M665" s="198"/>
      <c r="N665" s="20"/>
      <c r="O665" s="20"/>
      <c r="P665" s="20"/>
      <c r="Q665" s="20"/>
      <c r="R665" s="20"/>
      <c r="S665" s="20"/>
      <c r="T665" s="20"/>
      <c r="U665" s="20"/>
      <c r="V665" s="20"/>
      <c r="W665" s="199"/>
      <c r="X665" s="20"/>
      <c r="Y665" s="20"/>
      <c r="Z665" s="20"/>
      <c r="AA665" s="20"/>
      <c r="AB665" s="20"/>
      <c r="AC665" s="20"/>
      <c r="AD665" s="20"/>
      <c r="AE665" s="20"/>
      <c r="AF665" s="20"/>
      <c r="AG665" s="20"/>
      <c r="AH665" s="20"/>
      <c r="AI665" s="20"/>
      <c r="AJ665" s="20"/>
      <c r="AK665" s="20"/>
      <c r="AL665" s="20"/>
      <c r="AM665" s="197"/>
      <c r="AN665" s="20"/>
      <c r="AO665" s="197"/>
    </row>
    <row r="666" customFormat="false" ht="14.25" hidden="false" customHeight="true" outlineLevel="0" collapsed="false">
      <c r="A666" s="20"/>
      <c r="B666" s="20"/>
      <c r="C666" s="20"/>
      <c r="D666" s="20"/>
      <c r="E666" s="20"/>
      <c r="F666" s="20"/>
      <c r="G666" s="197"/>
      <c r="H666" s="197"/>
      <c r="I666" s="197"/>
      <c r="J666" s="197"/>
      <c r="K666" s="197"/>
      <c r="L666" s="197"/>
      <c r="M666" s="198"/>
      <c r="N666" s="20"/>
      <c r="O666" s="20"/>
      <c r="P666" s="20"/>
      <c r="Q666" s="20"/>
      <c r="R666" s="20"/>
      <c r="S666" s="20"/>
      <c r="T666" s="20"/>
      <c r="U666" s="20"/>
      <c r="V666" s="20"/>
      <c r="W666" s="199"/>
      <c r="X666" s="20"/>
      <c r="Y666" s="20"/>
      <c r="Z666" s="20"/>
      <c r="AA666" s="20"/>
      <c r="AB666" s="20"/>
      <c r="AC666" s="20"/>
      <c r="AD666" s="20"/>
      <c r="AE666" s="20"/>
      <c r="AF666" s="20"/>
      <c r="AG666" s="20"/>
      <c r="AH666" s="20"/>
      <c r="AI666" s="20"/>
      <c r="AJ666" s="20"/>
      <c r="AK666" s="20"/>
      <c r="AL666" s="20"/>
      <c r="AM666" s="197"/>
      <c r="AN666" s="20"/>
      <c r="AO666" s="197"/>
    </row>
    <row r="667" customFormat="false" ht="14.25" hidden="false" customHeight="true" outlineLevel="0" collapsed="false">
      <c r="A667" s="20"/>
      <c r="B667" s="20"/>
      <c r="C667" s="20"/>
      <c r="D667" s="20"/>
      <c r="E667" s="20"/>
      <c r="F667" s="20"/>
      <c r="G667" s="197"/>
      <c r="H667" s="197"/>
      <c r="I667" s="197"/>
      <c r="J667" s="197"/>
      <c r="K667" s="197"/>
      <c r="L667" s="197"/>
      <c r="M667" s="198"/>
      <c r="N667" s="20"/>
      <c r="O667" s="20"/>
      <c r="P667" s="20"/>
      <c r="Q667" s="20"/>
      <c r="R667" s="20"/>
      <c r="S667" s="20"/>
      <c r="T667" s="20"/>
      <c r="U667" s="20"/>
      <c r="V667" s="20"/>
      <c r="W667" s="199"/>
      <c r="X667" s="20"/>
      <c r="Y667" s="20"/>
      <c r="Z667" s="20"/>
      <c r="AA667" s="20"/>
      <c r="AB667" s="20"/>
      <c r="AC667" s="20"/>
      <c r="AD667" s="20"/>
      <c r="AE667" s="20"/>
      <c r="AF667" s="20"/>
      <c r="AG667" s="20"/>
      <c r="AH667" s="20"/>
      <c r="AI667" s="20"/>
      <c r="AJ667" s="20"/>
      <c r="AK667" s="20"/>
      <c r="AL667" s="20"/>
      <c r="AM667" s="197"/>
      <c r="AN667" s="20"/>
      <c r="AO667" s="197"/>
    </row>
    <row r="668" customFormat="false" ht="14.25" hidden="false" customHeight="true" outlineLevel="0" collapsed="false">
      <c r="A668" s="20"/>
      <c r="B668" s="20"/>
      <c r="C668" s="20"/>
      <c r="D668" s="20"/>
      <c r="E668" s="20"/>
      <c r="F668" s="20"/>
      <c r="G668" s="197"/>
      <c r="H668" s="197"/>
      <c r="I668" s="197"/>
      <c r="J668" s="197"/>
      <c r="K668" s="197"/>
      <c r="L668" s="197"/>
      <c r="M668" s="198"/>
      <c r="N668" s="20"/>
      <c r="O668" s="20"/>
      <c r="P668" s="20"/>
      <c r="Q668" s="20"/>
      <c r="R668" s="20"/>
      <c r="S668" s="20"/>
      <c r="T668" s="20"/>
      <c r="U668" s="20"/>
      <c r="V668" s="20"/>
      <c r="W668" s="199"/>
      <c r="X668" s="20"/>
      <c r="Y668" s="20"/>
      <c r="Z668" s="20"/>
      <c r="AA668" s="20"/>
      <c r="AB668" s="20"/>
      <c r="AC668" s="20"/>
      <c r="AD668" s="20"/>
      <c r="AE668" s="20"/>
      <c r="AF668" s="20"/>
      <c r="AG668" s="20"/>
      <c r="AH668" s="20"/>
      <c r="AI668" s="20"/>
      <c r="AJ668" s="20"/>
      <c r="AK668" s="20"/>
      <c r="AL668" s="20"/>
      <c r="AM668" s="197"/>
      <c r="AN668" s="20"/>
      <c r="AO668" s="197"/>
    </row>
    <row r="669" customFormat="false" ht="14.25" hidden="false" customHeight="true" outlineLevel="0" collapsed="false">
      <c r="A669" s="20"/>
      <c r="B669" s="20"/>
      <c r="C669" s="20"/>
      <c r="D669" s="20"/>
      <c r="E669" s="20"/>
      <c r="F669" s="20"/>
      <c r="G669" s="197"/>
      <c r="H669" s="197"/>
      <c r="I669" s="197"/>
      <c r="J669" s="197"/>
      <c r="K669" s="197"/>
      <c r="L669" s="197"/>
      <c r="M669" s="198"/>
      <c r="N669" s="20"/>
      <c r="O669" s="20"/>
      <c r="P669" s="20"/>
      <c r="Q669" s="20"/>
      <c r="R669" s="20"/>
      <c r="S669" s="20"/>
      <c r="T669" s="20"/>
      <c r="U669" s="20"/>
      <c r="V669" s="20"/>
      <c r="W669" s="199"/>
      <c r="X669" s="20"/>
      <c r="Y669" s="20"/>
      <c r="Z669" s="20"/>
      <c r="AA669" s="20"/>
      <c r="AB669" s="20"/>
      <c r="AC669" s="20"/>
      <c r="AD669" s="20"/>
      <c r="AE669" s="20"/>
      <c r="AF669" s="20"/>
      <c r="AG669" s="20"/>
      <c r="AH669" s="20"/>
      <c r="AI669" s="20"/>
      <c r="AJ669" s="20"/>
      <c r="AK669" s="20"/>
      <c r="AL669" s="20"/>
      <c r="AM669" s="197"/>
      <c r="AN669" s="20"/>
      <c r="AO669" s="197"/>
    </row>
    <row r="670" customFormat="false" ht="14.25" hidden="false" customHeight="true" outlineLevel="0" collapsed="false">
      <c r="A670" s="20"/>
      <c r="B670" s="20"/>
      <c r="C670" s="20"/>
      <c r="D670" s="20"/>
      <c r="E670" s="20"/>
      <c r="F670" s="20"/>
      <c r="G670" s="197"/>
      <c r="H670" s="197"/>
      <c r="I670" s="197"/>
      <c r="J670" s="197"/>
      <c r="K670" s="197"/>
      <c r="L670" s="197"/>
      <c r="M670" s="198"/>
      <c r="N670" s="20"/>
      <c r="O670" s="20"/>
      <c r="P670" s="20"/>
      <c r="Q670" s="20"/>
      <c r="R670" s="20"/>
      <c r="S670" s="20"/>
      <c r="T670" s="20"/>
      <c r="U670" s="20"/>
      <c r="V670" s="20"/>
      <c r="W670" s="199"/>
      <c r="X670" s="20"/>
      <c r="Y670" s="20"/>
      <c r="Z670" s="20"/>
      <c r="AA670" s="20"/>
      <c r="AB670" s="20"/>
      <c r="AC670" s="20"/>
      <c r="AD670" s="20"/>
      <c r="AE670" s="20"/>
      <c r="AF670" s="20"/>
      <c r="AG670" s="20"/>
      <c r="AH670" s="20"/>
      <c r="AI670" s="20"/>
      <c r="AJ670" s="20"/>
      <c r="AK670" s="20"/>
      <c r="AL670" s="20"/>
      <c r="AM670" s="197"/>
      <c r="AN670" s="20"/>
      <c r="AO670" s="197"/>
    </row>
    <row r="671" customFormat="false" ht="14.25" hidden="false" customHeight="true" outlineLevel="0" collapsed="false">
      <c r="A671" s="20"/>
      <c r="B671" s="20"/>
      <c r="C671" s="20"/>
      <c r="D671" s="20"/>
      <c r="E671" s="20"/>
      <c r="F671" s="20"/>
      <c r="G671" s="197"/>
      <c r="H671" s="197"/>
      <c r="I671" s="197"/>
      <c r="J671" s="197"/>
      <c r="K671" s="197"/>
      <c r="L671" s="197"/>
      <c r="M671" s="198"/>
      <c r="N671" s="20"/>
      <c r="O671" s="20"/>
      <c r="P671" s="20"/>
      <c r="Q671" s="20"/>
      <c r="R671" s="20"/>
      <c r="S671" s="20"/>
      <c r="T671" s="20"/>
      <c r="U671" s="20"/>
      <c r="V671" s="20"/>
      <c r="W671" s="199"/>
      <c r="X671" s="20"/>
      <c r="Y671" s="20"/>
      <c r="Z671" s="20"/>
      <c r="AA671" s="20"/>
      <c r="AB671" s="20"/>
      <c r="AC671" s="20"/>
      <c r="AD671" s="20"/>
      <c r="AE671" s="20"/>
      <c r="AF671" s="20"/>
      <c r="AG671" s="20"/>
      <c r="AH671" s="20"/>
      <c r="AI671" s="20"/>
      <c r="AJ671" s="20"/>
      <c r="AK671" s="20"/>
      <c r="AL671" s="20"/>
      <c r="AM671" s="197"/>
      <c r="AN671" s="20"/>
      <c r="AO671" s="197"/>
    </row>
    <row r="672" customFormat="false" ht="14.25" hidden="false" customHeight="true" outlineLevel="0" collapsed="false">
      <c r="A672" s="20"/>
      <c r="B672" s="20"/>
      <c r="C672" s="20"/>
      <c r="D672" s="20"/>
      <c r="E672" s="20"/>
      <c r="F672" s="20"/>
      <c r="G672" s="197"/>
      <c r="H672" s="197"/>
      <c r="I672" s="197"/>
      <c r="J672" s="197"/>
      <c r="K672" s="197"/>
      <c r="L672" s="197"/>
      <c r="M672" s="198"/>
      <c r="N672" s="20"/>
      <c r="O672" s="20"/>
      <c r="P672" s="20"/>
      <c r="Q672" s="20"/>
      <c r="R672" s="20"/>
      <c r="S672" s="20"/>
      <c r="T672" s="20"/>
      <c r="U672" s="20"/>
      <c r="V672" s="20"/>
      <c r="W672" s="199"/>
      <c r="X672" s="20"/>
      <c r="Y672" s="20"/>
      <c r="Z672" s="20"/>
      <c r="AA672" s="20"/>
      <c r="AB672" s="20"/>
      <c r="AC672" s="20"/>
      <c r="AD672" s="20"/>
      <c r="AE672" s="20"/>
      <c r="AF672" s="20"/>
      <c r="AG672" s="20"/>
      <c r="AH672" s="20"/>
      <c r="AI672" s="20"/>
      <c r="AJ672" s="20"/>
      <c r="AK672" s="20"/>
      <c r="AL672" s="20"/>
      <c r="AM672" s="197"/>
      <c r="AN672" s="20"/>
      <c r="AO672" s="197"/>
    </row>
    <row r="673" customFormat="false" ht="14.25" hidden="false" customHeight="true" outlineLevel="0" collapsed="false">
      <c r="A673" s="20"/>
      <c r="B673" s="20"/>
      <c r="C673" s="20"/>
      <c r="D673" s="20"/>
      <c r="E673" s="20"/>
      <c r="F673" s="20"/>
      <c r="G673" s="197"/>
      <c r="H673" s="197"/>
      <c r="I673" s="197"/>
      <c r="J673" s="197"/>
      <c r="K673" s="197"/>
      <c r="L673" s="197"/>
      <c r="M673" s="198"/>
      <c r="N673" s="20"/>
      <c r="O673" s="20"/>
      <c r="P673" s="20"/>
      <c r="Q673" s="20"/>
      <c r="R673" s="20"/>
      <c r="S673" s="20"/>
      <c r="T673" s="20"/>
      <c r="U673" s="20"/>
      <c r="V673" s="20"/>
      <c r="W673" s="199"/>
      <c r="X673" s="20"/>
      <c r="Y673" s="20"/>
      <c r="Z673" s="20"/>
      <c r="AA673" s="20"/>
      <c r="AB673" s="20"/>
      <c r="AC673" s="20"/>
      <c r="AD673" s="20"/>
      <c r="AE673" s="20"/>
      <c r="AF673" s="20"/>
      <c r="AG673" s="20"/>
      <c r="AH673" s="20"/>
      <c r="AI673" s="20"/>
      <c r="AJ673" s="20"/>
      <c r="AK673" s="20"/>
      <c r="AL673" s="20"/>
      <c r="AM673" s="197"/>
      <c r="AN673" s="20"/>
      <c r="AO673" s="197"/>
    </row>
    <row r="674" customFormat="false" ht="14.25" hidden="false" customHeight="true" outlineLevel="0" collapsed="false">
      <c r="A674" s="20"/>
      <c r="B674" s="20"/>
      <c r="C674" s="20"/>
      <c r="D674" s="20"/>
      <c r="E674" s="20"/>
      <c r="F674" s="20"/>
      <c r="G674" s="197"/>
      <c r="H674" s="197"/>
      <c r="I674" s="197"/>
      <c r="J674" s="197"/>
      <c r="K674" s="197"/>
      <c r="L674" s="197"/>
      <c r="M674" s="198"/>
      <c r="N674" s="20"/>
      <c r="O674" s="20"/>
      <c r="P674" s="20"/>
      <c r="Q674" s="20"/>
      <c r="R674" s="20"/>
      <c r="S674" s="20"/>
      <c r="T674" s="20"/>
      <c r="U674" s="20"/>
      <c r="V674" s="20"/>
      <c r="W674" s="199"/>
      <c r="X674" s="20"/>
      <c r="Y674" s="20"/>
      <c r="Z674" s="20"/>
      <c r="AA674" s="20"/>
      <c r="AB674" s="20"/>
      <c r="AC674" s="20"/>
      <c r="AD674" s="20"/>
      <c r="AE674" s="20"/>
      <c r="AF674" s="20"/>
      <c r="AG674" s="20"/>
      <c r="AH674" s="20"/>
      <c r="AI674" s="20"/>
      <c r="AJ674" s="20"/>
      <c r="AK674" s="20"/>
      <c r="AL674" s="20"/>
      <c r="AM674" s="197"/>
      <c r="AN674" s="20"/>
      <c r="AO674" s="197"/>
    </row>
    <row r="675" customFormat="false" ht="14.25" hidden="false" customHeight="true" outlineLevel="0" collapsed="false">
      <c r="A675" s="20"/>
      <c r="B675" s="20"/>
      <c r="C675" s="20"/>
      <c r="D675" s="20"/>
      <c r="E675" s="20"/>
      <c r="F675" s="20"/>
      <c r="G675" s="197"/>
      <c r="H675" s="197"/>
      <c r="I675" s="197"/>
      <c r="J675" s="197"/>
      <c r="K675" s="197"/>
      <c r="L675" s="197"/>
      <c r="M675" s="198"/>
      <c r="N675" s="20"/>
      <c r="O675" s="20"/>
      <c r="P675" s="20"/>
      <c r="Q675" s="20"/>
      <c r="R675" s="20"/>
      <c r="S675" s="20"/>
      <c r="T675" s="20"/>
      <c r="U675" s="20"/>
      <c r="V675" s="20"/>
      <c r="W675" s="199"/>
      <c r="X675" s="20"/>
      <c r="Y675" s="20"/>
      <c r="Z675" s="20"/>
      <c r="AA675" s="20"/>
      <c r="AB675" s="20"/>
      <c r="AC675" s="20"/>
      <c r="AD675" s="20"/>
      <c r="AE675" s="20"/>
      <c r="AF675" s="20"/>
      <c r="AG675" s="20"/>
      <c r="AH675" s="20"/>
      <c r="AI675" s="20"/>
      <c r="AJ675" s="20"/>
      <c r="AK675" s="20"/>
      <c r="AL675" s="20"/>
      <c r="AM675" s="197"/>
      <c r="AN675" s="20"/>
      <c r="AO675" s="197"/>
    </row>
    <row r="676" customFormat="false" ht="14.25" hidden="false" customHeight="true" outlineLevel="0" collapsed="false">
      <c r="A676" s="20"/>
      <c r="B676" s="20"/>
      <c r="C676" s="20"/>
      <c r="D676" s="20"/>
      <c r="E676" s="20"/>
      <c r="F676" s="20"/>
      <c r="G676" s="197"/>
      <c r="H676" s="197"/>
      <c r="I676" s="197"/>
      <c r="J676" s="197"/>
      <c r="K676" s="197"/>
      <c r="L676" s="197"/>
      <c r="M676" s="198"/>
      <c r="N676" s="20"/>
      <c r="O676" s="20"/>
      <c r="P676" s="20"/>
      <c r="Q676" s="20"/>
      <c r="R676" s="20"/>
      <c r="S676" s="20"/>
      <c r="T676" s="20"/>
      <c r="U676" s="20"/>
      <c r="V676" s="20"/>
      <c r="W676" s="199"/>
      <c r="X676" s="20"/>
      <c r="Y676" s="20"/>
      <c r="Z676" s="20"/>
      <c r="AA676" s="20"/>
      <c r="AB676" s="20"/>
      <c r="AC676" s="20"/>
      <c r="AD676" s="20"/>
      <c r="AE676" s="20"/>
      <c r="AF676" s="20"/>
      <c r="AG676" s="20"/>
      <c r="AH676" s="20"/>
      <c r="AI676" s="20"/>
      <c r="AJ676" s="20"/>
      <c r="AK676" s="20"/>
      <c r="AL676" s="20"/>
      <c r="AM676" s="197"/>
      <c r="AN676" s="20"/>
      <c r="AO676" s="197"/>
    </row>
    <row r="677" customFormat="false" ht="14.25" hidden="false" customHeight="true" outlineLevel="0" collapsed="false">
      <c r="A677" s="20"/>
      <c r="B677" s="20"/>
      <c r="C677" s="20"/>
      <c r="D677" s="20"/>
      <c r="E677" s="20"/>
      <c r="F677" s="20"/>
      <c r="G677" s="197"/>
      <c r="H677" s="197"/>
      <c r="I677" s="197"/>
      <c r="J677" s="197"/>
      <c r="K677" s="197"/>
      <c r="L677" s="197"/>
      <c r="M677" s="198"/>
      <c r="N677" s="20"/>
      <c r="O677" s="20"/>
      <c r="P677" s="20"/>
      <c r="Q677" s="20"/>
      <c r="R677" s="20"/>
      <c r="S677" s="20"/>
      <c r="T677" s="20"/>
      <c r="U677" s="20"/>
      <c r="V677" s="20"/>
      <c r="W677" s="199"/>
      <c r="X677" s="20"/>
      <c r="Y677" s="20"/>
      <c r="Z677" s="20"/>
      <c r="AA677" s="20"/>
      <c r="AB677" s="20"/>
      <c r="AC677" s="20"/>
      <c r="AD677" s="20"/>
      <c r="AE677" s="20"/>
      <c r="AF677" s="20"/>
      <c r="AG677" s="20"/>
      <c r="AH677" s="20"/>
      <c r="AI677" s="20"/>
      <c r="AJ677" s="20"/>
      <c r="AK677" s="20"/>
      <c r="AL677" s="20"/>
      <c r="AM677" s="197"/>
      <c r="AN677" s="20"/>
      <c r="AO677" s="197"/>
    </row>
    <row r="678" customFormat="false" ht="14.25" hidden="false" customHeight="true" outlineLevel="0" collapsed="false">
      <c r="A678" s="20"/>
      <c r="B678" s="20"/>
      <c r="C678" s="20"/>
      <c r="D678" s="20"/>
      <c r="E678" s="20"/>
      <c r="F678" s="20"/>
      <c r="G678" s="197"/>
      <c r="H678" s="197"/>
      <c r="I678" s="197"/>
      <c r="J678" s="197"/>
      <c r="K678" s="197"/>
      <c r="L678" s="197"/>
      <c r="M678" s="198"/>
      <c r="N678" s="20"/>
      <c r="O678" s="20"/>
      <c r="P678" s="20"/>
      <c r="Q678" s="20"/>
      <c r="R678" s="20"/>
      <c r="S678" s="20"/>
      <c r="T678" s="20"/>
      <c r="U678" s="20"/>
      <c r="V678" s="20"/>
      <c r="W678" s="199"/>
      <c r="X678" s="20"/>
      <c r="Y678" s="20"/>
      <c r="Z678" s="20"/>
      <c r="AA678" s="20"/>
      <c r="AB678" s="20"/>
      <c r="AC678" s="20"/>
      <c r="AD678" s="20"/>
      <c r="AE678" s="20"/>
      <c r="AF678" s="20"/>
      <c r="AG678" s="20"/>
      <c r="AH678" s="20"/>
      <c r="AI678" s="20"/>
      <c r="AJ678" s="20"/>
      <c r="AK678" s="20"/>
      <c r="AL678" s="20"/>
      <c r="AM678" s="197"/>
      <c r="AN678" s="20"/>
      <c r="AO678" s="197"/>
    </row>
    <row r="679" customFormat="false" ht="14.25" hidden="false" customHeight="true" outlineLevel="0" collapsed="false">
      <c r="A679" s="20"/>
      <c r="B679" s="20"/>
      <c r="C679" s="20"/>
      <c r="D679" s="20"/>
      <c r="E679" s="20"/>
      <c r="F679" s="20"/>
      <c r="G679" s="197"/>
      <c r="H679" s="197"/>
      <c r="I679" s="197"/>
      <c r="J679" s="197"/>
      <c r="K679" s="197"/>
      <c r="L679" s="197"/>
      <c r="M679" s="198"/>
      <c r="N679" s="20"/>
      <c r="O679" s="20"/>
      <c r="P679" s="20"/>
      <c r="Q679" s="20"/>
      <c r="R679" s="20"/>
      <c r="S679" s="20"/>
      <c r="T679" s="20"/>
      <c r="U679" s="20"/>
      <c r="V679" s="20"/>
      <c r="W679" s="199"/>
      <c r="X679" s="20"/>
      <c r="Y679" s="20"/>
      <c r="Z679" s="20"/>
      <c r="AA679" s="20"/>
      <c r="AB679" s="20"/>
      <c r="AC679" s="20"/>
      <c r="AD679" s="20"/>
      <c r="AE679" s="20"/>
      <c r="AF679" s="20"/>
      <c r="AG679" s="20"/>
      <c r="AH679" s="20"/>
      <c r="AI679" s="20"/>
      <c r="AJ679" s="20"/>
      <c r="AK679" s="20"/>
      <c r="AL679" s="20"/>
      <c r="AM679" s="197"/>
      <c r="AN679" s="20"/>
      <c r="AO679" s="197"/>
    </row>
    <row r="680" customFormat="false" ht="14.25" hidden="false" customHeight="true" outlineLevel="0" collapsed="false">
      <c r="A680" s="20"/>
      <c r="B680" s="20"/>
      <c r="C680" s="20"/>
      <c r="D680" s="20"/>
      <c r="E680" s="20"/>
      <c r="F680" s="20"/>
      <c r="G680" s="197"/>
      <c r="H680" s="197"/>
      <c r="I680" s="197"/>
      <c r="J680" s="197"/>
      <c r="K680" s="197"/>
      <c r="L680" s="197"/>
      <c r="M680" s="198"/>
      <c r="N680" s="20"/>
      <c r="O680" s="20"/>
      <c r="P680" s="20"/>
      <c r="Q680" s="20"/>
      <c r="R680" s="20"/>
      <c r="S680" s="20"/>
      <c r="T680" s="20"/>
      <c r="U680" s="20"/>
      <c r="V680" s="20"/>
      <c r="W680" s="199"/>
      <c r="X680" s="20"/>
      <c r="Y680" s="20"/>
      <c r="Z680" s="20"/>
      <c r="AA680" s="20"/>
      <c r="AB680" s="20"/>
      <c r="AC680" s="20"/>
      <c r="AD680" s="20"/>
      <c r="AE680" s="20"/>
      <c r="AF680" s="20"/>
      <c r="AG680" s="20"/>
      <c r="AH680" s="20"/>
      <c r="AI680" s="20"/>
      <c r="AJ680" s="20"/>
      <c r="AK680" s="20"/>
      <c r="AL680" s="20"/>
      <c r="AM680" s="197"/>
      <c r="AN680" s="20"/>
      <c r="AO680" s="197"/>
    </row>
    <row r="681" customFormat="false" ht="14.25" hidden="false" customHeight="true" outlineLevel="0" collapsed="false">
      <c r="A681" s="20"/>
      <c r="B681" s="20"/>
      <c r="C681" s="20"/>
      <c r="D681" s="20"/>
      <c r="E681" s="20"/>
      <c r="F681" s="20"/>
      <c r="G681" s="197"/>
      <c r="H681" s="197"/>
      <c r="I681" s="197"/>
      <c r="J681" s="197"/>
      <c r="K681" s="197"/>
      <c r="L681" s="197"/>
      <c r="M681" s="198"/>
      <c r="N681" s="20"/>
      <c r="O681" s="20"/>
      <c r="P681" s="20"/>
      <c r="Q681" s="20"/>
      <c r="R681" s="20"/>
      <c r="S681" s="20"/>
      <c r="T681" s="20"/>
      <c r="U681" s="20"/>
      <c r="V681" s="20"/>
      <c r="W681" s="199"/>
      <c r="X681" s="20"/>
      <c r="Y681" s="20"/>
      <c r="Z681" s="20"/>
      <c r="AA681" s="20"/>
      <c r="AB681" s="20"/>
      <c r="AC681" s="20"/>
      <c r="AD681" s="20"/>
      <c r="AE681" s="20"/>
      <c r="AF681" s="20"/>
      <c r="AG681" s="20"/>
      <c r="AH681" s="20"/>
      <c r="AI681" s="20"/>
      <c r="AJ681" s="20"/>
      <c r="AK681" s="20"/>
      <c r="AL681" s="20"/>
      <c r="AM681" s="197"/>
      <c r="AN681" s="20"/>
      <c r="AO681" s="197"/>
    </row>
    <row r="682" customFormat="false" ht="14.25" hidden="false" customHeight="true" outlineLevel="0" collapsed="false">
      <c r="A682" s="20"/>
      <c r="B682" s="20"/>
      <c r="C682" s="20"/>
      <c r="D682" s="20"/>
      <c r="E682" s="20"/>
      <c r="F682" s="20"/>
      <c r="G682" s="197"/>
      <c r="H682" s="197"/>
      <c r="I682" s="197"/>
      <c r="J682" s="197"/>
      <c r="K682" s="197"/>
      <c r="L682" s="197"/>
      <c r="M682" s="198"/>
      <c r="N682" s="20"/>
      <c r="O682" s="20"/>
      <c r="P682" s="20"/>
      <c r="Q682" s="20"/>
      <c r="R682" s="20"/>
      <c r="S682" s="20"/>
      <c r="T682" s="20"/>
      <c r="U682" s="20"/>
      <c r="V682" s="20"/>
      <c r="W682" s="199"/>
      <c r="X682" s="20"/>
      <c r="Y682" s="20"/>
      <c r="Z682" s="20"/>
      <c r="AA682" s="20"/>
      <c r="AB682" s="20"/>
      <c r="AC682" s="20"/>
      <c r="AD682" s="20"/>
      <c r="AE682" s="20"/>
      <c r="AF682" s="20"/>
      <c r="AG682" s="20"/>
      <c r="AH682" s="20"/>
      <c r="AI682" s="20"/>
      <c r="AJ682" s="20"/>
      <c r="AK682" s="20"/>
      <c r="AL682" s="20"/>
      <c r="AM682" s="197"/>
      <c r="AN682" s="20"/>
      <c r="AO682" s="197"/>
    </row>
    <row r="683" customFormat="false" ht="14.25" hidden="false" customHeight="true" outlineLevel="0" collapsed="false">
      <c r="A683" s="20"/>
      <c r="B683" s="20"/>
      <c r="C683" s="20"/>
      <c r="D683" s="20"/>
      <c r="E683" s="20"/>
      <c r="F683" s="20"/>
      <c r="G683" s="197"/>
      <c r="H683" s="197"/>
      <c r="I683" s="197"/>
      <c r="J683" s="197"/>
      <c r="K683" s="197"/>
      <c r="L683" s="197"/>
      <c r="M683" s="198"/>
      <c r="N683" s="20"/>
      <c r="O683" s="20"/>
      <c r="P683" s="20"/>
      <c r="Q683" s="20"/>
      <c r="R683" s="20"/>
      <c r="S683" s="20"/>
      <c r="T683" s="20"/>
      <c r="U683" s="20"/>
      <c r="V683" s="20"/>
      <c r="W683" s="199"/>
      <c r="X683" s="20"/>
      <c r="Y683" s="20"/>
      <c r="Z683" s="20"/>
      <c r="AA683" s="20"/>
      <c r="AB683" s="20"/>
      <c r="AC683" s="20"/>
      <c r="AD683" s="20"/>
      <c r="AE683" s="20"/>
      <c r="AF683" s="20"/>
      <c r="AG683" s="20"/>
      <c r="AH683" s="20"/>
      <c r="AI683" s="20"/>
      <c r="AJ683" s="20"/>
      <c r="AK683" s="20"/>
      <c r="AL683" s="20"/>
      <c r="AM683" s="197"/>
      <c r="AN683" s="20"/>
      <c r="AO683" s="197"/>
    </row>
    <row r="684" customFormat="false" ht="14.25" hidden="false" customHeight="true" outlineLevel="0" collapsed="false">
      <c r="A684" s="20"/>
      <c r="B684" s="20"/>
      <c r="C684" s="20"/>
      <c r="D684" s="20"/>
      <c r="E684" s="20"/>
      <c r="F684" s="20"/>
      <c r="G684" s="197"/>
      <c r="H684" s="197"/>
      <c r="I684" s="197"/>
      <c r="J684" s="197"/>
      <c r="K684" s="197"/>
      <c r="L684" s="197"/>
      <c r="M684" s="198"/>
      <c r="N684" s="20"/>
      <c r="O684" s="20"/>
      <c r="P684" s="20"/>
      <c r="Q684" s="20"/>
      <c r="R684" s="20"/>
      <c r="S684" s="20"/>
      <c r="T684" s="20"/>
      <c r="U684" s="20"/>
      <c r="V684" s="20"/>
      <c r="W684" s="199"/>
      <c r="X684" s="20"/>
      <c r="Y684" s="20"/>
      <c r="Z684" s="20"/>
      <c r="AA684" s="20"/>
      <c r="AB684" s="20"/>
      <c r="AC684" s="20"/>
      <c r="AD684" s="20"/>
      <c r="AE684" s="20"/>
      <c r="AF684" s="20"/>
      <c r="AG684" s="20"/>
      <c r="AH684" s="20"/>
      <c r="AI684" s="20"/>
      <c r="AJ684" s="20"/>
      <c r="AK684" s="20"/>
      <c r="AL684" s="20"/>
      <c r="AM684" s="197"/>
      <c r="AN684" s="20"/>
      <c r="AO684" s="197"/>
    </row>
    <row r="685" customFormat="false" ht="14.25" hidden="false" customHeight="true" outlineLevel="0" collapsed="false">
      <c r="A685" s="20"/>
      <c r="B685" s="20"/>
      <c r="C685" s="20"/>
      <c r="D685" s="20"/>
      <c r="E685" s="20"/>
      <c r="F685" s="20"/>
      <c r="G685" s="197"/>
      <c r="H685" s="197"/>
      <c r="I685" s="197"/>
      <c r="J685" s="197"/>
      <c r="K685" s="197"/>
      <c r="L685" s="197"/>
      <c r="M685" s="198"/>
      <c r="N685" s="20"/>
      <c r="O685" s="20"/>
      <c r="P685" s="20"/>
      <c r="Q685" s="20"/>
      <c r="R685" s="20"/>
      <c r="S685" s="20"/>
      <c r="T685" s="20"/>
      <c r="U685" s="20"/>
      <c r="V685" s="20"/>
      <c r="W685" s="199"/>
      <c r="X685" s="20"/>
      <c r="Y685" s="20"/>
      <c r="Z685" s="20"/>
      <c r="AA685" s="20"/>
      <c r="AB685" s="20"/>
      <c r="AC685" s="20"/>
      <c r="AD685" s="20"/>
      <c r="AE685" s="20"/>
      <c r="AF685" s="20"/>
      <c r="AG685" s="20"/>
      <c r="AH685" s="20"/>
      <c r="AI685" s="20"/>
      <c r="AJ685" s="20"/>
      <c r="AK685" s="20"/>
      <c r="AL685" s="20"/>
      <c r="AM685" s="197"/>
      <c r="AN685" s="20"/>
      <c r="AO685" s="197"/>
    </row>
    <row r="686" customFormat="false" ht="14.25" hidden="false" customHeight="true" outlineLevel="0" collapsed="false">
      <c r="A686" s="20"/>
      <c r="B686" s="20"/>
      <c r="C686" s="20"/>
      <c r="D686" s="20"/>
      <c r="E686" s="20"/>
      <c r="F686" s="20"/>
      <c r="G686" s="197"/>
      <c r="H686" s="197"/>
      <c r="I686" s="197"/>
      <c r="J686" s="197"/>
      <c r="K686" s="197"/>
      <c r="L686" s="197"/>
      <c r="M686" s="198"/>
      <c r="N686" s="20"/>
      <c r="O686" s="20"/>
      <c r="P686" s="20"/>
      <c r="Q686" s="20"/>
      <c r="R686" s="20"/>
      <c r="S686" s="20"/>
      <c r="T686" s="20"/>
      <c r="U686" s="20"/>
      <c r="V686" s="20"/>
      <c r="W686" s="199"/>
      <c r="X686" s="20"/>
      <c r="Y686" s="20"/>
      <c r="Z686" s="20"/>
      <c r="AA686" s="20"/>
      <c r="AB686" s="20"/>
      <c r="AC686" s="20"/>
      <c r="AD686" s="20"/>
      <c r="AE686" s="20"/>
      <c r="AF686" s="20"/>
      <c r="AG686" s="20"/>
      <c r="AH686" s="20"/>
      <c r="AI686" s="20"/>
      <c r="AJ686" s="20"/>
      <c r="AK686" s="20"/>
      <c r="AL686" s="20"/>
      <c r="AM686" s="197"/>
      <c r="AN686" s="20"/>
      <c r="AO686" s="197"/>
    </row>
    <row r="687" customFormat="false" ht="14.25" hidden="false" customHeight="true" outlineLevel="0" collapsed="false">
      <c r="A687" s="20"/>
      <c r="B687" s="20"/>
      <c r="C687" s="20"/>
      <c r="D687" s="20"/>
      <c r="E687" s="20"/>
      <c r="F687" s="20"/>
      <c r="G687" s="197"/>
      <c r="H687" s="197"/>
      <c r="I687" s="197"/>
      <c r="J687" s="197"/>
      <c r="K687" s="197"/>
      <c r="L687" s="197"/>
      <c r="M687" s="198"/>
      <c r="N687" s="20"/>
      <c r="O687" s="20"/>
      <c r="P687" s="20"/>
      <c r="Q687" s="20"/>
      <c r="R687" s="20"/>
      <c r="S687" s="20"/>
      <c r="T687" s="20"/>
      <c r="U687" s="20"/>
      <c r="V687" s="20"/>
      <c r="W687" s="199"/>
      <c r="X687" s="20"/>
      <c r="Y687" s="20"/>
      <c r="Z687" s="20"/>
      <c r="AA687" s="20"/>
      <c r="AB687" s="20"/>
      <c r="AC687" s="20"/>
      <c r="AD687" s="20"/>
      <c r="AE687" s="20"/>
      <c r="AF687" s="20"/>
      <c r="AG687" s="20"/>
      <c r="AH687" s="20"/>
      <c r="AI687" s="20"/>
      <c r="AJ687" s="20"/>
      <c r="AK687" s="20"/>
      <c r="AL687" s="20"/>
      <c r="AM687" s="197"/>
      <c r="AN687" s="20"/>
      <c r="AO687" s="197"/>
    </row>
    <row r="688" customFormat="false" ht="14.25" hidden="false" customHeight="true" outlineLevel="0" collapsed="false">
      <c r="A688" s="20"/>
      <c r="B688" s="20"/>
      <c r="C688" s="20"/>
      <c r="D688" s="20"/>
      <c r="E688" s="20"/>
      <c r="F688" s="20"/>
      <c r="G688" s="197"/>
      <c r="H688" s="197"/>
      <c r="I688" s="197"/>
      <c r="J688" s="197"/>
      <c r="K688" s="197"/>
      <c r="L688" s="197"/>
      <c r="M688" s="198"/>
      <c r="N688" s="20"/>
      <c r="O688" s="20"/>
      <c r="P688" s="20"/>
      <c r="Q688" s="20"/>
      <c r="R688" s="20"/>
      <c r="S688" s="20"/>
      <c r="T688" s="20"/>
      <c r="U688" s="20"/>
      <c r="V688" s="20"/>
      <c r="W688" s="199"/>
      <c r="X688" s="20"/>
      <c r="Y688" s="20"/>
      <c r="Z688" s="20"/>
      <c r="AA688" s="20"/>
      <c r="AB688" s="20"/>
      <c r="AC688" s="20"/>
      <c r="AD688" s="20"/>
      <c r="AE688" s="20"/>
      <c r="AF688" s="20"/>
      <c r="AG688" s="20"/>
      <c r="AH688" s="20"/>
      <c r="AI688" s="20"/>
      <c r="AJ688" s="20"/>
      <c r="AK688" s="20"/>
      <c r="AL688" s="20"/>
      <c r="AM688" s="197"/>
      <c r="AN688" s="20"/>
      <c r="AO688" s="197"/>
    </row>
    <row r="689" customFormat="false" ht="14.25" hidden="false" customHeight="true" outlineLevel="0" collapsed="false">
      <c r="A689" s="20"/>
      <c r="B689" s="20"/>
      <c r="C689" s="20"/>
      <c r="D689" s="20"/>
      <c r="E689" s="20"/>
      <c r="F689" s="20"/>
      <c r="G689" s="197"/>
      <c r="H689" s="197"/>
      <c r="I689" s="197"/>
      <c r="J689" s="197"/>
      <c r="K689" s="197"/>
      <c r="L689" s="197"/>
      <c r="M689" s="198"/>
      <c r="N689" s="20"/>
      <c r="O689" s="20"/>
      <c r="P689" s="20"/>
      <c r="Q689" s="20"/>
      <c r="R689" s="20"/>
      <c r="S689" s="20"/>
      <c r="T689" s="20"/>
      <c r="U689" s="20"/>
      <c r="V689" s="20"/>
      <c r="W689" s="199"/>
      <c r="X689" s="20"/>
      <c r="Y689" s="20"/>
      <c r="Z689" s="20"/>
      <c r="AA689" s="20"/>
      <c r="AB689" s="20"/>
      <c r="AC689" s="20"/>
      <c r="AD689" s="20"/>
      <c r="AE689" s="20"/>
      <c r="AF689" s="20"/>
      <c r="AG689" s="20"/>
      <c r="AH689" s="20"/>
      <c r="AI689" s="20"/>
      <c r="AJ689" s="20"/>
      <c r="AK689" s="20"/>
      <c r="AL689" s="20"/>
      <c r="AM689" s="197"/>
      <c r="AN689" s="20"/>
      <c r="AO689" s="197"/>
    </row>
    <row r="690" customFormat="false" ht="14.25" hidden="false" customHeight="true" outlineLevel="0" collapsed="false">
      <c r="A690" s="20"/>
      <c r="B690" s="20"/>
      <c r="C690" s="20"/>
      <c r="D690" s="20"/>
      <c r="E690" s="20"/>
      <c r="F690" s="20"/>
      <c r="G690" s="197"/>
      <c r="H690" s="197"/>
      <c r="I690" s="197"/>
      <c r="J690" s="197"/>
      <c r="K690" s="197"/>
      <c r="L690" s="197"/>
      <c r="M690" s="198"/>
      <c r="N690" s="20"/>
      <c r="O690" s="20"/>
      <c r="P690" s="20"/>
      <c r="Q690" s="20"/>
      <c r="R690" s="20"/>
      <c r="S690" s="20"/>
      <c r="T690" s="20"/>
      <c r="U690" s="20"/>
      <c r="V690" s="20"/>
      <c r="W690" s="199"/>
      <c r="X690" s="20"/>
      <c r="Y690" s="20"/>
      <c r="Z690" s="20"/>
      <c r="AA690" s="20"/>
      <c r="AB690" s="20"/>
      <c r="AC690" s="20"/>
      <c r="AD690" s="20"/>
      <c r="AE690" s="20"/>
      <c r="AF690" s="20"/>
      <c r="AG690" s="20"/>
      <c r="AH690" s="20"/>
      <c r="AI690" s="20"/>
      <c r="AJ690" s="20"/>
      <c r="AK690" s="20"/>
      <c r="AL690" s="20"/>
      <c r="AM690" s="197"/>
      <c r="AN690" s="20"/>
      <c r="AO690" s="197"/>
    </row>
    <row r="691" customFormat="false" ht="14.25" hidden="false" customHeight="true" outlineLevel="0" collapsed="false">
      <c r="A691" s="20"/>
      <c r="B691" s="20"/>
      <c r="C691" s="20"/>
      <c r="D691" s="20"/>
      <c r="E691" s="20"/>
      <c r="F691" s="20"/>
      <c r="G691" s="197"/>
      <c r="H691" s="197"/>
      <c r="I691" s="197"/>
      <c r="J691" s="197"/>
      <c r="K691" s="197"/>
      <c r="L691" s="197"/>
      <c r="M691" s="198"/>
      <c r="N691" s="20"/>
      <c r="O691" s="20"/>
      <c r="P691" s="20"/>
      <c r="Q691" s="20"/>
      <c r="R691" s="20"/>
      <c r="S691" s="20"/>
      <c r="T691" s="20"/>
      <c r="U691" s="20"/>
      <c r="V691" s="20"/>
      <c r="W691" s="199"/>
      <c r="X691" s="20"/>
      <c r="Y691" s="20"/>
      <c r="Z691" s="20"/>
      <c r="AA691" s="20"/>
      <c r="AB691" s="20"/>
      <c r="AC691" s="20"/>
      <c r="AD691" s="20"/>
      <c r="AE691" s="20"/>
      <c r="AF691" s="20"/>
      <c r="AG691" s="20"/>
      <c r="AH691" s="20"/>
      <c r="AI691" s="20"/>
      <c r="AJ691" s="20"/>
      <c r="AK691" s="20"/>
      <c r="AL691" s="20"/>
      <c r="AM691" s="197"/>
      <c r="AN691" s="20"/>
      <c r="AO691" s="197"/>
    </row>
    <row r="692" customFormat="false" ht="14.25" hidden="false" customHeight="true" outlineLevel="0" collapsed="false">
      <c r="A692" s="20"/>
      <c r="B692" s="20"/>
      <c r="C692" s="20"/>
      <c r="D692" s="20"/>
      <c r="E692" s="20"/>
      <c r="F692" s="20"/>
      <c r="G692" s="197"/>
      <c r="H692" s="197"/>
      <c r="I692" s="197"/>
      <c r="J692" s="197"/>
      <c r="K692" s="197"/>
      <c r="L692" s="197"/>
      <c r="M692" s="198"/>
      <c r="N692" s="20"/>
      <c r="O692" s="20"/>
      <c r="P692" s="20"/>
      <c r="Q692" s="20"/>
      <c r="R692" s="20"/>
      <c r="S692" s="20"/>
      <c r="T692" s="20"/>
      <c r="U692" s="20"/>
      <c r="V692" s="20"/>
      <c r="W692" s="199"/>
      <c r="X692" s="20"/>
      <c r="Y692" s="20"/>
      <c r="Z692" s="20"/>
      <c r="AA692" s="20"/>
      <c r="AB692" s="20"/>
      <c r="AC692" s="20"/>
      <c r="AD692" s="20"/>
      <c r="AE692" s="20"/>
      <c r="AF692" s="20"/>
      <c r="AG692" s="20"/>
      <c r="AH692" s="20"/>
      <c r="AI692" s="20"/>
      <c r="AJ692" s="20"/>
      <c r="AK692" s="20"/>
      <c r="AL692" s="20"/>
      <c r="AM692" s="197"/>
      <c r="AN692" s="20"/>
      <c r="AO692" s="197"/>
    </row>
    <row r="693" customFormat="false" ht="14.25" hidden="false" customHeight="true" outlineLevel="0" collapsed="false">
      <c r="A693" s="20"/>
      <c r="B693" s="20"/>
      <c r="C693" s="20"/>
      <c r="D693" s="20"/>
      <c r="E693" s="20"/>
      <c r="F693" s="20"/>
      <c r="G693" s="197"/>
      <c r="H693" s="197"/>
      <c r="I693" s="197"/>
      <c r="J693" s="197"/>
      <c r="K693" s="197"/>
      <c r="L693" s="197"/>
      <c r="M693" s="198"/>
      <c r="N693" s="20"/>
      <c r="O693" s="20"/>
      <c r="P693" s="20"/>
      <c r="Q693" s="20"/>
      <c r="R693" s="20"/>
      <c r="S693" s="20"/>
      <c r="T693" s="20"/>
      <c r="U693" s="20"/>
      <c r="V693" s="20"/>
      <c r="W693" s="199"/>
      <c r="X693" s="20"/>
      <c r="Y693" s="20"/>
      <c r="Z693" s="20"/>
      <c r="AA693" s="20"/>
      <c r="AB693" s="20"/>
      <c r="AC693" s="20"/>
      <c r="AD693" s="20"/>
      <c r="AE693" s="20"/>
      <c r="AF693" s="20"/>
      <c r="AG693" s="20"/>
      <c r="AH693" s="20"/>
      <c r="AI693" s="20"/>
      <c r="AJ693" s="20"/>
      <c r="AK693" s="20"/>
      <c r="AL693" s="20"/>
      <c r="AM693" s="197"/>
      <c r="AN693" s="20"/>
      <c r="AO693" s="197"/>
    </row>
    <row r="694" customFormat="false" ht="14.25" hidden="false" customHeight="true" outlineLevel="0" collapsed="false">
      <c r="A694" s="20"/>
      <c r="B694" s="20"/>
      <c r="C694" s="20"/>
      <c r="D694" s="20"/>
      <c r="E694" s="20"/>
      <c r="F694" s="20"/>
      <c r="G694" s="197"/>
      <c r="H694" s="197"/>
      <c r="I694" s="197"/>
      <c r="J694" s="197"/>
      <c r="K694" s="197"/>
      <c r="L694" s="197"/>
      <c r="M694" s="198"/>
      <c r="N694" s="20"/>
      <c r="O694" s="20"/>
      <c r="P694" s="20"/>
      <c r="Q694" s="20"/>
      <c r="R694" s="20"/>
      <c r="S694" s="20"/>
      <c r="T694" s="20"/>
      <c r="U694" s="20"/>
      <c r="V694" s="20"/>
      <c r="W694" s="199"/>
      <c r="X694" s="20"/>
      <c r="Y694" s="20"/>
      <c r="Z694" s="20"/>
      <c r="AA694" s="20"/>
      <c r="AB694" s="20"/>
      <c r="AC694" s="20"/>
      <c r="AD694" s="20"/>
      <c r="AE694" s="20"/>
      <c r="AF694" s="20"/>
      <c r="AG694" s="20"/>
      <c r="AH694" s="20"/>
      <c r="AI694" s="20"/>
      <c r="AJ694" s="20"/>
      <c r="AK694" s="20"/>
      <c r="AL694" s="20"/>
      <c r="AM694" s="197"/>
      <c r="AN694" s="20"/>
      <c r="AO694" s="197"/>
    </row>
    <row r="695" customFormat="false" ht="14.25" hidden="false" customHeight="true" outlineLevel="0" collapsed="false">
      <c r="A695" s="20"/>
      <c r="B695" s="20"/>
      <c r="C695" s="20"/>
      <c r="D695" s="20"/>
      <c r="E695" s="20"/>
      <c r="F695" s="20"/>
      <c r="G695" s="197"/>
      <c r="H695" s="197"/>
      <c r="I695" s="197"/>
      <c r="J695" s="197"/>
      <c r="K695" s="197"/>
      <c r="L695" s="197"/>
      <c r="M695" s="198"/>
      <c r="N695" s="20"/>
      <c r="O695" s="20"/>
      <c r="P695" s="20"/>
      <c r="Q695" s="20"/>
      <c r="R695" s="20"/>
      <c r="S695" s="20"/>
      <c r="T695" s="20"/>
      <c r="U695" s="20"/>
      <c r="V695" s="20"/>
      <c r="W695" s="199"/>
      <c r="X695" s="20"/>
      <c r="Y695" s="20"/>
      <c r="Z695" s="20"/>
      <c r="AA695" s="20"/>
      <c r="AB695" s="20"/>
      <c r="AC695" s="20"/>
      <c r="AD695" s="20"/>
      <c r="AE695" s="20"/>
      <c r="AF695" s="20"/>
      <c r="AG695" s="20"/>
      <c r="AH695" s="20"/>
      <c r="AI695" s="20"/>
      <c r="AJ695" s="20"/>
      <c r="AK695" s="20"/>
      <c r="AL695" s="20"/>
      <c r="AM695" s="197"/>
      <c r="AN695" s="20"/>
      <c r="AO695" s="197"/>
    </row>
    <row r="696" customFormat="false" ht="14.25" hidden="false" customHeight="true" outlineLevel="0" collapsed="false">
      <c r="A696" s="20"/>
      <c r="B696" s="20"/>
      <c r="C696" s="20"/>
      <c r="D696" s="20"/>
      <c r="E696" s="20"/>
      <c r="F696" s="20"/>
      <c r="G696" s="197"/>
      <c r="H696" s="197"/>
      <c r="I696" s="197"/>
      <c r="J696" s="197"/>
      <c r="K696" s="197"/>
      <c r="L696" s="197"/>
      <c r="M696" s="198"/>
      <c r="N696" s="20"/>
      <c r="O696" s="20"/>
      <c r="P696" s="20"/>
      <c r="Q696" s="20"/>
      <c r="R696" s="20"/>
      <c r="S696" s="20"/>
      <c r="T696" s="20"/>
      <c r="U696" s="20"/>
      <c r="V696" s="20"/>
      <c r="W696" s="199"/>
      <c r="X696" s="20"/>
      <c r="Y696" s="20"/>
      <c r="Z696" s="20"/>
      <c r="AA696" s="20"/>
      <c r="AB696" s="20"/>
      <c r="AC696" s="20"/>
      <c r="AD696" s="20"/>
      <c r="AE696" s="20"/>
      <c r="AF696" s="20"/>
      <c r="AG696" s="20"/>
      <c r="AH696" s="20"/>
      <c r="AI696" s="20"/>
      <c r="AJ696" s="20"/>
      <c r="AK696" s="20"/>
      <c r="AL696" s="20"/>
      <c r="AM696" s="197"/>
      <c r="AN696" s="20"/>
      <c r="AO696" s="197"/>
    </row>
    <row r="697" customFormat="false" ht="14.25" hidden="false" customHeight="true" outlineLevel="0" collapsed="false">
      <c r="A697" s="20"/>
      <c r="B697" s="20"/>
      <c r="C697" s="20"/>
      <c r="D697" s="20"/>
      <c r="E697" s="20"/>
      <c r="F697" s="20"/>
      <c r="G697" s="197"/>
      <c r="H697" s="197"/>
      <c r="I697" s="197"/>
      <c r="J697" s="197"/>
      <c r="K697" s="197"/>
      <c r="L697" s="197"/>
      <c r="M697" s="198"/>
      <c r="N697" s="20"/>
      <c r="O697" s="20"/>
      <c r="P697" s="20"/>
      <c r="Q697" s="20"/>
      <c r="R697" s="20"/>
      <c r="S697" s="20"/>
      <c r="T697" s="20"/>
      <c r="U697" s="20"/>
      <c r="V697" s="20"/>
      <c r="W697" s="199"/>
      <c r="X697" s="20"/>
      <c r="Y697" s="20"/>
      <c r="Z697" s="20"/>
      <c r="AA697" s="20"/>
      <c r="AB697" s="20"/>
      <c r="AC697" s="20"/>
      <c r="AD697" s="20"/>
      <c r="AE697" s="20"/>
      <c r="AF697" s="20"/>
      <c r="AG697" s="20"/>
      <c r="AH697" s="20"/>
      <c r="AI697" s="20"/>
      <c r="AJ697" s="20"/>
      <c r="AK697" s="20"/>
      <c r="AL697" s="20"/>
      <c r="AM697" s="197"/>
      <c r="AN697" s="20"/>
      <c r="AO697" s="197"/>
    </row>
    <row r="698" customFormat="false" ht="14.25" hidden="false" customHeight="true" outlineLevel="0" collapsed="false">
      <c r="A698" s="20"/>
      <c r="B698" s="20"/>
      <c r="C698" s="20"/>
      <c r="D698" s="20"/>
      <c r="E698" s="20"/>
      <c r="F698" s="20"/>
      <c r="G698" s="197"/>
      <c r="H698" s="197"/>
      <c r="I698" s="197"/>
      <c r="J698" s="197"/>
      <c r="K698" s="197"/>
      <c r="L698" s="197"/>
      <c r="M698" s="198"/>
      <c r="N698" s="20"/>
      <c r="O698" s="20"/>
      <c r="P698" s="20"/>
      <c r="Q698" s="20"/>
      <c r="R698" s="20"/>
      <c r="S698" s="20"/>
      <c r="T698" s="20"/>
      <c r="U698" s="20"/>
      <c r="V698" s="20"/>
      <c r="W698" s="199"/>
      <c r="X698" s="20"/>
      <c r="Y698" s="20"/>
      <c r="Z698" s="20"/>
      <c r="AA698" s="20"/>
      <c r="AB698" s="20"/>
      <c r="AC698" s="20"/>
      <c r="AD698" s="20"/>
      <c r="AE698" s="20"/>
      <c r="AF698" s="20"/>
      <c r="AG698" s="20"/>
      <c r="AH698" s="20"/>
      <c r="AI698" s="20"/>
      <c r="AJ698" s="20"/>
      <c r="AK698" s="20"/>
      <c r="AL698" s="20"/>
      <c r="AM698" s="197"/>
      <c r="AN698" s="20"/>
      <c r="AO698" s="197"/>
    </row>
    <row r="699" customFormat="false" ht="14.25" hidden="false" customHeight="true" outlineLevel="0" collapsed="false">
      <c r="A699" s="20"/>
      <c r="B699" s="20"/>
      <c r="C699" s="20"/>
      <c r="D699" s="20"/>
      <c r="E699" s="20"/>
      <c r="F699" s="20"/>
      <c r="G699" s="197"/>
      <c r="H699" s="197"/>
      <c r="I699" s="197"/>
      <c r="J699" s="197"/>
      <c r="K699" s="197"/>
      <c r="L699" s="197"/>
      <c r="M699" s="198"/>
      <c r="N699" s="20"/>
      <c r="O699" s="20"/>
      <c r="P699" s="20"/>
      <c r="Q699" s="20"/>
      <c r="R699" s="20"/>
      <c r="S699" s="20"/>
      <c r="T699" s="20"/>
      <c r="U699" s="20"/>
      <c r="V699" s="20"/>
      <c r="W699" s="199"/>
      <c r="X699" s="20"/>
      <c r="Y699" s="20"/>
      <c r="Z699" s="20"/>
      <c r="AA699" s="20"/>
      <c r="AB699" s="20"/>
      <c r="AC699" s="20"/>
      <c r="AD699" s="20"/>
      <c r="AE699" s="20"/>
      <c r="AF699" s="20"/>
      <c r="AG699" s="20"/>
      <c r="AH699" s="20"/>
      <c r="AI699" s="20"/>
      <c r="AJ699" s="20"/>
      <c r="AK699" s="20"/>
      <c r="AL699" s="20"/>
      <c r="AM699" s="197"/>
      <c r="AN699" s="20"/>
      <c r="AO699" s="197"/>
    </row>
    <row r="700" customFormat="false" ht="14.25" hidden="false" customHeight="true" outlineLevel="0" collapsed="false">
      <c r="A700" s="20"/>
      <c r="B700" s="20"/>
      <c r="C700" s="20"/>
      <c r="D700" s="20"/>
      <c r="E700" s="20"/>
      <c r="F700" s="20"/>
      <c r="G700" s="197"/>
      <c r="H700" s="197"/>
      <c r="I700" s="197"/>
      <c r="J700" s="197"/>
      <c r="K700" s="197"/>
      <c r="L700" s="197"/>
      <c r="M700" s="198"/>
      <c r="N700" s="20"/>
      <c r="O700" s="20"/>
      <c r="P700" s="20"/>
      <c r="Q700" s="20"/>
      <c r="R700" s="20"/>
      <c r="S700" s="20"/>
      <c r="T700" s="20"/>
      <c r="U700" s="20"/>
      <c r="V700" s="20"/>
      <c r="W700" s="199"/>
      <c r="X700" s="20"/>
      <c r="Y700" s="20"/>
      <c r="Z700" s="20"/>
      <c r="AA700" s="20"/>
      <c r="AB700" s="20"/>
      <c r="AC700" s="20"/>
      <c r="AD700" s="20"/>
      <c r="AE700" s="20"/>
      <c r="AF700" s="20"/>
      <c r="AG700" s="20"/>
      <c r="AH700" s="20"/>
      <c r="AI700" s="20"/>
      <c r="AJ700" s="20"/>
      <c r="AK700" s="20"/>
      <c r="AL700" s="20"/>
      <c r="AM700" s="197"/>
      <c r="AN700" s="20"/>
      <c r="AO700" s="197"/>
    </row>
    <row r="701" customFormat="false" ht="14.25" hidden="false" customHeight="true" outlineLevel="0" collapsed="false">
      <c r="A701" s="20"/>
      <c r="B701" s="20"/>
      <c r="C701" s="20"/>
      <c r="D701" s="20"/>
      <c r="E701" s="20"/>
      <c r="F701" s="20"/>
      <c r="G701" s="197"/>
      <c r="H701" s="197"/>
      <c r="I701" s="197"/>
      <c r="J701" s="197"/>
      <c r="K701" s="197"/>
      <c r="L701" s="197"/>
      <c r="M701" s="198"/>
      <c r="N701" s="20"/>
      <c r="O701" s="20"/>
      <c r="P701" s="20"/>
      <c r="Q701" s="20"/>
      <c r="R701" s="20"/>
      <c r="S701" s="20"/>
      <c r="T701" s="20"/>
      <c r="U701" s="20"/>
      <c r="V701" s="20"/>
      <c r="W701" s="199"/>
      <c r="X701" s="20"/>
      <c r="Y701" s="20"/>
      <c r="Z701" s="20"/>
      <c r="AA701" s="20"/>
      <c r="AB701" s="20"/>
      <c r="AC701" s="20"/>
      <c r="AD701" s="20"/>
      <c r="AE701" s="20"/>
      <c r="AF701" s="20"/>
      <c r="AG701" s="20"/>
      <c r="AH701" s="20"/>
      <c r="AI701" s="20"/>
      <c r="AJ701" s="20"/>
      <c r="AK701" s="20"/>
      <c r="AL701" s="20"/>
      <c r="AM701" s="197"/>
      <c r="AN701" s="20"/>
      <c r="AO701" s="197"/>
    </row>
    <row r="702" customFormat="false" ht="14.25" hidden="false" customHeight="true" outlineLevel="0" collapsed="false">
      <c r="A702" s="20"/>
      <c r="B702" s="20"/>
      <c r="C702" s="20"/>
      <c r="D702" s="20"/>
      <c r="E702" s="20"/>
      <c r="F702" s="20"/>
      <c r="G702" s="197"/>
      <c r="H702" s="197"/>
      <c r="I702" s="197"/>
      <c r="J702" s="197"/>
      <c r="K702" s="197"/>
      <c r="L702" s="197"/>
      <c r="M702" s="198"/>
      <c r="N702" s="20"/>
      <c r="O702" s="20"/>
      <c r="P702" s="20"/>
      <c r="Q702" s="20"/>
      <c r="R702" s="20"/>
      <c r="S702" s="20"/>
      <c r="T702" s="20"/>
      <c r="U702" s="20"/>
      <c r="V702" s="20"/>
      <c r="W702" s="199"/>
      <c r="X702" s="20"/>
      <c r="Y702" s="20"/>
      <c r="Z702" s="20"/>
      <c r="AA702" s="20"/>
      <c r="AB702" s="20"/>
      <c r="AC702" s="20"/>
      <c r="AD702" s="20"/>
      <c r="AE702" s="20"/>
      <c r="AF702" s="20"/>
      <c r="AG702" s="20"/>
      <c r="AH702" s="20"/>
      <c r="AI702" s="20"/>
      <c r="AJ702" s="20"/>
      <c r="AK702" s="20"/>
      <c r="AL702" s="20"/>
      <c r="AM702" s="197"/>
      <c r="AN702" s="20"/>
      <c r="AO702" s="197"/>
    </row>
    <row r="703" customFormat="false" ht="14.25" hidden="false" customHeight="true" outlineLevel="0" collapsed="false">
      <c r="A703" s="20"/>
      <c r="B703" s="20"/>
      <c r="C703" s="20"/>
      <c r="D703" s="20"/>
      <c r="E703" s="20"/>
      <c r="F703" s="20"/>
      <c r="G703" s="197"/>
      <c r="H703" s="197"/>
      <c r="I703" s="197"/>
      <c r="J703" s="197"/>
      <c r="K703" s="197"/>
      <c r="L703" s="197"/>
      <c r="M703" s="198"/>
      <c r="N703" s="20"/>
      <c r="O703" s="20"/>
      <c r="P703" s="20"/>
      <c r="Q703" s="20"/>
      <c r="R703" s="20"/>
      <c r="S703" s="20"/>
      <c r="T703" s="20"/>
      <c r="U703" s="20"/>
      <c r="V703" s="20"/>
      <c r="W703" s="199"/>
      <c r="X703" s="20"/>
      <c r="Y703" s="20"/>
      <c r="Z703" s="20"/>
      <c r="AA703" s="20"/>
      <c r="AB703" s="20"/>
      <c r="AC703" s="20"/>
      <c r="AD703" s="20"/>
      <c r="AE703" s="20"/>
      <c r="AF703" s="20"/>
      <c r="AG703" s="20"/>
      <c r="AH703" s="20"/>
      <c r="AI703" s="20"/>
      <c r="AJ703" s="20"/>
      <c r="AK703" s="20"/>
      <c r="AL703" s="20"/>
      <c r="AM703" s="197"/>
      <c r="AN703" s="20"/>
      <c r="AO703" s="197"/>
    </row>
    <row r="704" customFormat="false" ht="14.25" hidden="false" customHeight="true" outlineLevel="0" collapsed="false">
      <c r="A704" s="20"/>
      <c r="B704" s="20"/>
      <c r="C704" s="20"/>
      <c r="D704" s="20"/>
      <c r="E704" s="20"/>
      <c r="F704" s="20"/>
      <c r="G704" s="197"/>
      <c r="H704" s="197"/>
      <c r="I704" s="197"/>
      <c r="J704" s="197"/>
      <c r="K704" s="197"/>
      <c r="L704" s="197"/>
      <c r="M704" s="198"/>
      <c r="N704" s="20"/>
      <c r="O704" s="20"/>
      <c r="P704" s="20"/>
      <c r="Q704" s="20"/>
      <c r="R704" s="20"/>
      <c r="S704" s="20"/>
      <c r="T704" s="20"/>
      <c r="U704" s="20"/>
      <c r="V704" s="20"/>
      <c r="W704" s="199"/>
      <c r="X704" s="20"/>
      <c r="Y704" s="20"/>
      <c r="Z704" s="20"/>
      <c r="AA704" s="20"/>
      <c r="AB704" s="20"/>
      <c r="AC704" s="20"/>
      <c r="AD704" s="20"/>
      <c r="AE704" s="20"/>
      <c r="AF704" s="20"/>
      <c r="AG704" s="20"/>
      <c r="AH704" s="20"/>
      <c r="AI704" s="20"/>
      <c r="AJ704" s="20"/>
      <c r="AK704" s="20"/>
      <c r="AL704" s="20"/>
      <c r="AM704" s="197"/>
      <c r="AN704" s="20"/>
      <c r="AO704" s="197"/>
    </row>
    <row r="705" customFormat="false" ht="14.25" hidden="false" customHeight="true" outlineLevel="0" collapsed="false">
      <c r="A705" s="20"/>
      <c r="B705" s="20"/>
      <c r="C705" s="20"/>
      <c r="D705" s="20"/>
      <c r="E705" s="20"/>
      <c r="F705" s="20"/>
      <c r="G705" s="197"/>
      <c r="H705" s="197"/>
      <c r="I705" s="197"/>
      <c r="J705" s="197"/>
      <c r="K705" s="197"/>
      <c r="L705" s="197"/>
      <c r="M705" s="198"/>
      <c r="N705" s="20"/>
      <c r="O705" s="20"/>
      <c r="P705" s="20"/>
      <c r="Q705" s="20"/>
      <c r="R705" s="20"/>
      <c r="S705" s="20"/>
      <c r="T705" s="20"/>
      <c r="U705" s="20"/>
      <c r="V705" s="20"/>
      <c r="W705" s="199"/>
      <c r="X705" s="20"/>
      <c r="Y705" s="20"/>
      <c r="Z705" s="20"/>
      <c r="AA705" s="20"/>
      <c r="AB705" s="20"/>
      <c r="AC705" s="20"/>
      <c r="AD705" s="20"/>
      <c r="AE705" s="20"/>
      <c r="AF705" s="20"/>
      <c r="AG705" s="20"/>
      <c r="AH705" s="20"/>
      <c r="AI705" s="20"/>
      <c r="AJ705" s="20"/>
      <c r="AK705" s="20"/>
      <c r="AL705" s="20"/>
      <c r="AM705" s="197"/>
      <c r="AN705" s="20"/>
      <c r="AO705" s="197"/>
    </row>
    <row r="706" customFormat="false" ht="14.25" hidden="false" customHeight="true" outlineLevel="0" collapsed="false">
      <c r="A706" s="20"/>
      <c r="B706" s="20"/>
      <c r="C706" s="20"/>
      <c r="D706" s="20"/>
      <c r="E706" s="20"/>
      <c r="F706" s="20"/>
      <c r="G706" s="197"/>
      <c r="H706" s="197"/>
      <c r="I706" s="197"/>
      <c r="J706" s="197"/>
      <c r="K706" s="197"/>
      <c r="L706" s="197"/>
      <c r="M706" s="198"/>
      <c r="N706" s="20"/>
      <c r="O706" s="20"/>
      <c r="P706" s="20"/>
      <c r="Q706" s="20"/>
      <c r="R706" s="20"/>
      <c r="S706" s="20"/>
      <c r="T706" s="20"/>
      <c r="U706" s="20"/>
      <c r="V706" s="20"/>
      <c r="W706" s="199"/>
      <c r="X706" s="20"/>
      <c r="Y706" s="20"/>
      <c r="Z706" s="20"/>
      <c r="AA706" s="20"/>
      <c r="AB706" s="20"/>
      <c r="AC706" s="20"/>
      <c r="AD706" s="20"/>
      <c r="AE706" s="20"/>
      <c r="AF706" s="20"/>
      <c r="AG706" s="20"/>
      <c r="AH706" s="20"/>
      <c r="AI706" s="20"/>
      <c r="AJ706" s="20"/>
      <c r="AK706" s="20"/>
      <c r="AL706" s="20"/>
      <c r="AM706" s="197"/>
      <c r="AN706" s="20"/>
      <c r="AO706" s="197"/>
    </row>
    <row r="707" customFormat="false" ht="14.25" hidden="false" customHeight="true" outlineLevel="0" collapsed="false">
      <c r="A707" s="20"/>
      <c r="B707" s="20"/>
      <c r="C707" s="20"/>
      <c r="D707" s="20"/>
      <c r="E707" s="20"/>
      <c r="F707" s="20"/>
      <c r="G707" s="197"/>
      <c r="H707" s="197"/>
      <c r="I707" s="197"/>
      <c r="J707" s="197"/>
      <c r="K707" s="197"/>
      <c r="L707" s="197"/>
      <c r="M707" s="198"/>
      <c r="N707" s="20"/>
      <c r="O707" s="20"/>
      <c r="P707" s="20"/>
      <c r="Q707" s="20"/>
      <c r="R707" s="20"/>
      <c r="S707" s="20"/>
      <c r="T707" s="20"/>
      <c r="U707" s="20"/>
      <c r="V707" s="20"/>
      <c r="W707" s="199"/>
      <c r="X707" s="20"/>
      <c r="Y707" s="20"/>
      <c r="Z707" s="20"/>
      <c r="AA707" s="20"/>
      <c r="AB707" s="20"/>
      <c r="AC707" s="20"/>
      <c r="AD707" s="20"/>
      <c r="AE707" s="20"/>
      <c r="AF707" s="20"/>
      <c r="AG707" s="20"/>
      <c r="AH707" s="20"/>
      <c r="AI707" s="20"/>
      <c r="AJ707" s="20"/>
      <c r="AK707" s="20"/>
      <c r="AL707" s="20"/>
      <c r="AM707" s="197"/>
      <c r="AN707" s="20"/>
      <c r="AO707" s="197"/>
    </row>
    <row r="708" customFormat="false" ht="14.25" hidden="false" customHeight="true" outlineLevel="0" collapsed="false">
      <c r="A708" s="20"/>
      <c r="B708" s="20"/>
      <c r="C708" s="20"/>
      <c r="D708" s="20"/>
      <c r="E708" s="20"/>
      <c r="F708" s="20"/>
      <c r="G708" s="197"/>
      <c r="H708" s="197"/>
      <c r="I708" s="197"/>
      <c r="J708" s="197"/>
      <c r="K708" s="197"/>
      <c r="L708" s="197"/>
      <c r="M708" s="198"/>
      <c r="N708" s="20"/>
      <c r="O708" s="20"/>
      <c r="P708" s="20"/>
      <c r="Q708" s="20"/>
      <c r="R708" s="20"/>
      <c r="S708" s="20"/>
      <c r="T708" s="20"/>
      <c r="U708" s="20"/>
      <c r="V708" s="20"/>
      <c r="W708" s="199"/>
      <c r="X708" s="20"/>
      <c r="Y708" s="20"/>
      <c r="Z708" s="20"/>
      <c r="AA708" s="20"/>
      <c r="AB708" s="20"/>
      <c r="AC708" s="20"/>
      <c r="AD708" s="20"/>
      <c r="AE708" s="20"/>
      <c r="AF708" s="20"/>
      <c r="AG708" s="20"/>
      <c r="AH708" s="20"/>
      <c r="AI708" s="20"/>
      <c r="AJ708" s="20"/>
      <c r="AK708" s="20"/>
      <c r="AL708" s="20"/>
      <c r="AM708" s="197"/>
      <c r="AN708" s="20"/>
      <c r="AO708" s="197"/>
    </row>
    <row r="709" customFormat="false" ht="14.25" hidden="false" customHeight="true" outlineLevel="0" collapsed="false">
      <c r="A709" s="20"/>
      <c r="B709" s="20"/>
      <c r="C709" s="20"/>
      <c r="D709" s="20"/>
      <c r="E709" s="20"/>
      <c r="F709" s="20"/>
      <c r="G709" s="197"/>
      <c r="H709" s="197"/>
      <c r="I709" s="197"/>
      <c r="J709" s="197"/>
      <c r="K709" s="197"/>
      <c r="L709" s="197"/>
      <c r="M709" s="198"/>
      <c r="N709" s="20"/>
      <c r="O709" s="20"/>
      <c r="P709" s="20"/>
      <c r="Q709" s="20"/>
      <c r="R709" s="20"/>
      <c r="S709" s="20"/>
      <c r="T709" s="20"/>
      <c r="U709" s="20"/>
      <c r="V709" s="20"/>
      <c r="W709" s="199"/>
      <c r="X709" s="20"/>
      <c r="Y709" s="20"/>
      <c r="Z709" s="20"/>
      <c r="AA709" s="20"/>
      <c r="AB709" s="20"/>
      <c r="AC709" s="20"/>
      <c r="AD709" s="20"/>
      <c r="AE709" s="20"/>
      <c r="AF709" s="20"/>
      <c r="AG709" s="20"/>
      <c r="AH709" s="20"/>
      <c r="AI709" s="20"/>
      <c r="AJ709" s="20"/>
      <c r="AK709" s="20"/>
      <c r="AL709" s="20"/>
      <c r="AM709" s="197"/>
      <c r="AN709" s="20"/>
      <c r="AO709" s="197"/>
    </row>
    <row r="710" customFormat="false" ht="14.25" hidden="false" customHeight="true" outlineLevel="0" collapsed="false">
      <c r="A710" s="20"/>
      <c r="B710" s="20"/>
      <c r="C710" s="20"/>
      <c r="D710" s="20"/>
      <c r="E710" s="20"/>
      <c r="F710" s="20"/>
      <c r="G710" s="197"/>
      <c r="H710" s="197"/>
      <c r="I710" s="197"/>
      <c r="J710" s="197"/>
      <c r="K710" s="197"/>
      <c r="L710" s="197"/>
      <c r="M710" s="198"/>
      <c r="N710" s="20"/>
      <c r="O710" s="20"/>
      <c r="P710" s="20"/>
      <c r="Q710" s="20"/>
      <c r="R710" s="20"/>
      <c r="S710" s="20"/>
      <c r="T710" s="20"/>
      <c r="U710" s="20"/>
      <c r="V710" s="20"/>
      <c r="W710" s="199"/>
      <c r="X710" s="20"/>
      <c r="Y710" s="20"/>
      <c r="Z710" s="20"/>
      <c r="AA710" s="20"/>
      <c r="AB710" s="20"/>
      <c r="AC710" s="20"/>
      <c r="AD710" s="20"/>
      <c r="AE710" s="20"/>
      <c r="AF710" s="20"/>
      <c r="AG710" s="20"/>
      <c r="AH710" s="20"/>
      <c r="AI710" s="20"/>
      <c r="AJ710" s="20"/>
      <c r="AK710" s="20"/>
      <c r="AL710" s="20"/>
      <c r="AM710" s="197"/>
      <c r="AN710" s="20"/>
      <c r="AO710" s="197"/>
    </row>
    <row r="711" customFormat="false" ht="14.25" hidden="false" customHeight="true" outlineLevel="0" collapsed="false">
      <c r="A711" s="20"/>
      <c r="B711" s="20"/>
      <c r="C711" s="20"/>
      <c r="D711" s="20"/>
      <c r="E711" s="20"/>
      <c r="F711" s="20"/>
      <c r="G711" s="197"/>
      <c r="H711" s="197"/>
      <c r="I711" s="197"/>
      <c r="J711" s="197"/>
      <c r="K711" s="197"/>
      <c r="L711" s="197"/>
      <c r="M711" s="198"/>
      <c r="N711" s="20"/>
      <c r="O711" s="20"/>
      <c r="P711" s="20"/>
      <c r="Q711" s="20"/>
      <c r="R711" s="20"/>
      <c r="S711" s="20"/>
      <c r="T711" s="20"/>
      <c r="U711" s="20"/>
      <c r="V711" s="20"/>
      <c r="W711" s="199"/>
      <c r="X711" s="20"/>
      <c r="Y711" s="20"/>
      <c r="Z711" s="20"/>
      <c r="AA711" s="20"/>
      <c r="AB711" s="20"/>
      <c r="AC711" s="20"/>
      <c r="AD711" s="20"/>
      <c r="AE711" s="20"/>
      <c r="AF711" s="20"/>
      <c r="AG711" s="20"/>
      <c r="AH711" s="20"/>
      <c r="AI711" s="20"/>
      <c r="AJ711" s="20"/>
      <c r="AK711" s="20"/>
      <c r="AL711" s="20"/>
      <c r="AM711" s="197"/>
      <c r="AN711" s="20"/>
      <c r="AO711" s="197"/>
    </row>
    <row r="712" customFormat="false" ht="14.25" hidden="false" customHeight="true" outlineLevel="0" collapsed="false">
      <c r="A712" s="20"/>
      <c r="B712" s="20"/>
      <c r="C712" s="20"/>
      <c r="D712" s="20"/>
      <c r="E712" s="20"/>
      <c r="F712" s="20"/>
      <c r="G712" s="197"/>
      <c r="H712" s="197"/>
      <c r="I712" s="197"/>
      <c r="J712" s="197"/>
      <c r="K712" s="197"/>
      <c r="L712" s="197"/>
      <c r="M712" s="198"/>
      <c r="N712" s="20"/>
      <c r="O712" s="20"/>
      <c r="P712" s="20"/>
      <c r="Q712" s="20"/>
      <c r="R712" s="20"/>
      <c r="S712" s="20"/>
      <c r="T712" s="20"/>
      <c r="U712" s="20"/>
      <c r="V712" s="20"/>
      <c r="W712" s="199"/>
      <c r="X712" s="20"/>
      <c r="Y712" s="20"/>
      <c r="Z712" s="20"/>
      <c r="AA712" s="20"/>
      <c r="AB712" s="20"/>
      <c r="AC712" s="20"/>
      <c r="AD712" s="20"/>
      <c r="AE712" s="20"/>
      <c r="AF712" s="20"/>
      <c r="AG712" s="20"/>
      <c r="AH712" s="20"/>
      <c r="AI712" s="20"/>
      <c r="AJ712" s="20"/>
      <c r="AK712" s="20"/>
      <c r="AL712" s="20"/>
      <c r="AM712" s="197"/>
      <c r="AN712" s="20"/>
      <c r="AO712" s="197"/>
    </row>
    <row r="713" customFormat="false" ht="14.25" hidden="false" customHeight="true" outlineLevel="0" collapsed="false">
      <c r="A713" s="20"/>
      <c r="B713" s="20"/>
      <c r="C713" s="20"/>
      <c r="D713" s="20"/>
      <c r="E713" s="20"/>
      <c r="F713" s="20"/>
      <c r="G713" s="197"/>
      <c r="H713" s="197"/>
      <c r="I713" s="197"/>
      <c r="J713" s="197"/>
      <c r="K713" s="197"/>
      <c r="L713" s="197"/>
      <c r="M713" s="198"/>
      <c r="N713" s="20"/>
      <c r="O713" s="20"/>
      <c r="P713" s="20"/>
      <c r="Q713" s="20"/>
      <c r="R713" s="20"/>
      <c r="S713" s="20"/>
      <c r="T713" s="20"/>
      <c r="U713" s="20"/>
      <c r="V713" s="20"/>
      <c r="W713" s="199"/>
      <c r="X713" s="20"/>
      <c r="Y713" s="20"/>
      <c r="Z713" s="20"/>
      <c r="AA713" s="20"/>
      <c r="AB713" s="20"/>
      <c r="AC713" s="20"/>
      <c r="AD713" s="20"/>
      <c r="AE713" s="20"/>
      <c r="AF713" s="20"/>
      <c r="AG713" s="20"/>
      <c r="AH713" s="20"/>
      <c r="AI713" s="20"/>
      <c r="AJ713" s="20"/>
      <c r="AK713" s="20"/>
      <c r="AL713" s="20"/>
      <c r="AM713" s="197"/>
      <c r="AN713" s="20"/>
      <c r="AO713" s="197"/>
    </row>
    <row r="714" customFormat="false" ht="14.25" hidden="false" customHeight="true" outlineLevel="0" collapsed="false">
      <c r="A714" s="20"/>
      <c r="B714" s="20"/>
      <c r="C714" s="20"/>
      <c r="D714" s="20"/>
      <c r="E714" s="20"/>
      <c r="F714" s="20"/>
      <c r="G714" s="197"/>
      <c r="H714" s="197"/>
      <c r="I714" s="197"/>
      <c r="J714" s="197"/>
      <c r="K714" s="197"/>
      <c r="L714" s="197"/>
      <c r="M714" s="198"/>
      <c r="N714" s="20"/>
      <c r="O714" s="20"/>
      <c r="P714" s="20"/>
      <c r="Q714" s="20"/>
      <c r="R714" s="20"/>
      <c r="S714" s="20"/>
      <c r="T714" s="20"/>
      <c r="U714" s="20"/>
      <c r="V714" s="20"/>
      <c r="W714" s="199"/>
      <c r="X714" s="20"/>
      <c r="Y714" s="20"/>
      <c r="Z714" s="20"/>
      <c r="AA714" s="20"/>
      <c r="AB714" s="20"/>
      <c r="AC714" s="20"/>
      <c r="AD714" s="20"/>
      <c r="AE714" s="20"/>
      <c r="AF714" s="20"/>
      <c r="AG714" s="20"/>
      <c r="AH714" s="20"/>
      <c r="AI714" s="20"/>
      <c r="AJ714" s="20"/>
      <c r="AK714" s="20"/>
      <c r="AL714" s="20"/>
      <c r="AM714" s="197"/>
      <c r="AN714" s="20"/>
      <c r="AO714" s="197"/>
    </row>
    <row r="715" customFormat="false" ht="14.25" hidden="false" customHeight="true" outlineLevel="0" collapsed="false">
      <c r="A715" s="20"/>
      <c r="B715" s="20"/>
      <c r="C715" s="20"/>
      <c r="D715" s="20"/>
      <c r="E715" s="20"/>
      <c r="F715" s="20"/>
      <c r="G715" s="197"/>
      <c r="H715" s="197"/>
      <c r="I715" s="197"/>
      <c r="J715" s="197"/>
      <c r="K715" s="197"/>
      <c r="L715" s="197"/>
      <c r="M715" s="198"/>
      <c r="N715" s="20"/>
      <c r="O715" s="20"/>
      <c r="P715" s="20"/>
      <c r="Q715" s="20"/>
      <c r="R715" s="20"/>
      <c r="S715" s="20"/>
      <c r="T715" s="20"/>
      <c r="U715" s="20"/>
      <c r="V715" s="20"/>
      <c r="W715" s="199"/>
      <c r="X715" s="20"/>
      <c r="Y715" s="20"/>
      <c r="Z715" s="20"/>
      <c r="AA715" s="20"/>
      <c r="AB715" s="20"/>
      <c r="AC715" s="20"/>
      <c r="AD715" s="20"/>
      <c r="AE715" s="20"/>
      <c r="AF715" s="20"/>
      <c r="AG715" s="20"/>
      <c r="AH715" s="20"/>
      <c r="AI715" s="20"/>
      <c r="AJ715" s="20"/>
      <c r="AK715" s="20"/>
      <c r="AL715" s="20"/>
      <c r="AM715" s="197"/>
      <c r="AN715" s="20"/>
      <c r="AO715" s="197"/>
    </row>
    <row r="716" customFormat="false" ht="14.25" hidden="false" customHeight="true" outlineLevel="0" collapsed="false">
      <c r="A716" s="20"/>
      <c r="B716" s="20"/>
      <c r="C716" s="20"/>
      <c r="D716" s="20"/>
      <c r="E716" s="20"/>
      <c r="F716" s="20"/>
      <c r="G716" s="197"/>
      <c r="H716" s="197"/>
      <c r="I716" s="197"/>
      <c r="J716" s="197"/>
      <c r="K716" s="197"/>
      <c r="L716" s="197"/>
      <c r="M716" s="198"/>
      <c r="N716" s="20"/>
      <c r="O716" s="20"/>
      <c r="P716" s="20"/>
      <c r="Q716" s="20"/>
      <c r="R716" s="20"/>
      <c r="S716" s="20"/>
      <c r="T716" s="20"/>
      <c r="U716" s="20"/>
      <c r="V716" s="20"/>
      <c r="W716" s="199"/>
      <c r="X716" s="20"/>
      <c r="Y716" s="20"/>
      <c r="Z716" s="20"/>
      <c r="AA716" s="20"/>
      <c r="AB716" s="20"/>
      <c r="AC716" s="20"/>
      <c r="AD716" s="20"/>
      <c r="AE716" s="20"/>
      <c r="AF716" s="20"/>
      <c r="AG716" s="20"/>
      <c r="AH716" s="20"/>
      <c r="AI716" s="20"/>
      <c r="AJ716" s="20"/>
      <c r="AK716" s="20"/>
      <c r="AL716" s="20"/>
      <c r="AM716" s="197"/>
      <c r="AN716" s="20"/>
      <c r="AO716" s="197"/>
    </row>
    <row r="717" customFormat="false" ht="14.25" hidden="false" customHeight="true" outlineLevel="0" collapsed="false">
      <c r="A717" s="20"/>
      <c r="B717" s="20"/>
      <c r="C717" s="20"/>
      <c r="D717" s="20"/>
      <c r="E717" s="20"/>
      <c r="F717" s="20"/>
      <c r="G717" s="197"/>
      <c r="H717" s="197"/>
      <c r="I717" s="197"/>
      <c r="J717" s="197"/>
      <c r="K717" s="197"/>
      <c r="L717" s="197"/>
      <c r="M717" s="198"/>
      <c r="N717" s="20"/>
      <c r="O717" s="20"/>
      <c r="P717" s="20"/>
      <c r="Q717" s="20"/>
      <c r="R717" s="20"/>
      <c r="S717" s="20"/>
      <c r="T717" s="20"/>
      <c r="U717" s="20"/>
      <c r="V717" s="20"/>
      <c r="W717" s="199"/>
      <c r="X717" s="20"/>
      <c r="Y717" s="20"/>
      <c r="Z717" s="20"/>
      <c r="AA717" s="20"/>
      <c r="AB717" s="20"/>
      <c r="AC717" s="20"/>
      <c r="AD717" s="20"/>
      <c r="AE717" s="20"/>
      <c r="AF717" s="20"/>
      <c r="AG717" s="20"/>
      <c r="AH717" s="20"/>
      <c r="AI717" s="20"/>
      <c r="AJ717" s="20"/>
      <c r="AK717" s="20"/>
      <c r="AL717" s="20"/>
      <c r="AM717" s="197"/>
      <c r="AN717" s="20"/>
      <c r="AO717" s="197"/>
    </row>
    <row r="718" customFormat="false" ht="14.25" hidden="false" customHeight="true" outlineLevel="0" collapsed="false">
      <c r="A718" s="20"/>
      <c r="B718" s="20"/>
      <c r="C718" s="20"/>
      <c r="D718" s="20"/>
      <c r="E718" s="20"/>
      <c r="F718" s="20"/>
      <c r="G718" s="197"/>
      <c r="H718" s="197"/>
      <c r="I718" s="197"/>
      <c r="J718" s="197"/>
      <c r="K718" s="197"/>
      <c r="L718" s="197"/>
      <c r="M718" s="198"/>
      <c r="N718" s="20"/>
      <c r="O718" s="20"/>
      <c r="P718" s="20"/>
      <c r="Q718" s="20"/>
      <c r="R718" s="20"/>
      <c r="S718" s="20"/>
      <c r="T718" s="20"/>
      <c r="U718" s="20"/>
      <c r="V718" s="20"/>
      <c r="W718" s="199"/>
      <c r="X718" s="20"/>
      <c r="Y718" s="20"/>
      <c r="Z718" s="20"/>
      <c r="AA718" s="20"/>
      <c r="AB718" s="20"/>
      <c r="AC718" s="20"/>
      <c r="AD718" s="20"/>
      <c r="AE718" s="20"/>
      <c r="AF718" s="20"/>
      <c r="AG718" s="20"/>
      <c r="AH718" s="20"/>
      <c r="AI718" s="20"/>
      <c r="AJ718" s="20"/>
      <c r="AK718" s="20"/>
      <c r="AL718" s="20"/>
      <c r="AM718" s="197"/>
      <c r="AN718" s="20"/>
      <c r="AO718" s="197"/>
    </row>
    <row r="719" customFormat="false" ht="14.25" hidden="false" customHeight="true" outlineLevel="0" collapsed="false">
      <c r="A719" s="20"/>
      <c r="B719" s="20"/>
      <c r="C719" s="20"/>
      <c r="D719" s="20"/>
      <c r="E719" s="20"/>
      <c r="F719" s="20"/>
      <c r="G719" s="197"/>
      <c r="H719" s="197"/>
      <c r="I719" s="197"/>
      <c r="J719" s="197"/>
      <c r="K719" s="197"/>
      <c r="L719" s="197"/>
      <c r="M719" s="198"/>
      <c r="N719" s="20"/>
      <c r="O719" s="20"/>
      <c r="P719" s="20"/>
      <c r="Q719" s="20"/>
      <c r="R719" s="20"/>
      <c r="S719" s="20"/>
      <c r="T719" s="20"/>
      <c r="U719" s="20"/>
      <c r="V719" s="20"/>
      <c r="W719" s="199"/>
      <c r="X719" s="20"/>
      <c r="Y719" s="20"/>
      <c r="Z719" s="20"/>
      <c r="AA719" s="20"/>
      <c r="AB719" s="20"/>
      <c r="AC719" s="20"/>
      <c r="AD719" s="20"/>
      <c r="AE719" s="20"/>
      <c r="AF719" s="20"/>
      <c r="AG719" s="20"/>
      <c r="AH719" s="20"/>
      <c r="AI719" s="20"/>
      <c r="AJ719" s="20"/>
      <c r="AK719" s="20"/>
      <c r="AL719" s="20"/>
      <c r="AM719" s="197"/>
      <c r="AN719" s="20"/>
      <c r="AO719" s="197"/>
    </row>
    <row r="720" customFormat="false" ht="14.25" hidden="false" customHeight="true" outlineLevel="0" collapsed="false">
      <c r="A720" s="20"/>
      <c r="B720" s="20"/>
      <c r="C720" s="20"/>
      <c r="D720" s="20"/>
      <c r="E720" s="20"/>
      <c r="F720" s="20"/>
      <c r="G720" s="197"/>
      <c r="H720" s="197"/>
      <c r="I720" s="197"/>
      <c r="J720" s="197"/>
      <c r="K720" s="197"/>
      <c r="L720" s="197"/>
      <c r="M720" s="198"/>
      <c r="N720" s="20"/>
      <c r="O720" s="20"/>
      <c r="P720" s="20"/>
      <c r="Q720" s="20"/>
      <c r="R720" s="20"/>
      <c r="S720" s="20"/>
      <c r="T720" s="20"/>
      <c r="U720" s="20"/>
      <c r="V720" s="20"/>
      <c r="W720" s="199"/>
      <c r="X720" s="20"/>
      <c r="Y720" s="20"/>
      <c r="Z720" s="20"/>
      <c r="AA720" s="20"/>
      <c r="AB720" s="20"/>
      <c r="AC720" s="20"/>
      <c r="AD720" s="20"/>
      <c r="AE720" s="20"/>
      <c r="AF720" s="20"/>
      <c r="AG720" s="20"/>
      <c r="AH720" s="20"/>
      <c r="AI720" s="20"/>
      <c r="AJ720" s="20"/>
      <c r="AK720" s="20"/>
      <c r="AL720" s="20"/>
      <c r="AM720" s="197"/>
      <c r="AN720" s="20"/>
      <c r="AO720" s="197"/>
    </row>
    <row r="721" customFormat="false" ht="14.25" hidden="false" customHeight="true" outlineLevel="0" collapsed="false">
      <c r="A721" s="20"/>
      <c r="B721" s="20"/>
      <c r="C721" s="20"/>
      <c r="D721" s="20"/>
      <c r="E721" s="20"/>
      <c r="F721" s="20"/>
      <c r="G721" s="197"/>
      <c r="H721" s="197"/>
      <c r="I721" s="197"/>
      <c r="J721" s="197"/>
      <c r="K721" s="197"/>
      <c r="L721" s="197"/>
      <c r="M721" s="198"/>
      <c r="N721" s="20"/>
      <c r="O721" s="20"/>
      <c r="P721" s="20"/>
      <c r="Q721" s="20"/>
      <c r="R721" s="20"/>
      <c r="S721" s="20"/>
      <c r="T721" s="20"/>
      <c r="U721" s="20"/>
      <c r="V721" s="20"/>
      <c r="W721" s="199"/>
      <c r="X721" s="20"/>
      <c r="Y721" s="20"/>
      <c r="Z721" s="20"/>
      <c r="AA721" s="20"/>
      <c r="AB721" s="20"/>
      <c r="AC721" s="20"/>
      <c r="AD721" s="20"/>
      <c r="AE721" s="20"/>
      <c r="AF721" s="20"/>
      <c r="AG721" s="20"/>
      <c r="AH721" s="20"/>
      <c r="AI721" s="20"/>
      <c r="AJ721" s="20"/>
      <c r="AK721" s="20"/>
      <c r="AL721" s="20"/>
      <c r="AM721" s="197"/>
      <c r="AN721" s="20"/>
      <c r="AO721" s="197"/>
    </row>
    <row r="722" customFormat="false" ht="14.25" hidden="false" customHeight="true" outlineLevel="0" collapsed="false">
      <c r="A722" s="20"/>
      <c r="B722" s="20"/>
      <c r="C722" s="20"/>
      <c r="D722" s="20"/>
      <c r="E722" s="20"/>
      <c r="F722" s="20"/>
      <c r="G722" s="197"/>
      <c r="H722" s="197"/>
      <c r="I722" s="197"/>
      <c r="J722" s="197"/>
      <c r="K722" s="197"/>
      <c r="L722" s="197"/>
      <c r="M722" s="198"/>
      <c r="N722" s="20"/>
      <c r="O722" s="20"/>
      <c r="P722" s="20"/>
      <c r="Q722" s="20"/>
      <c r="R722" s="20"/>
      <c r="S722" s="20"/>
      <c r="T722" s="20"/>
      <c r="U722" s="20"/>
      <c r="V722" s="20"/>
      <c r="W722" s="199"/>
      <c r="X722" s="20"/>
      <c r="Y722" s="20"/>
      <c r="Z722" s="20"/>
      <c r="AA722" s="20"/>
      <c r="AB722" s="20"/>
      <c r="AC722" s="20"/>
      <c r="AD722" s="20"/>
      <c r="AE722" s="20"/>
      <c r="AF722" s="20"/>
      <c r="AG722" s="20"/>
      <c r="AH722" s="20"/>
      <c r="AI722" s="20"/>
      <c r="AJ722" s="20"/>
      <c r="AK722" s="20"/>
      <c r="AL722" s="20"/>
      <c r="AM722" s="197"/>
      <c r="AN722" s="20"/>
      <c r="AO722" s="197"/>
    </row>
    <row r="723" customFormat="false" ht="14.25" hidden="false" customHeight="true" outlineLevel="0" collapsed="false">
      <c r="A723" s="20"/>
      <c r="B723" s="20"/>
      <c r="C723" s="20"/>
      <c r="D723" s="20"/>
      <c r="E723" s="20"/>
      <c r="F723" s="20"/>
      <c r="G723" s="197"/>
      <c r="H723" s="197"/>
      <c r="I723" s="197"/>
      <c r="J723" s="197"/>
      <c r="K723" s="197"/>
      <c r="L723" s="197"/>
      <c r="M723" s="198"/>
      <c r="N723" s="20"/>
      <c r="O723" s="20"/>
      <c r="P723" s="20"/>
      <c r="Q723" s="20"/>
      <c r="R723" s="20"/>
      <c r="S723" s="20"/>
      <c r="T723" s="20"/>
      <c r="U723" s="20"/>
      <c r="V723" s="20"/>
      <c r="W723" s="199"/>
      <c r="X723" s="20"/>
      <c r="Y723" s="20"/>
      <c r="Z723" s="20"/>
      <c r="AA723" s="20"/>
      <c r="AB723" s="20"/>
      <c r="AC723" s="20"/>
      <c r="AD723" s="20"/>
      <c r="AE723" s="20"/>
      <c r="AF723" s="20"/>
      <c r="AG723" s="20"/>
      <c r="AH723" s="20"/>
      <c r="AI723" s="20"/>
      <c r="AJ723" s="20"/>
      <c r="AK723" s="20"/>
      <c r="AL723" s="20"/>
      <c r="AM723" s="197"/>
      <c r="AN723" s="20"/>
      <c r="AO723" s="197"/>
    </row>
    <row r="724" customFormat="false" ht="14.25" hidden="false" customHeight="true" outlineLevel="0" collapsed="false">
      <c r="A724" s="20"/>
      <c r="B724" s="20"/>
      <c r="C724" s="20"/>
      <c r="D724" s="20"/>
      <c r="E724" s="20"/>
      <c r="F724" s="20"/>
      <c r="G724" s="197"/>
      <c r="H724" s="197"/>
      <c r="I724" s="197"/>
      <c r="J724" s="197"/>
      <c r="K724" s="197"/>
      <c r="L724" s="197"/>
      <c r="M724" s="198"/>
      <c r="N724" s="20"/>
      <c r="O724" s="20"/>
      <c r="P724" s="20"/>
      <c r="Q724" s="20"/>
      <c r="R724" s="20"/>
      <c r="S724" s="20"/>
      <c r="T724" s="20"/>
      <c r="U724" s="20"/>
      <c r="V724" s="20"/>
      <c r="W724" s="199"/>
      <c r="X724" s="20"/>
      <c r="Y724" s="20"/>
      <c r="Z724" s="20"/>
      <c r="AA724" s="20"/>
      <c r="AB724" s="20"/>
      <c r="AC724" s="20"/>
      <c r="AD724" s="20"/>
      <c r="AE724" s="20"/>
      <c r="AF724" s="20"/>
      <c r="AG724" s="20"/>
      <c r="AH724" s="20"/>
      <c r="AI724" s="20"/>
      <c r="AJ724" s="20"/>
      <c r="AK724" s="20"/>
      <c r="AL724" s="20"/>
      <c r="AM724" s="197"/>
      <c r="AN724" s="20"/>
      <c r="AO724" s="197"/>
    </row>
    <row r="725" customFormat="false" ht="14.25" hidden="false" customHeight="true" outlineLevel="0" collapsed="false">
      <c r="A725" s="20"/>
      <c r="B725" s="20"/>
      <c r="C725" s="20"/>
      <c r="D725" s="20"/>
      <c r="E725" s="20"/>
      <c r="F725" s="20"/>
      <c r="G725" s="197"/>
      <c r="H725" s="197"/>
      <c r="I725" s="197"/>
      <c r="J725" s="197"/>
      <c r="K725" s="197"/>
      <c r="L725" s="197"/>
      <c r="M725" s="198"/>
      <c r="N725" s="20"/>
      <c r="O725" s="20"/>
      <c r="P725" s="20"/>
      <c r="Q725" s="20"/>
      <c r="R725" s="20"/>
      <c r="S725" s="20"/>
      <c r="T725" s="20"/>
      <c r="U725" s="20"/>
      <c r="V725" s="20"/>
      <c r="W725" s="199"/>
      <c r="X725" s="20"/>
      <c r="Y725" s="20"/>
      <c r="Z725" s="20"/>
      <c r="AA725" s="20"/>
      <c r="AB725" s="20"/>
      <c r="AC725" s="20"/>
      <c r="AD725" s="20"/>
      <c r="AE725" s="20"/>
      <c r="AF725" s="20"/>
      <c r="AG725" s="20"/>
      <c r="AH725" s="20"/>
      <c r="AI725" s="20"/>
      <c r="AJ725" s="20"/>
      <c r="AK725" s="20"/>
      <c r="AL725" s="20"/>
      <c r="AM725" s="197"/>
      <c r="AN725" s="20"/>
      <c r="AO725" s="197"/>
    </row>
    <row r="726" customFormat="false" ht="14.25" hidden="false" customHeight="true" outlineLevel="0" collapsed="false">
      <c r="A726" s="20"/>
      <c r="B726" s="20"/>
      <c r="C726" s="20"/>
      <c r="D726" s="20"/>
      <c r="E726" s="20"/>
      <c r="F726" s="20"/>
      <c r="G726" s="197"/>
      <c r="H726" s="197"/>
      <c r="I726" s="197"/>
      <c r="J726" s="197"/>
      <c r="K726" s="197"/>
      <c r="L726" s="197"/>
      <c r="M726" s="198"/>
      <c r="N726" s="20"/>
      <c r="O726" s="20"/>
      <c r="P726" s="20"/>
      <c r="Q726" s="20"/>
      <c r="R726" s="20"/>
      <c r="S726" s="20"/>
      <c r="T726" s="20"/>
      <c r="U726" s="20"/>
      <c r="V726" s="20"/>
      <c r="W726" s="199"/>
      <c r="X726" s="20"/>
      <c r="Y726" s="20"/>
      <c r="Z726" s="20"/>
      <c r="AA726" s="20"/>
      <c r="AB726" s="20"/>
      <c r="AC726" s="20"/>
      <c r="AD726" s="20"/>
      <c r="AE726" s="20"/>
      <c r="AF726" s="20"/>
      <c r="AG726" s="20"/>
      <c r="AH726" s="20"/>
      <c r="AI726" s="20"/>
      <c r="AJ726" s="20"/>
      <c r="AK726" s="20"/>
      <c r="AL726" s="20"/>
      <c r="AM726" s="197"/>
      <c r="AN726" s="20"/>
      <c r="AO726" s="197"/>
    </row>
    <row r="727" customFormat="false" ht="14.25" hidden="false" customHeight="true" outlineLevel="0" collapsed="false">
      <c r="A727" s="20"/>
      <c r="B727" s="20"/>
      <c r="C727" s="20"/>
      <c r="D727" s="20"/>
      <c r="E727" s="20"/>
      <c r="F727" s="20"/>
      <c r="G727" s="197"/>
      <c r="H727" s="197"/>
      <c r="I727" s="197"/>
      <c r="J727" s="197"/>
      <c r="K727" s="197"/>
      <c r="L727" s="197"/>
      <c r="M727" s="198"/>
      <c r="N727" s="20"/>
      <c r="O727" s="20"/>
      <c r="P727" s="20"/>
      <c r="Q727" s="20"/>
      <c r="R727" s="20"/>
      <c r="S727" s="20"/>
      <c r="T727" s="20"/>
      <c r="U727" s="20"/>
      <c r="V727" s="20"/>
      <c r="W727" s="199"/>
      <c r="X727" s="20"/>
      <c r="Y727" s="20"/>
      <c r="Z727" s="20"/>
      <c r="AA727" s="20"/>
      <c r="AB727" s="20"/>
      <c r="AC727" s="20"/>
      <c r="AD727" s="20"/>
      <c r="AE727" s="20"/>
      <c r="AF727" s="20"/>
      <c r="AG727" s="20"/>
      <c r="AH727" s="20"/>
      <c r="AI727" s="20"/>
      <c r="AJ727" s="20"/>
      <c r="AK727" s="20"/>
      <c r="AL727" s="20"/>
      <c r="AM727" s="197"/>
      <c r="AN727" s="20"/>
      <c r="AO727" s="197"/>
    </row>
    <row r="728" customFormat="false" ht="14.25" hidden="false" customHeight="true" outlineLevel="0" collapsed="false">
      <c r="A728" s="20"/>
      <c r="B728" s="20"/>
      <c r="C728" s="20"/>
      <c r="D728" s="20"/>
      <c r="E728" s="20"/>
      <c r="F728" s="20"/>
      <c r="G728" s="197"/>
      <c r="H728" s="197"/>
      <c r="I728" s="197"/>
      <c r="J728" s="197"/>
      <c r="K728" s="197"/>
      <c r="L728" s="197"/>
      <c r="M728" s="198"/>
      <c r="N728" s="20"/>
      <c r="O728" s="20"/>
      <c r="P728" s="20"/>
      <c r="Q728" s="20"/>
      <c r="R728" s="20"/>
      <c r="S728" s="20"/>
      <c r="T728" s="20"/>
      <c r="U728" s="20"/>
      <c r="V728" s="20"/>
      <c r="W728" s="199"/>
      <c r="X728" s="20"/>
      <c r="Y728" s="20"/>
      <c r="Z728" s="20"/>
      <c r="AA728" s="20"/>
      <c r="AB728" s="20"/>
      <c r="AC728" s="20"/>
      <c r="AD728" s="20"/>
      <c r="AE728" s="20"/>
      <c r="AF728" s="20"/>
      <c r="AG728" s="20"/>
      <c r="AH728" s="20"/>
      <c r="AI728" s="20"/>
      <c r="AJ728" s="20"/>
      <c r="AK728" s="20"/>
      <c r="AL728" s="20"/>
      <c r="AM728" s="197"/>
      <c r="AN728" s="20"/>
      <c r="AO728" s="197"/>
    </row>
    <row r="729" customFormat="false" ht="14.25" hidden="false" customHeight="true" outlineLevel="0" collapsed="false">
      <c r="A729" s="20"/>
      <c r="B729" s="20"/>
      <c r="C729" s="20"/>
      <c r="D729" s="20"/>
      <c r="E729" s="20"/>
      <c r="F729" s="20"/>
      <c r="G729" s="197"/>
      <c r="H729" s="197"/>
      <c r="I729" s="197"/>
      <c r="J729" s="197"/>
      <c r="K729" s="197"/>
      <c r="L729" s="197"/>
      <c r="M729" s="198"/>
      <c r="N729" s="20"/>
      <c r="O729" s="20"/>
      <c r="P729" s="20"/>
      <c r="Q729" s="20"/>
      <c r="R729" s="20"/>
      <c r="S729" s="20"/>
      <c r="T729" s="20"/>
      <c r="U729" s="20"/>
      <c r="V729" s="20"/>
      <c r="W729" s="199"/>
      <c r="X729" s="20"/>
      <c r="Y729" s="20"/>
      <c r="Z729" s="20"/>
      <c r="AA729" s="20"/>
      <c r="AB729" s="20"/>
      <c r="AC729" s="20"/>
      <c r="AD729" s="20"/>
      <c r="AE729" s="20"/>
      <c r="AF729" s="20"/>
      <c r="AG729" s="20"/>
      <c r="AH729" s="20"/>
      <c r="AI729" s="20"/>
      <c r="AJ729" s="20"/>
      <c r="AK729" s="20"/>
      <c r="AL729" s="20"/>
      <c r="AM729" s="197"/>
      <c r="AN729" s="20"/>
      <c r="AO729" s="197"/>
    </row>
    <row r="730" customFormat="false" ht="14.25" hidden="false" customHeight="true" outlineLevel="0" collapsed="false">
      <c r="A730" s="20"/>
      <c r="B730" s="20"/>
      <c r="C730" s="20"/>
      <c r="D730" s="20"/>
      <c r="E730" s="20"/>
      <c r="F730" s="20"/>
      <c r="G730" s="197"/>
      <c r="H730" s="197"/>
      <c r="I730" s="197"/>
      <c r="J730" s="197"/>
      <c r="K730" s="197"/>
      <c r="L730" s="197"/>
      <c r="M730" s="198"/>
      <c r="N730" s="20"/>
      <c r="O730" s="20"/>
      <c r="P730" s="20"/>
      <c r="Q730" s="20"/>
      <c r="R730" s="20"/>
      <c r="S730" s="20"/>
      <c r="T730" s="20"/>
      <c r="U730" s="20"/>
      <c r="V730" s="20"/>
      <c r="W730" s="199"/>
      <c r="X730" s="20"/>
      <c r="Y730" s="20"/>
      <c r="Z730" s="20"/>
      <c r="AA730" s="20"/>
      <c r="AB730" s="20"/>
      <c r="AC730" s="20"/>
      <c r="AD730" s="20"/>
      <c r="AE730" s="20"/>
      <c r="AF730" s="20"/>
      <c r="AG730" s="20"/>
      <c r="AH730" s="20"/>
      <c r="AI730" s="20"/>
      <c r="AJ730" s="20"/>
      <c r="AK730" s="20"/>
      <c r="AL730" s="20"/>
      <c r="AM730" s="197"/>
      <c r="AN730" s="20"/>
      <c r="AO730" s="197"/>
    </row>
    <row r="731" customFormat="false" ht="14.25" hidden="false" customHeight="true" outlineLevel="0" collapsed="false">
      <c r="A731" s="20"/>
      <c r="B731" s="20"/>
      <c r="C731" s="20"/>
      <c r="D731" s="20"/>
      <c r="E731" s="20"/>
      <c r="F731" s="20"/>
      <c r="G731" s="197"/>
      <c r="H731" s="197"/>
      <c r="I731" s="197"/>
      <c r="J731" s="197"/>
      <c r="K731" s="197"/>
      <c r="L731" s="197"/>
      <c r="M731" s="198"/>
      <c r="N731" s="20"/>
      <c r="O731" s="20"/>
      <c r="P731" s="20"/>
      <c r="Q731" s="20"/>
      <c r="R731" s="20"/>
      <c r="S731" s="20"/>
      <c r="T731" s="20"/>
      <c r="U731" s="20"/>
      <c r="V731" s="20"/>
      <c r="W731" s="199"/>
      <c r="X731" s="20"/>
      <c r="Y731" s="20"/>
      <c r="Z731" s="20"/>
      <c r="AA731" s="20"/>
      <c r="AB731" s="20"/>
      <c r="AC731" s="20"/>
      <c r="AD731" s="20"/>
      <c r="AE731" s="20"/>
      <c r="AF731" s="20"/>
      <c r="AG731" s="20"/>
      <c r="AH731" s="20"/>
      <c r="AI731" s="20"/>
      <c r="AJ731" s="20"/>
      <c r="AK731" s="20"/>
      <c r="AL731" s="20"/>
      <c r="AM731" s="197"/>
      <c r="AN731" s="20"/>
      <c r="AO731" s="197"/>
    </row>
    <row r="732" customFormat="false" ht="14.25" hidden="false" customHeight="true" outlineLevel="0" collapsed="false">
      <c r="A732" s="20"/>
      <c r="B732" s="20"/>
      <c r="C732" s="20"/>
      <c r="D732" s="20"/>
      <c r="E732" s="20"/>
      <c r="F732" s="20"/>
      <c r="G732" s="197"/>
      <c r="H732" s="197"/>
      <c r="I732" s="197"/>
      <c r="J732" s="197"/>
      <c r="K732" s="197"/>
      <c r="L732" s="197"/>
      <c r="M732" s="198"/>
      <c r="N732" s="20"/>
      <c r="O732" s="20"/>
      <c r="P732" s="20"/>
      <c r="Q732" s="20"/>
      <c r="R732" s="20"/>
      <c r="S732" s="20"/>
      <c r="T732" s="20"/>
      <c r="U732" s="20"/>
      <c r="V732" s="20"/>
      <c r="W732" s="199"/>
      <c r="X732" s="20"/>
      <c r="Y732" s="20"/>
      <c r="Z732" s="20"/>
      <c r="AA732" s="20"/>
      <c r="AB732" s="20"/>
      <c r="AC732" s="20"/>
      <c r="AD732" s="20"/>
      <c r="AE732" s="20"/>
      <c r="AF732" s="20"/>
      <c r="AG732" s="20"/>
      <c r="AH732" s="20"/>
      <c r="AI732" s="20"/>
      <c r="AJ732" s="20"/>
      <c r="AK732" s="20"/>
      <c r="AL732" s="20"/>
      <c r="AM732" s="197"/>
      <c r="AN732" s="20"/>
      <c r="AO732" s="197"/>
    </row>
    <row r="733" customFormat="false" ht="14.25" hidden="false" customHeight="true" outlineLevel="0" collapsed="false">
      <c r="A733" s="20"/>
      <c r="B733" s="20"/>
      <c r="C733" s="20"/>
      <c r="D733" s="20"/>
      <c r="E733" s="20"/>
      <c r="F733" s="20"/>
      <c r="G733" s="197"/>
      <c r="H733" s="197"/>
      <c r="I733" s="197"/>
      <c r="J733" s="197"/>
      <c r="K733" s="197"/>
      <c r="L733" s="197"/>
      <c r="M733" s="198"/>
      <c r="N733" s="20"/>
      <c r="O733" s="20"/>
      <c r="P733" s="20"/>
      <c r="Q733" s="20"/>
      <c r="R733" s="20"/>
      <c r="S733" s="20"/>
      <c r="T733" s="20"/>
      <c r="U733" s="20"/>
      <c r="V733" s="20"/>
      <c r="W733" s="199"/>
      <c r="X733" s="20"/>
      <c r="Y733" s="20"/>
      <c r="Z733" s="20"/>
      <c r="AA733" s="20"/>
      <c r="AB733" s="20"/>
      <c r="AC733" s="20"/>
      <c r="AD733" s="20"/>
      <c r="AE733" s="20"/>
      <c r="AF733" s="20"/>
      <c r="AG733" s="20"/>
      <c r="AH733" s="20"/>
      <c r="AI733" s="20"/>
      <c r="AJ733" s="20"/>
      <c r="AK733" s="20"/>
      <c r="AL733" s="20"/>
      <c r="AM733" s="197"/>
      <c r="AN733" s="20"/>
      <c r="AO733" s="197"/>
    </row>
    <row r="734" customFormat="false" ht="14.25" hidden="false" customHeight="true" outlineLevel="0" collapsed="false">
      <c r="A734" s="20"/>
      <c r="B734" s="20"/>
      <c r="C734" s="20"/>
      <c r="D734" s="20"/>
      <c r="E734" s="20"/>
      <c r="F734" s="20"/>
      <c r="G734" s="197"/>
      <c r="H734" s="197"/>
      <c r="I734" s="197"/>
      <c r="J734" s="197"/>
      <c r="K734" s="197"/>
      <c r="L734" s="197"/>
      <c r="M734" s="198"/>
      <c r="N734" s="20"/>
      <c r="O734" s="20"/>
      <c r="P734" s="20"/>
      <c r="Q734" s="20"/>
      <c r="R734" s="20"/>
      <c r="S734" s="20"/>
      <c r="T734" s="20"/>
      <c r="U734" s="20"/>
      <c r="V734" s="20"/>
      <c r="W734" s="199"/>
      <c r="X734" s="20"/>
      <c r="Y734" s="20"/>
      <c r="Z734" s="20"/>
      <c r="AA734" s="20"/>
      <c r="AB734" s="20"/>
      <c r="AC734" s="20"/>
      <c r="AD734" s="20"/>
      <c r="AE734" s="20"/>
      <c r="AF734" s="20"/>
      <c r="AG734" s="20"/>
      <c r="AH734" s="20"/>
      <c r="AI734" s="20"/>
      <c r="AJ734" s="20"/>
      <c r="AK734" s="20"/>
      <c r="AL734" s="20"/>
      <c r="AM734" s="197"/>
      <c r="AN734" s="20"/>
      <c r="AO734" s="197"/>
    </row>
    <row r="735" customFormat="false" ht="14.25" hidden="false" customHeight="true" outlineLevel="0" collapsed="false">
      <c r="A735" s="20"/>
      <c r="B735" s="20"/>
      <c r="C735" s="20"/>
      <c r="D735" s="20"/>
      <c r="E735" s="20"/>
      <c r="F735" s="20"/>
      <c r="G735" s="197"/>
      <c r="H735" s="197"/>
      <c r="I735" s="197"/>
      <c r="J735" s="197"/>
      <c r="K735" s="197"/>
      <c r="L735" s="197"/>
      <c r="M735" s="198"/>
      <c r="N735" s="20"/>
      <c r="O735" s="20"/>
      <c r="P735" s="20"/>
      <c r="Q735" s="20"/>
      <c r="R735" s="20"/>
      <c r="S735" s="20"/>
      <c r="T735" s="20"/>
      <c r="U735" s="20"/>
      <c r="V735" s="20"/>
      <c r="W735" s="199"/>
      <c r="X735" s="20"/>
      <c r="Y735" s="20"/>
      <c r="Z735" s="20"/>
      <c r="AA735" s="20"/>
      <c r="AB735" s="20"/>
      <c r="AC735" s="20"/>
      <c r="AD735" s="20"/>
      <c r="AE735" s="20"/>
      <c r="AF735" s="20"/>
      <c r="AG735" s="20"/>
      <c r="AH735" s="20"/>
      <c r="AI735" s="20"/>
      <c r="AJ735" s="20"/>
      <c r="AK735" s="20"/>
      <c r="AL735" s="20"/>
      <c r="AM735" s="197"/>
      <c r="AN735" s="20"/>
      <c r="AO735" s="197"/>
    </row>
    <row r="736" customFormat="false" ht="14.25" hidden="false" customHeight="true" outlineLevel="0" collapsed="false">
      <c r="A736" s="20"/>
      <c r="B736" s="20"/>
      <c r="C736" s="20"/>
      <c r="D736" s="20"/>
      <c r="E736" s="20"/>
      <c r="F736" s="20"/>
      <c r="G736" s="197"/>
      <c r="H736" s="197"/>
      <c r="I736" s="197"/>
      <c r="J736" s="197"/>
      <c r="K736" s="197"/>
      <c r="L736" s="197"/>
      <c r="M736" s="198"/>
      <c r="N736" s="20"/>
      <c r="O736" s="20"/>
      <c r="P736" s="20"/>
      <c r="Q736" s="20"/>
      <c r="R736" s="20"/>
      <c r="S736" s="20"/>
      <c r="T736" s="20"/>
      <c r="U736" s="20"/>
      <c r="V736" s="20"/>
      <c r="W736" s="199"/>
      <c r="X736" s="20"/>
      <c r="Y736" s="20"/>
      <c r="Z736" s="20"/>
      <c r="AA736" s="20"/>
      <c r="AB736" s="20"/>
      <c r="AC736" s="20"/>
      <c r="AD736" s="20"/>
      <c r="AE736" s="20"/>
      <c r="AF736" s="20"/>
      <c r="AG736" s="20"/>
      <c r="AH736" s="20"/>
      <c r="AI736" s="20"/>
      <c r="AJ736" s="20"/>
      <c r="AK736" s="20"/>
      <c r="AL736" s="20"/>
      <c r="AM736" s="197"/>
      <c r="AN736" s="20"/>
      <c r="AO736" s="197"/>
    </row>
    <row r="737" customFormat="false" ht="14.25" hidden="false" customHeight="true" outlineLevel="0" collapsed="false">
      <c r="A737" s="20"/>
      <c r="B737" s="20"/>
      <c r="C737" s="20"/>
      <c r="D737" s="20"/>
      <c r="E737" s="20"/>
      <c r="F737" s="20"/>
      <c r="G737" s="197"/>
      <c r="H737" s="197"/>
      <c r="I737" s="197"/>
      <c r="J737" s="197"/>
      <c r="K737" s="197"/>
      <c r="L737" s="197"/>
      <c r="M737" s="198"/>
      <c r="N737" s="20"/>
      <c r="O737" s="20"/>
      <c r="P737" s="20"/>
      <c r="Q737" s="20"/>
      <c r="R737" s="20"/>
      <c r="S737" s="20"/>
      <c r="T737" s="20"/>
      <c r="U737" s="20"/>
      <c r="V737" s="20"/>
      <c r="W737" s="199"/>
      <c r="X737" s="20"/>
      <c r="Y737" s="20"/>
      <c r="Z737" s="20"/>
      <c r="AA737" s="20"/>
      <c r="AB737" s="20"/>
      <c r="AC737" s="20"/>
      <c r="AD737" s="20"/>
      <c r="AE737" s="20"/>
      <c r="AF737" s="20"/>
      <c r="AG737" s="20"/>
      <c r="AH737" s="20"/>
      <c r="AI737" s="20"/>
      <c r="AJ737" s="20"/>
      <c r="AK737" s="20"/>
      <c r="AL737" s="20"/>
      <c r="AM737" s="197"/>
      <c r="AN737" s="20"/>
      <c r="AO737" s="197"/>
    </row>
    <row r="738" customFormat="false" ht="14.25" hidden="false" customHeight="true" outlineLevel="0" collapsed="false">
      <c r="A738" s="20"/>
      <c r="B738" s="20"/>
      <c r="C738" s="20"/>
      <c r="D738" s="20"/>
      <c r="E738" s="20"/>
      <c r="F738" s="20"/>
      <c r="G738" s="197"/>
      <c r="H738" s="197"/>
      <c r="I738" s="197"/>
      <c r="J738" s="197"/>
      <c r="K738" s="197"/>
      <c r="L738" s="197"/>
      <c r="M738" s="198"/>
      <c r="N738" s="20"/>
      <c r="O738" s="20"/>
      <c r="P738" s="20"/>
      <c r="Q738" s="20"/>
      <c r="R738" s="20"/>
      <c r="S738" s="20"/>
      <c r="T738" s="20"/>
      <c r="U738" s="20"/>
      <c r="V738" s="20"/>
      <c r="W738" s="199"/>
      <c r="X738" s="20"/>
      <c r="Y738" s="20"/>
      <c r="Z738" s="20"/>
      <c r="AA738" s="20"/>
      <c r="AB738" s="20"/>
      <c r="AC738" s="20"/>
      <c r="AD738" s="20"/>
      <c r="AE738" s="20"/>
      <c r="AF738" s="20"/>
      <c r="AG738" s="20"/>
      <c r="AH738" s="20"/>
      <c r="AI738" s="20"/>
      <c r="AJ738" s="20"/>
      <c r="AK738" s="20"/>
      <c r="AL738" s="20"/>
      <c r="AM738" s="197"/>
      <c r="AN738" s="20"/>
      <c r="AO738" s="197"/>
    </row>
    <row r="739" customFormat="false" ht="14.25" hidden="false" customHeight="true" outlineLevel="0" collapsed="false">
      <c r="A739" s="20"/>
      <c r="B739" s="20"/>
      <c r="C739" s="20"/>
      <c r="D739" s="20"/>
      <c r="E739" s="20"/>
      <c r="F739" s="20"/>
      <c r="G739" s="197"/>
      <c r="H739" s="197"/>
      <c r="I739" s="197"/>
      <c r="J739" s="197"/>
      <c r="K739" s="197"/>
      <c r="L739" s="197"/>
      <c r="M739" s="198"/>
      <c r="N739" s="20"/>
      <c r="O739" s="20"/>
      <c r="P739" s="20"/>
      <c r="Q739" s="20"/>
      <c r="R739" s="20"/>
      <c r="S739" s="20"/>
      <c r="T739" s="20"/>
      <c r="U739" s="20"/>
      <c r="V739" s="20"/>
      <c r="W739" s="199"/>
      <c r="X739" s="20"/>
      <c r="Y739" s="20"/>
      <c r="Z739" s="20"/>
      <c r="AA739" s="20"/>
      <c r="AB739" s="20"/>
      <c r="AC739" s="20"/>
      <c r="AD739" s="20"/>
      <c r="AE739" s="20"/>
      <c r="AF739" s="20"/>
      <c r="AG739" s="20"/>
      <c r="AH739" s="20"/>
      <c r="AI739" s="20"/>
      <c r="AJ739" s="20"/>
      <c r="AK739" s="20"/>
      <c r="AL739" s="20"/>
      <c r="AM739" s="197"/>
      <c r="AN739" s="20"/>
      <c r="AO739" s="197"/>
    </row>
    <row r="740" customFormat="false" ht="14.25" hidden="false" customHeight="true" outlineLevel="0" collapsed="false">
      <c r="A740" s="20"/>
      <c r="B740" s="20"/>
      <c r="C740" s="20"/>
      <c r="D740" s="20"/>
      <c r="E740" s="20"/>
      <c r="F740" s="20"/>
      <c r="G740" s="197"/>
      <c r="H740" s="197"/>
      <c r="I740" s="197"/>
      <c r="J740" s="197"/>
      <c r="K740" s="197"/>
      <c r="L740" s="197"/>
      <c r="M740" s="198"/>
      <c r="N740" s="20"/>
      <c r="O740" s="20"/>
      <c r="P740" s="20"/>
      <c r="Q740" s="20"/>
      <c r="R740" s="20"/>
      <c r="S740" s="20"/>
      <c r="T740" s="20"/>
      <c r="U740" s="20"/>
      <c r="V740" s="20"/>
      <c r="W740" s="199"/>
      <c r="X740" s="20"/>
      <c r="Y740" s="20"/>
      <c r="Z740" s="20"/>
      <c r="AA740" s="20"/>
      <c r="AB740" s="20"/>
      <c r="AC740" s="20"/>
      <c r="AD740" s="20"/>
      <c r="AE740" s="20"/>
      <c r="AF740" s="20"/>
      <c r="AG740" s="20"/>
      <c r="AH740" s="20"/>
      <c r="AI740" s="20"/>
      <c r="AJ740" s="20"/>
      <c r="AK740" s="20"/>
      <c r="AL740" s="20"/>
      <c r="AM740" s="197"/>
      <c r="AN740" s="20"/>
      <c r="AO740" s="197"/>
    </row>
    <row r="741" customFormat="false" ht="14.25" hidden="false" customHeight="true" outlineLevel="0" collapsed="false">
      <c r="A741" s="20"/>
      <c r="B741" s="20"/>
      <c r="C741" s="20"/>
      <c r="D741" s="20"/>
      <c r="E741" s="20"/>
      <c r="F741" s="20"/>
      <c r="G741" s="197"/>
      <c r="H741" s="197"/>
      <c r="I741" s="197"/>
      <c r="J741" s="197"/>
      <c r="K741" s="197"/>
      <c r="L741" s="197"/>
      <c r="M741" s="198"/>
      <c r="N741" s="20"/>
      <c r="O741" s="20"/>
      <c r="P741" s="20"/>
      <c r="Q741" s="20"/>
      <c r="R741" s="20"/>
      <c r="S741" s="20"/>
      <c r="T741" s="20"/>
      <c r="U741" s="20"/>
      <c r="V741" s="20"/>
      <c r="W741" s="199"/>
      <c r="X741" s="20"/>
      <c r="Y741" s="20"/>
      <c r="Z741" s="20"/>
      <c r="AA741" s="20"/>
      <c r="AB741" s="20"/>
      <c r="AC741" s="20"/>
      <c r="AD741" s="20"/>
      <c r="AE741" s="20"/>
      <c r="AF741" s="20"/>
      <c r="AG741" s="20"/>
      <c r="AH741" s="20"/>
      <c r="AI741" s="20"/>
      <c r="AJ741" s="20"/>
      <c r="AK741" s="20"/>
      <c r="AL741" s="20"/>
      <c r="AM741" s="197"/>
      <c r="AN741" s="20"/>
      <c r="AO741" s="197"/>
    </row>
    <row r="742" customFormat="false" ht="14.25" hidden="false" customHeight="true" outlineLevel="0" collapsed="false">
      <c r="A742" s="20"/>
      <c r="B742" s="20"/>
      <c r="C742" s="20"/>
      <c r="D742" s="20"/>
      <c r="E742" s="20"/>
      <c r="F742" s="20"/>
      <c r="G742" s="197"/>
      <c r="H742" s="197"/>
      <c r="I742" s="197"/>
      <c r="J742" s="197"/>
      <c r="K742" s="197"/>
      <c r="L742" s="197"/>
      <c r="M742" s="198"/>
      <c r="N742" s="20"/>
      <c r="O742" s="20"/>
      <c r="P742" s="20"/>
      <c r="Q742" s="20"/>
      <c r="R742" s="20"/>
      <c r="S742" s="20"/>
      <c r="T742" s="20"/>
      <c r="U742" s="20"/>
      <c r="V742" s="20"/>
      <c r="W742" s="199"/>
      <c r="X742" s="20"/>
      <c r="Y742" s="20"/>
      <c r="Z742" s="20"/>
      <c r="AA742" s="20"/>
      <c r="AB742" s="20"/>
      <c r="AC742" s="20"/>
      <c r="AD742" s="20"/>
      <c r="AE742" s="20"/>
      <c r="AF742" s="20"/>
      <c r="AG742" s="20"/>
      <c r="AH742" s="20"/>
      <c r="AI742" s="20"/>
      <c r="AJ742" s="20"/>
      <c r="AK742" s="20"/>
      <c r="AL742" s="20"/>
      <c r="AM742" s="197"/>
      <c r="AN742" s="20"/>
      <c r="AO742" s="197"/>
    </row>
    <row r="743" customFormat="false" ht="14.25" hidden="false" customHeight="true" outlineLevel="0" collapsed="false">
      <c r="A743" s="20"/>
      <c r="B743" s="20"/>
      <c r="C743" s="20"/>
      <c r="D743" s="20"/>
      <c r="E743" s="20"/>
      <c r="F743" s="20"/>
      <c r="G743" s="197"/>
      <c r="H743" s="197"/>
      <c r="I743" s="197"/>
      <c r="J743" s="197"/>
      <c r="K743" s="197"/>
      <c r="L743" s="197"/>
      <c r="M743" s="198"/>
      <c r="N743" s="20"/>
      <c r="O743" s="20"/>
      <c r="P743" s="20"/>
      <c r="Q743" s="20"/>
      <c r="R743" s="20"/>
      <c r="S743" s="20"/>
      <c r="T743" s="20"/>
      <c r="U743" s="20"/>
      <c r="V743" s="20"/>
      <c r="W743" s="199"/>
      <c r="X743" s="20"/>
      <c r="Y743" s="20"/>
      <c r="Z743" s="20"/>
      <c r="AA743" s="20"/>
      <c r="AB743" s="20"/>
      <c r="AC743" s="20"/>
      <c r="AD743" s="20"/>
      <c r="AE743" s="20"/>
      <c r="AF743" s="20"/>
      <c r="AG743" s="20"/>
      <c r="AH743" s="20"/>
      <c r="AI743" s="20"/>
      <c r="AJ743" s="20"/>
      <c r="AK743" s="20"/>
      <c r="AL743" s="20"/>
      <c r="AM743" s="197"/>
      <c r="AN743" s="20"/>
      <c r="AO743" s="197"/>
    </row>
    <row r="744" customFormat="false" ht="14.25" hidden="false" customHeight="true" outlineLevel="0" collapsed="false">
      <c r="A744" s="20"/>
      <c r="B744" s="20"/>
      <c r="C744" s="20"/>
      <c r="D744" s="20"/>
      <c r="E744" s="20"/>
      <c r="F744" s="20"/>
      <c r="G744" s="197"/>
      <c r="H744" s="197"/>
      <c r="I744" s="197"/>
      <c r="J744" s="197"/>
      <c r="K744" s="197"/>
      <c r="L744" s="197"/>
      <c r="M744" s="198"/>
      <c r="N744" s="20"/>
      <c r="O744" s="20"/>
      <c r="P744" s="20"/>
      <c r="Q744" s="20"/>
      <c r="R744" s="20"/>
      <c r="S744" s="20"/>
      <c r="T744" s="20"/>
      <c r="U744" s="20"/>
      <c r="V744" s="20"/>
      <c r="W744" s="199"/>
      <c r="X744" s="20"/>
      <c r="Y744" s="20"/>
      <c r="Z744" s="20"/>
      <c r="AA744" s="20"/>
      <c r="AB744" s="20"/>
      <c r="AC744" s="20"/>
      <c r="AD744" s="20"/>
      <c r="AE744" s="20"/>
      <c r="AF744" s="20"/>
      <c r="AG744" s="20"/>
      <c r="AH744" s="20"/>
      <c r="AI744" s="20"/>
      <c r="AJ744" s="20"/>
      <c r="AK744" s="20"/>
      <c r="AL744" s="20"/>
      <c r="AM744" s="197"/>
      <c r="AN744" s="20"/>
      <c r="AO744" s="197"/>
    </row>
    <row r="745" customFormat="false" ht="14.25" hidden="false" customHeight="true" outlineLevel="0" collapsed="false">
      <c r="A745" s="20"/>
      <c r="B745" s="20"/>
      <c r="C745" s="20"/>
      <c r="D745" s="20"/>
      <c r="E745" s="20"/>
      <c r="F745" s="20"/>
      <c r="G745" s="197"/>
      <c r="H745" s="197"/>
      <c r="I745" s="197"/>
      <c r="J745" s="197"/>
      <c r="K745" s="197"/>
      <c r="L745" s="197"/>
      <c r="M745" s="198"/>
      <c r="N745" s="20"/>
      <c r="O745" s="20"/>
      <c r="P745" s="20"/>
      <c r="Q745" s="20"/>
      <c r="R745" s="20"/>
      <c r="S745" s="20"/>
      <c r="T745" s="20"/>
      <c r="U745" s="20"/>
      <c r="V745" s="20"/>
      <c r="W745" s="199"/>
      <c r="X745" s="20"/>
      <c r="Y745" s="20"/>
      <c r="Z745" s="20"/>
      <c r="AA745" s="20"/>
      <c r="AB745" s="20"/>
      <c r="AC745" s="20"/>
      <c r="AD745" s="20"/>
      <c r="AE745" s="20"/>
      <c r="AF745" s="20"/>
      <c r="AG745" s="20"/>
      <c r="AH745" s="20"/>
      <c r="AI745" s="20"/>
      <c r="AJ745" s="20"/>
      <c r="AK745" s="20"/>
      <c r="AL745" s="20"/>
      <c r="AM745" s="197"/>
      <c r="AN745" s="20"/>
      <c r="AO745" s="197"/>
    </row>
    <row r="746" customFormat="false" ht="14.25" hidden="false" customHeight="true" outlineLevel="0" collapsed="false">
      <c r="A746" s="20"/>
      <c r="B746" s="20"/>
      <c r="C746" s="20"/>
      <c r="D746" s="20"/>
      <c r="E746" s="20"/>
      <c r="F746" s="20"/>
      <c r="G746" s="197"/>
      <c r="H746" s="197"/>
      <c r="I746" s="197"/>
      <c r="J746" s="197"/>
      <c r="K746" s="197"/>
      <c r="L746" s="197"/>
      <c r="M746" s="198"/>
      <c r="N746" s="20"/>
      <c r="O746" s="20"/>
      <c r="P746" s="20"/>
      <c r="Q746" s="20"/>
      <c r="R746" s="20"/>
      <c r="S746" s="20"/>
      <c r="T746" s="20"/>
      <c r="U746" s="20"/>
      <c r="V746" s="20"/>
      <c r="W746" s="199"/>
      <c r="X746" s="20"/>
      <c r="Y746" s="20"/>
      <c r="Z746" s="20"/>
      <c r="AA746" s="20"/>
      <c r="AB746" s="20"/>
      <c r="AC746" s="20"/>
      <c r="AD746" s="20"/>
      <c r="AE746" s="20"/>
      <c r="AF746" s="20"/>
      <c r="AG746" s="20"/>
      <c r="AH746" s="20"/>
      <c r="AI746" s="20"/>
      <c r="AJ746" s="20"/>
      <c r="AK746" s="20"/>
      <c r="AL746" s="20"/>
      <c r="AM746" s="197"/>
      <c r="AN746" s="20"/>
      <c r="AO746" s="197"/>
    </row>
    <row r="747" customFormat="false" ht="14.25" hidden="false" customHeight="true" outlineLevel="0" collapsed="false">
      <c r="A747" s="20"/>
      <c r="B747" s="20"/>
      <c r="C747" s="20"/>
      <c r="D747" s="20"/>
      <c r="E747" s="20"/>
      <c r="F747" s="20"/>
      <c r="G747" s="197"/>
      <c r="H747" s="197"/>
      <c r="I747" s="197"/>
      <c r="J747" s="197"/>
      <c r="K747" s="197"/>
      <c r="L747" s="197"/>
      <c r="M747" s="198"/>
      <c r="N747" s="20"/>
      <c r="O747" s="20"/>
      <c r="P747" s="20"/>
      <c r="Q747" s="20"/>
      <c r="R747" s="20"/>
      <c r="S747" s="20"/>
      <c r="T747" s="20"/>
      <c r="U747" s="20"/>
      <c r="V747" s="20"/>
      <c r="W747" s="199"/>
      <c r="X747" s="20"/>
      <c r="Y747" s="20"/>
      <c r="Z747" s="20"/>
      <c r="AA747" s="20"/>
      <c r="AB747" s="20"/>
      <c r="AC747" s="20"/>
      <c r="AD747" s="20"/>
      <c r="AE747" s="20"/>
      <c r="AF747" s="20"/>
      <c r="AG747" s="20"/>
      <c r="AH747" s="20"/>
      <c r="AI747" s="20"/>
      <c r="AJ747" s="20"/>
      <c r="AK747" s="20"/>
      <c r="AL747" s="20"/>
      <c r="AM747" s="197"/>
      <c r="AN747" s="20"/>
      <c r="AO747" s="197"/>
    </row>
    <row r="748" customFormat="false" ht="14.25" hidden="false" customHeight="true" outlineLevel="0" collapsed="false">
      <c r="A748" s="20"/>
      <c r="B748" s="20"/>
      <c r="C748" s="20"/>
      <c r="D748" s="20"/>
      <c r="E748" s="20"/>
      <c r="F748" s="20"/>
      <c r="G748" s="197"/>
      <c r="H748" s="197"/>
      <c r="I748" s="197"/>
      <c r="J748" s="197"/>
      <c r="K748" s="197"/>
      <c r="L748" s="197"/>
      <c r="M748" s="198"/>
      <c r="N748" s="20"/>
      <c r="O748" s="20"/>
      <c r="P748" s="20"/>
      <c r="Q748" s="20"/>
      <c r="R748" s="20"/>
      <c r="S748" s="20"/>
      <c r="T748" s="20"/>
      <c r="U748" s="20"/>
      <c r="V748" s="20"/>
      <c r="W748" s="199"/>
      <c r="X748" s="20"/>
      <c r="Y748" s="20"/>
      <c r="Z748" s="20"/>
      <c r="AA748" s="20"/>
      <c r="AB748" s="20"/>
      <c r="AC748" s="20"/>
      <c r="AD748" s="20"/>
      <c r="AE748" s="20"/>
      <c r="AF748" s="20"/>
      <c r="AG748" s="20"/>
      <c r="AH748" s="20"/>
      <c r="AI748" s="20"/>
      <c r="AJ748" s="20"/>
      <c r="AK748" s="20"/>
      <c r="AL748" s="20"/>
      <c r="AM748" s="197"/>
      <c r="AN748" s="20"/>
      <c r="AO748" s="197"/>
    </row>
    <row r="749" customFormat="false" ht="14.25" hidden="false" customHeight="true" outlineLevel="0" collapsed="false">
      <c r="A749" s="20"/>
      <c r="B749" s="20"/>
      <c r="C749" s="20"/>
      <c r="D749" s="20"/>
      <c r="E749" s="20"/>
      <c r="F749" s="20"/>
      <c r="G749" s="197"/>
      <c r="H749" s="197"/>
      <c r="I749" s="197"/>
      <c r="J749" s="197"/>
      <c r="K749" s="197"/>
      <c r="L749" s="197"/>
      <c r="M749" s="198"/>
      <c r="N749" s="20"/>
      <c r="O749" s="20"/>
      <c r="P749" s="20"/>
      <c r="Q749" s="20"/>
      <c r="R749" s="20"/>
      <c r="S749" s="20"/>
      <c r="T749" s="20"/>
      <c r="U749" s="20"/>
      <c r="V749" s="20"/>
      <c r="W749" s="199"/>
      <c r="X749" s="20"/>
      <c r="Y749" s="20"/>
      <c r="Z749" s="20"/>
      <c r="AA749" s="20"/>
      <c r="AB749" s="20"/>
      <c r="AC749" s="20"/>
      <c r="AD749" s="20"/>
      <c r="AE749" s="20"/>
      <c r="AF749" s="20"/>
      <c r="AG749" s="20"/>
      <c r="AH749" s="20"/>
      <c r="AI749" s="20"/>
      <c r="AJ749" s="20"/>
      <c r="AK749" s="20"/>
      <c r="AL749" s="20"/>
      <c r="AM749" s="197"/>
      <c r="AN749" s="20"/>
      <c r="AO749" s="197"/>
    </row>
    <row r="750" customFormat="false" ht="14.25" hidden="false" customHeight="true" outlineLevel="0" collapsed="false">
      <c r="A750" s="20"/>
      <c r="B750" s="20"/>
      <c r="C750" s="20"/>
      <c r="D750" s="20"/>
      <c r="E750" s="20"/>
      <c r="F750" s="20"/>
      <c r="G750" s="197"/>
      <c r="H750" s="197"/>
      <c r="I750" s="197"/>
      <c r="J750" s="197"/>
      <c r="K750" s="197"/>
      <c r="L750" s="197"/>
      <c r="M750" s="198"/>
      <c r="N750" s="20"/>
      <c r="O750" s="20"/>
      <c r="P750" s="20"/>
      <c r="Q750" s="20"/>
      <c r="R750" s="20"/>
      <c r="S750" s="20"/>
      <c r="T750" s="20"/>
      <c r="U750" s="20"/>
      <c r="V750" s="20"/>
      <c r="W750" s="199"/>
      <c r="X750" s="20"/>
      <c r="Y750" s="20"/>
      <c r="Z750" s="20"/>
      <c r="AA750" s="20"/>
      <c r="AB750" s="20"/>
      <c r="AC750" s="20"/>
      <c r="AD750" s="20"/>
      <c r="AE750" s="20"/>
      <c r="AF750" s="20"/>
      <c r="AG750" s="20"/>
      <c r="AH750" s="20"/>
      <c r="AI750" s="20"/>
      <c r="AJ750" s="20"/>
      <c r="AK750" s="20"/>
      <c r="AL750" s="20"/>
      <c r="AM750" s="197"/>
      <c r="AN750" s="20"/>
      <c r="AO750" s="197"/>
    </row>
    <row r="751" customFormat="false" ht="14.25" hidden="false" customHeight="true" outlineLevel="0" collapsed="false">
      <c r="A751" s="20"/>
      <c r="B751" s="20"/>
      <c r="C751" s="20"/>
      <c r="D751" s="20"/>
      <c r="E751" s="20"/>
      <c r="F751" s="20"/>
      <c r="G751" s="197"/>
      <c r="H751" s="197"/>
      <c r="I751" s="197"/>
      <c r="J751" s="197"/>
      <c r="K751" s="197"/>
      <c r="L751" s="197"/>
      <c r="M751" s="198"/>
      <c r="N751" s="20"/>
      <c r="O751" s="20"/>
      <c r="P751" s="20"/>
      <c r="Q751" s="20"/>
      <c r="R751" s="20"/>
      <c r="S751" s="20"/>
      <c r="T751" s="20"/>
      <c r="U751" s="20"/>
      <c r="V751" s="20"/>
      <c r="W751" s="199"/>
      <c r="X751" s="20"/>
      <c r="Y751" s="20"/>
      <c r="Z751" s="20"/>
      <c r="AA751" s="20"/>
      <c r="AB751" s="20"/>
      <c r="AC751" s="20"/>
      <c r="AD751" s="20"/>
      <c r="AE751" s="20"/>
      <c r="AF751" s="20"/>
      <c r="AG751" s="20"/>
      <c r="AH751" s="20"/>
      <c r="AI751" s="20"/>
      <c r="AJ751" s="20"/>
      <c r="AK751" s="20"/>
      <c r="AL751" s="20"/>
      <c r="AM751" s="197"/>
      <c r="AN751" s="20"/>
      <c r="AO751" s="197"/>
    </row>
    <row r="752" customFormat="false" ht="14.25" hidden="false" customHeight="true" outlineLevel="0" collapsed="false">
      <c r="A752" s="20"/>
      <c r="B752" s="20"/>
      <c r="C752" s="20"/>
      <c r="D752" s="20"/>
      <c r="E752" s="20"/>
      <c r="F752" s="20"/>
      <c r="G752" s="197"/>
      <c r="H752" s="197"/>
      <c r="I752" s="197"/>
      <c r="J752" s="197"/>
      <c r="K752" s="197"/>
      <c r="L752" s="197"/>
      <c r="M752" s="198"/>
      <c r="N752" s="20"/>
      <c r="O752" s="20"/>
      <c r="P752" s="20"/>
      <c r="Q752" s="20"/>
      <c r="R752" s="20"/>
      <c r="S752" s="20"/>
      <c r="T752" s="20"/>
      <c r="U752" s="20"/>
      <c r="V752" s="20"/>
      <c r="W752" s="199"/>
      <c r="X752" s="20"/>
      <c r="Y752" s="20"/>
      <c r="Z752" s="20"/>
      <c r="AA752" s="20"/>
      <c r="AB752" s="20"/>
      <c r="AC752" s="20"/>
      <c r="AD752" s="20"/>
      <c r="AE752" s="20"/>
      <c r="AF752" s="20"/>
      <c r="AG752" s="20"/>
      <c r="AH752" s="20"/>
      <c r="AI752" s="20"/>
      <c r="AJ752" s="20"/>
      <c r="AK752" s="20"/>
      <c r="AL752" s="20"/>
      <c r="AM752" s="197"/>
      <c r="AN752" s="20"/>
      <c r="AO752" s="197"/>
    </row>
    <row r="753" customFormat="false" ht="14.25" hidden="false" customHeight="true" outlineLevel="0" collapsed="false">
      <c r="A753" s="20"/>
      <c r="B753" s="20"/>
      <c r="C753" s="20"/>
      <c r="D753" s="20"/>
      <c r="E753" s="20"/>
      <c r="F753" s="20"/>
      <c r="G753" s="197"/>
      <c r="H753" s="197"/>
      <c r="I753" s="197"/>
      <c r="J753" s="197"/>
      <c r="K753" s="197"/>
      <c r="L753" s="197"/>
      <c r="M753" s="198"/>
      <c r="N753" s="20"/>
      <c r="O753" s="20"/>
      <c r="P753" s="20"/>
      <c r="Q753" s="20"/>
      <c r="R753" s="20"/>
      <c r="S753" s="20"/>
      <c r="T753" s="20"/>
      <c r="U753" s="20"/>
      <c r="V753" s="20"/>
      <c r="W753" s="199"/>
      <c r="X753" s="20"/>
      <c r="Y753" s="20"/>
      <c r="Z753" s="20"/>
      <c r="AA753" s="20"/>
      <c r="AB753" s="20"/>
      <c r="AC753" s="20"/>
      <c r="AD753" s="20"/>
      <c r="AE753" s="20"/>
      <c r="AF753" s="20"/>
      <c r="AG753" s="20"/>
      <c r="AH753" s="20"/>
      <c r="AI753" s="20"/>
      <c r="AJ753" s="20"/>
      <c r="AK753" s="20"/>
      <c r="AL753" s="20"/>
      <c r="AM753" s="197"/>
      <c r="AN753" s="20"/>
      <c r="AO753" s="197"/>
    </row>
    <row r="754" customFormat="false" ht="14.25" hidden="false" customHeight="true" outlineLevel="0" collapsed="false">
      <c r="A754" s="20"/>
      <c r="B754" s="20"/>
      <c r="C754" s="20"/>
      <c r="D754" s="20"/>
      <c r="E754" s="20"/>
      <c r="F754" s="20"/>
      <c r="G754" s="197"/>
      <c r="H754" s="197"/>
      <c r="I754" s="197"/>
      <c r="J754" s="197"/>
      <c r="K754" s="197"/>
      <c r="L754" s="197"/>
      <c r="M754" s="198"/>
      <c r="N754" s="20"/>
      <c r="O754" s="20"/>
      <c r="P754" s="20"/>
      <c r="Q754" s="20"/>
      <c r="R754" s="20"/>
      <c r="S754" s="20"/>
      <c r="T754" s="20"/>
      <c r="U754" s="20"/>
      <c r="V754" s="20"/>
      <c r="W754" s="199"/>
      <c r="X754" s="20"/>
      <c r="Y754" s="20"/>
      <c r="Z754" s="20"/>
      <c r="AA754" s="20"/>
      <c r="AB754" s="20"/>
      <c r="AC754" s="20"/>
      <c r="AD754" s="20"/>
      <c r="AE754" s="20"/>
      <c r="AF754" s="20"/>
      <c r="AG754" s="20"/>
      <c r="AH754" s="20"/>
      <c r="AI754" s="20"/>
      <c r="AJ754" s="20"/>
      <c r="AK754" s="20"/>
      <c r="AL754" s="20"/>
      <c r="AM754" s="197"/>
      <c r="AN754" s="20"/>
      <c r="AO754" s="197"/>
    </row>
    <row r="755" customFormat="false" ht="14.25" hidden="false" customHeight="true" outlineLevel="0" collapsed="false">
      <c r="A755" s="20"/>
      <c r="B755" s="20"/>
      <c r="C755" s="20"/>
      <c r="D755" s="20"/>
      <c r="E755" s="20"/>
      <c r="F755" s="20"/>
      <c r="G755" s="197"/>
      <c r="H755" s="197"/>
      <c r="I755" s="197"/>
      <c r="J755" s="197"/>
      <c r="K755" s="197"/>
      <c r="L755" s="197"/>
      <c r="M755" s="198"/>
      <c r="N755" s="20"/>
      <c r="O755" s="20"/>
      <c r="P755" s="20"/>
      <c r="Q755" s="20"/>
      <c r="R755" s="20"/>
      <c r="S755" s="20"/>
      <c r="T755" s="20"/>
      <c r="U755" s="20"/>
      <c r="V755" s="20"/>
      <c r="W755" s="199"/>
      <c r="X755" s="20"/>
      <c r="Y755" s="20"/>
      <c r="Z755" s="20"/>
      <c r="AA755" s="20"/>
      <c r="AB755" s="20"/>
      <c r="AC755" s="20"/>
      <c r="AD755" s="20"/>
      <c r="AE755" s="20"/>
      <c r="AF755" s="20"/>
      <c r="AG755" s="20"/>
      <c r="AH755" s="20"/>
      <c r="AI755" s="20"/>
      <c r="AJ755" s="20"/>
      <c r="AK755" s="20"/>
      <c r="AL755" s="20"/>
      <c r="AM755" s="197"/>
      <c r="AN755" s="20"/>
      <c r="AO755" s="197"/>
    </row>
    <row r="756" customFormat="false" ht="14.25" hidden="false" customHeight="true" outlineLevel="0" collapsed="false">
      <c r="A756" s="20"/>
      <c r="B756" s="20"/>
      <c r="C756" s="20"/>
      <c r="D756" s="20"/>
      <c r="E756" s="20"/>
      <c r="F756" s="20"/>
      <c r="G756" s="197"/>
      <c r="H756" s="197"/>
      <c r="I756" s="197"/>
      <c r="J756" s="197"/>
      <c r="K756" s="197"/>
      <c r="L756" s="197"/>
      <c r="M756" s="198"/>
      <c r="N756" s="20"/>
      <c r="O756" s="20"/>
      <c r="P756" s="20"/>
      <c r="Q756" s="20"/>
      <c r="R756" s="20"/>
      <c r="S756" s="20"/>
      <c r="T756" s="20"/>
      <c r="U756" s="20"/>
      <c r="V756" s="20"/>
      <c r="W756" s="199"/>
      <c r="X756" s="20"/>
      <c r="Y756" s="20"/>
      <c r="Z756" s="20"/>
      <c r="AA756" s="20"/>
      <c r="AB756" s="20"/>
      <c r="AC756" s="20"/>
      <c r="AD756" s="20"/>
      <c r="AE756" s="20"/>
      <c r="AF756" s="20"/>
      <c r="AG756" s="20"/>
      <c r="AH756" s="20"/>
      <c r="AI756" s="20"/>
      <c r="AJ756" s="20"/>
      <c r="AK756" s="20"/>
      <c r="AL756" s="20"/>
      <c r="AM756" s="197"/>
      <c r="AN756" s="20"/>
      <c r="AO756" s="197"/>
    </row>
    <row r="757" customFormat="false" ht="14.25" hidden="false" customHeight="true" outlineLevel="0" collapsed="false">
      <c r="A757" s="20"/>
      <c r="B757" s="20"/>
      <c r="C757" s="20"/>
      <c r="D757" s="20"/>
      <c r="E757" s="20"/>
      <c r="F757" s="20"/>
      <c r="G757" s="197"/>
      <c r="H757" s="197"/>
      <c r="I757" s="197"/>
      <c r="J757" s="197"/>
      <c r="K757" s="197"/>
      <c r="L757" s="197"/>
      <c r="M757" s="198"/>
      <c r="N757" s="20"/>
      <c r="O757" s="20"/>
      <c r="P757" s="20"/>
      <c r="Q757" s="20"/>
      <c r="R757" s="20"/>
      <c r="S757" s="20"/>
      <c r="T757" s="20"/>
      <c r="U757" s="20"/>
      <c r="V757" s="20"/>
      <c r="W757" s="199"/>
      <c r="X757" s="20"/>
      <c r="Y757" s="20"/>
      <c r="Z757" s="20"/>
      <c r="AA757" s="20"/>
      <c r="AB757" s="20"/>
      <c r="AC757" s="20"/>
      <c r="AD757" s="20"/>
      <c r="AE757" s="20"/>
      <c r="AF757" s="20"/>
      <c r="AG757" s="20"/>
      <c r="AH757" s="20"/>
      <c r="AI757" s="20"/>
      <c r="AJ757" s="20"/>
      <c r="AK757" s="20"/>
      <c r="AL757" s="20"/>
      <c r="AM757" s="197"/>
      <c r="AN757" s="20"/>
      <c r="AO757" s="197"/>
    </row>
    <row r="758" customFormat="false" ht="14.25" hidden="false" customHeight="true" outlineLevel="0" collapsed="false">
      <c r="A758" s="20"/>
      <c r="B758" s="20"/>
      <c r="C758" s="20"/>
      <c r="D758" s="20"/>
      <c r="E758" s="20"/>
      <c r="F758" s="20"/>
      <c r="G758" s="197"/>
      <c r="H758" s="197"/>
      <c r="I758" s="197"/>
      <c r="J758" s="197"/>
      <c r="K758" s="197"/>
      <c r="L758" s="197"/>
      <c r="M758" s="198"/>
      <c r="N758" s="20"/>
      <c r="O758" s="20"/>
      <c r="P758" s="20"/>
      <c r="Q758" s="20"/>
      <c r="R758" s="20"/>
      <c r="S758" s="20"/>
      <c r="T758" s="20"/>
      <c r="U758" s="20"/>
      <c r="V758" s="20"/>
      <c r="W758" s="199"/>
      <c r="X758" s="20"/>
      <c r="Y758" s="20"/>
      <c r="Z758" s="20"/>
      <c r="AA758" s="20"/>
      <c r="AB758" s="20"/>
      <c r="AC758" s="20"/>
      <c r="AD758" s="20"/>
      <c r="AE758" s="20"/>
      <c r="AF758" s="20"/>
      <c r="AG758" s="20"/>
      <c r="AH758" s="20"/>
      <c r="AI758" s="20"/>
      <c r="AJ758" s="20"/>
      <c r="AK758" s="20"/>
      <c r="AL758" s="20"/>
      <c r="AM758" s="197"/>
      <c r="AN758" s="20"/>
      <c r="AO758" s="197"/>
    </row>
    <row r="759" customFormat="false" ht="14.25" hidden="false" customHeight="true" outlineLevel="0" collapsed="false">
      <c r="A759" s="20"/>
      <c r="B759" s="20"/>
      <c r="C759" s="20"/>
      <c r="D759" s="20"/>
      <c r="E759" s="20"/>
      <c r="F759" s="20"/>
      <c r="G759" s="197"/>
      <c r="H759" s="197"/>
      <c r="I759" s="197"/>
      <c r="J759" s="197"/>
      <c r="K759" s="197"/>
      <c r="L759" s="197"/>
      <c r="M759" s="198"/>
      <c r="N759" s="20"/>
      <c r="O759" s="20"/>
      <c r="P759" s="20"/>
      <c r="Q759" s="20"/>
      <c r="R759" s="20"/>
      <c r="S759" s="20"/>
      <c r="T759" s="20"/>
      <c r="U759" s="20"/>
      <c r="V759" s="20"/>
      <c r="W759" s="199"/>
      <c r="X759" s="20"/>
      <c r="Y759" s="20"/>
      <c r="Z759" s="20"/>
      <c r="AA759" s="20"/>
      <c r="AB759" s="20"/>
      <c r="AC759" s="20"/>
      <c r="AD759" s="20"/>
      <c r="AE759" s="20"/>
      <c r="AF759" s="20"/>
      <c r="AG759" s="20"/>
      <c r="AH759" s="20"/>
      <c r="AI759" s="20"/>
      <c r="AJ759" s="20"/>
      <c r="AK759" s="20"/>
      <c r="AL759" s="20"/>
      <c r="AM759" s="197"/>
      <c r="AN759" s="20"/>
      <c r="AO759" s="197"/>
    </row>
    <row r="760" customFormat="false" ht="14.25" hidden="false" customHeight="true" outlineLevel="0" collapsed="false">
      <c r="A760" s="20"/>
      <c r="B760" s="20"/>
      <c r="C760" s="20"/>
      <c r="D760" s="20"/>
      <c r="E760" s="20"/>
      <c r="F760" s="20"/>
      <c r="G760" s="197"/>
      <c r="H760" s="197"/>
      <c r="I760" s="197"/>
      <c r="J760" s="197"/>
      <c r="K760" s="197"/>
      <c r="L760" s="197"/>
      <c r="M760" s="198"/>
      <c r="N760" s="20"/>
      <c r="O760" s="20"/>
      <c r="P760" s="20"/>
      <c r="Q760" s="20"/>
      <c r="R760" s="20"/>
      <c r="S760" s="20"/>
      <c r="T760" s="20"/>
      <c r="U760" s="20"/>
      <c r="V760" s="20"/>
      <c r="W760" s="199"/>
      <c r="X760" s="20"/>
      <c r="Y760" s="20"/>
      <c r="Z760" s="20"/>
      <c r="AA760" s="20"/>
      <c r="AB760" s="20"/>
      <c r="AC760" s="20"/>
      <c r="AD760" s="20"/>
      <c r="AE760" s="20"/>
      <c r="AF760" s="20"/>
      <c r="AG760" s="20"/>
      <c r="AH760" s="20"/>
      <c r="AI760" s="20"/>
      <c r="AJ760" s="20"/>
      <c r="AK760" s="20"/>
      <c r="AL760" s="20"/>
      <c r="AM760" s="197"/>
      <c r="AN760" s="20"/>
      <c r="AO760" s="197"/>
    </row>
    <row r="761" customFormat="false" ht="14.25" hidden="false" customHeight="true" outlineLevel="0" collapsed="false">
      <c r="A761" s="20"/>
      <c r="B761" s="20"/>
      <c r="C761" s="20"/>
      <c r="D761" s="20"/>
      <c r="E761" s="20"/>
      <c r="F761" s="20"/>
      <c r="G761" s="197"/>
      <c r="H761" s="197"/>
      <c r="I761" s="197"/>
      <c r="J761" s="197"/>
      <c r="K761" s="197"/>
      <c r="L761" s="197"/>
      <c r="M761" s="198"/>
      <c r="N761" s="20"/>
      <c r="O761" s="20"/>
      <c r="P761" s="20"/>
      <c r="Q761" s="20"/>
      <c r="R761" s="20"/>
      <c r="S761" s="20"/>
      <c r="T761" s="20"/>
      <c r="U761" s="20"/>
      <c r="V761" s="20"/>
      <c r="W761" s="199"/>
      <c r="X761" s="20"/>
      <c r="Y761" s="20"/>
      <c r="Z761" s="20"/>
      <c r="AA761" s="20"/>
      <c r="AB761" s="20"/>
      <c r="AC761" s="20"/>
      <c r="AD761" s="20"/>
      <c r="AE761" s="20"/>
      <c r="AF761" s="20"/>
      <c r="AG761" s="20"/>
      <c r="AH761" s="20"/>
      <c r="AI761" s="20"/>
      <c r="AJ761" s="20"/>
      <c r="AK761" s="20"/>
      <c r="AL761" s="20"/>
      <c r="AM761" s="197"/>
      <c r="AN761" s="20"/>
      <c r="AO761" s="197"/>
    </row>
    <row r="762" customFormat="false" ht="14.25" hidden="false" customHeight="true" outlineLevel="0" collapsed="false">
      <c r="A762" s="20"/>
      <c r="B762" s="20"/>
      <c r="C762" s="20"/>
      <c r="D762" s="20"/>
      <c r="E762" s="20"/>
      <c r="F762" s="20"/>
      <c r="G762" s="197"/>
      <c r="H762" s="197"/>
      <c r="I762" s="197"/>
      <c r="J762" s="197"/>
      <c r="K762" s="197"/>
      <c r="L762" s="197"/>
      <c r="M762" s="198"/>
      <c r="N762" s="20"/>
      <c r="O762" s="20"/>
      <c r="P762" s="20"/>
      <c r="Q762" s="20"/>
      <c r="R762" s="20"/>
      <c r="S762" s="20"/>
      <c r="T762" s="20"/>
      <c r="U762" s="20"/>
      <c r="V762" s="20"/>
      <c r="W762" s="199"/>
      <c r="X762" s="20"/>
      <c r="Y762" s="20"/>
      <c r="Z762" s="20"/>
      <c r="AA762" s="20"/>
      <c r="AB762" s="20"/>
      <c r="AC762" s="20"/>
      <c r="AD762" s="20"/>
      <c r="AE762" s="20"/>
      <c r="AF762" s="20"/>
      <c r="AG762" s="20"/>
      <c r="AH762" s="20"/>
      <c r="AI762" s="20"/>
      <c r="AJ762" s="20"/>
      <c r="AK762" s="20"/>
      <c r="AL762" s="20"/>
      <c r="AM762" s="197"/>
      <c r="AN762" s="20"/>
      <c r="AO762" s="197"/>
    </row>
    <row r="763" customFormat="false" ht="14.25" hidden="false" customHeight="true" outlineLevel="0" collapsed="false">
      <c r="A763" s="20"/>
      <c r="B763" s="20"/>
      <c r="C763" s="20"/>
      <c r="D763" s="20"/>
      <c r="E763" s="20"/>
      <c r="F763" s="20"/>
      <c r="G763" s="197"/>
      <c r="H763" s="197"/>
      <c r="I763" s="197"/>
      <c r="J763" s="197"/>
      <c r="K763" s="197"/>
      <c r="L763" s="197"/>
      <c r="M763" s="198"/>
      <c r="N763" s="20"/>
      <c r="O763" s="20"/>
      <c r="P763" s="20"/>
      <c r="Q763" s="20"/>
      <c r="R763" s="20"/>
      <c r="S763" s="20"/>
      <c r="T763" s="20"/>
      <c r="U763" s="20"/>
      <c r="V763" s="20"/>
      <c r="W763" s="199"/>
      <c r="X763" s="20"/>
      <c r="Y763" s="20"/>
      <c r="Z763" s="20"/>
      <c r="AA763" s="20"/>
      <c r="AB763" s="20"/>
      <c r="AC763" s="20"/>
      <c r="AD763" s="20"/>
      <c r="AE763" s="20"/>
      <c r="AF763" s="20"/>
      <c r="AG763" s="20"/>
      <c r="AH763" s="20"/>
      <c r="AI763" s="20"/>
      <c r="AJ763" s="20"/>
      <c r="AK763" s="20"/>
      <c r="AL763" s="20"/>
      <c r="AM763" s="197"/>
      <c r="AN763" s="20"/>
      <c r="AO763" s="197"/>
    </row>
    <row r="764" customFormat="false" ht="14.25" hidden="false" customHeight="true" outlineLevel="0" collapsed="false">
      <c r="A764" s="20"/>
      <c r="B764" s="20"/>
      <c r="C764" s="20"/>
      <c r="D764" s="20"/>
      <c r="E764" s="20"/>
      <c r="F764" s="20"/>
      <c r="G764" s="197"/>
      <c r="H764" s="197"/>
      <c r="I764" s="197"/>
      <c r="J764" s="197"/>
      <c r="K764" s="197"/>
      <c r="L764" s="197"/>
      <c r="M764" s="198"/>
      <c r="N764" s="20"/>
      <c r="O764" s="20"/>
      <c r="P764" s="20"/>
      <c r="Q764" s="20"/>
      <c r="R764" s="20"/>
      <c r="S764" s="20"/>
      <c r="T764" s="20"/>
      <c r="U764" s="20"/>
      <c r="V764" s="20"/>
      <c r="W764" s="199"/>
      <c r="X764" s="20"/>
      <c r="Y764" s="20"/>
      <c r="Z764" s="20"/>
      <c r="AA764" s="20"/>
      <c r="AB764" s="20"/>
      <c r="AC764" s="20"/>
      <c r="AD764" s="20"/>
      <c r="AE764" s="20"/>
      <c r="AF764" s="20"/>
      <c r="AG764" s="20"/>
      <c r="AH764" s="20"/>
      <c r="AI764" s="20"/>
      <c r="AJ764" s="20"/>
      <c r="AK764" s="20"/>
      <c r="AL764" s="20"/>
      <c r="AM764" s="197"/>
      <c r="AN764" s="20"/>
      <c r="AO764" s="197"/>
    </row>
    <row r="765" customFormat="false" ht="14.25" hidden="false" customHeight="true" outlineLevel="0" collapsed="false">
      <c r="A765" s="20"/>
      <c r="B765" s="20"/>
      <c r="C765" s="20"/>
      <c r="D765" s="20"/>
      <c r="E765" s="20"/>
      <c r="F765" s="20"/>
      <c r="G765" s="197"/>
      <c r="H765" s="197"/>
      <c r="I765" s="197"/>
      <c r="J765" s="197"/>
      <c r="K765" s="197"/>
      <c r="L765" s="197"/>
      <c r="M765" s="198"/>
      <c r="N765" s="20"/>
      <c r="O765" s="20"/>
      <c r="P765" s="20"/>
      <c r="Q765" s="20"/>
      <c r="R765" s="20"/>
      <c r="S765" s="20"/>
      <c r="T765" s="20"/>
      <c r="U765" s="20"/>
      <c r="V765" s="20"/>
      <c r="W765" s="199"/>
      <c r="X765" s="20"/>
      <c r="Y765" s="20"/>
      <c r="Z765" s="20"/>
      <c r="AA765" s="20"/>
      <c r="AB765" s="20"/>
      <c r="AC765" s="20"/>
      <c r="AD765" s="20"/>
      <c r="AE765" s="20"/>
      <c r="AF765" s="20"/>
      <c r="AG765" s="20"/>
      <c r="AH765" s="20"/>
      <c r="AI765" s="20"/>
      <c r="AJ765" s="20"/>
      <c r="AK765" s="20"/>
      <c r="AL765" s="20"/>
      <c r="AM765" s="197"/>
      <c r="AN765" s="20"/>
      <c r="AO765" s="197"/>
    </row>
    <row r="766" customFormat="false" ht="14.25" hidden="false" customHeight="true" outlineLevel="0" collapsed="false">
      <c r="A766" s="20"/>
      <c r="B766" s="20"/>
      <c r="C766" s="20"/>
      <c r="D766" s="20"/>
      <c r="E766" s="20"/>
      <c r="F766" s="20"/>
      <c r="G766" s="197"/>
      <c r="H766" s="197"/>
      <c r="I766" s="197"/>
      <c r="J766" s="197"/>
      <c r="K766" s="197"/>
      <c r="L766" s="197"/>
      <c r="M766" s="198"/>
      <c r="N766" s="20"/>
      <c r="O766" s="20"/>
      <c r="P766" s="20"/>
      <c r="Q766" s="20"/>
      <c r="R766" s="20"/>
      <c r="S766" s="20"/>
      <c r="T766" s="20"/>
      <c r="U766" s="20"/>
      <c r="V766" s="20"/>
      <c r="W766" s="199"/>
      <c r="X766" s="20"/>
      <c r="Y766" s="20"/>
      <c r="Z766" s="20"/>
      <c r="AA766" s="20"/>
      <c r="AB766" s="20"/>
      <c r="AC766" s="20"/>
      <c r="AD766" s="20"/>
      <c r="AE766" s="20"/>
      <c r="AF766" s="20"/>
      <c r="AG766" s="20"/>
      <c r="AH766" s="20"/>
      <c r="AI766" s="20"/>
      <c r="AJ766" s="20"/>
      <c r="AK766" s="20"/>
      <c r="AL766" s="20"/>
      <c r="AM766" s="197"/>
      <c r="AN766" s="20"/>
      <c r="AO766" s="197"/>
    </row>
    <row r="767" customFormat="false" ht="14.25" hidden="false" customHeight="true" outlineLevel="0" collapsed="false">
      <c r="A767" s="20"/>
      <c r="B767" s="20"/>
      <c r="C767" s="20"/>
      <c r="D767" s="20"/>
      <c r="E767" s="20"/>
      <c r="F767" s="20"/>
      <c r="G767" s="197"/>
      <c r="H767" s="197"/>
      <c r="I767" s="197"/>
      <c r="J767" s="197"/>
      <c r="K767" s="197"/>
      <c r="L767" s="197"/>
      <c r="M767" s="198"/>
      <c r="N767" s="20"/>
      <c r="O767" s="20"/>
      <c r="P767" s="20"/>
      <c r="Q767" s="20"/>
      <c r="R767" s="20"/>
      <c r="S767" s="20"/>
      <c r="T767" s="20"/>
      <c r="U767" s="20"/>
      <c r="V767" s="20"/>
      <c r="W767" s="199"/>
      <c r="X767" s="20"/>
      <c r="Y767" s="20"/>
      <c r="Z767" s="20"/>
      <c r="AA767" s="20"/>
      <c r="AB767" s="20"/>
      <c r="AC767" s="20"/>
      <c r="AD767" s="20"/>
      <c r="AE767" s="20"/>
      <c r="AF767" s="20"/>
      <c r="AG767" s="20"/>
      <c r="AH767" s="20"/>
      <c r="AI767" s="20"/>
      <c r="AJ767" s="20"/>
      <c r="AK767" s="20"/>
      <c r="AL767" s="20"/>
      <c r="AM767" s="197"/>
      <c r="AN767" s="20"/>
      <c r="AO767" s="197"/>
    </row>
    <row r="768" customFormat="false" ht="14.25" hidden="false" customHeight="true" outlineLevel="0" collapsed="false">
      <c r="A768" s="20"/>
      <c r="B768" s="20"/>
      <c r="C768" s="20"/>
      <c r="D768" s="20"/>
      <c r="E768" s="20"/>
      <c r="F768" s="20"/>
      <c r="G768" s="197"/>
      <c r="H768" s="197"/>
      <c r="I768" s="197"/>
      <c r="J768" s="197"/>
      <c r="K768" s="197"/>
      <c r="L768" s="197"/>
      <c r="M768" s="198"/>
      <c r="N768" s="20"/>
      <c r="O768" s="20"/>
      <c r="P768" s="20"/>
      <c r="Q768" s="20"/>
      <c r="R768" s="20"/>
      <c r="S768" s="20"/>
      <c r="T768" s="20"/>
      <c r="U768" s="20"/>
      <c r="V768" s="20"/>
      <c r="W768" s="199"/>
      <c r="X768" s="20"/>
      <c r="Y768" s="20"/>
      <c r="Z768" s="20"/>
      <c r="AA768" s="20"/>
      <c r="AB768" s="20"/>
      <c r="AC768" s="20"/>
      <c r="AD768" s="20"/>
      <c r="AE768" s="20"/>
      <c r="AF768" s="20"/>
      <c r="AG768" s="20"/>
      <c r="AH768" s="20"/>
      <c r="AI768" s="20"/>
      <c r="AJ768" s="20"/>
      <c r="AK768" s="20"/>
      <c r="AL768" s="20"/>
      <c r="AM768" s="197"/>
      <c r="AN768" s="20"/>
      <c r="AO768" s="197"/>
    </row>
    <row r="769" customFormat="false" ht="14.25" hidden="false" customHeight="true" outlineLevel="0" collapsed="false">
      <c r="A769" s="20"/>
      <c r="B769" s="20"/>
      <c r="C769" s="20"/>
      <c r="D769" s="20"/>
      <c r="E769" s="20"/>
      <c r="F769" s="20"/>
      <c r="G769" s="197"/>
      <c r="H769" s="197"/>
      <c r="I769" s="197"/>
      <c r="J769" s="197"/>
      <c r="K769" s="197"/>
      <c r="L769" s="197"/>
      <c r="M769" s="198"/>
      <c r="N769" s="20"/>
      <c r="O769" s="20"/>
      <c r="P769" s="20"/>
      <c r="Q769" s="20"/>
      <c r="R769" s="20"/>
      <c r="S769" s="20"/>
      <c r="T769" s="20"/>
      <c r="U769" s="20"/>
      <c r="V769" s="20"/>
      <c r="W769" s="199"/>
      <c r="X769" s="20"/>
      <c r="Y769" s="20"/>
      <c r="Z769" s="20"/>
      <c r="AA769" s="20"/>
      <c r="AB769" s="20"/>
      <c r="AC769" s="20"/>
      <c r="AD769" s="20"/>
      <c r="AE769" s="20"/>
      <c r="AF769" s="20"/>
      <c r="AG769" s="20"/>
      <c r="AH769" s="20"/>
      <c r="AI769" s="20"/>
      <c r="AJ769" s="20"/>
      <c r="AK769" s="20"/>
      <c r="AL769" s="20"/>
      <c r="AM769" s="197"/>
      <c r="AN769" s="20"/>
      <c r="AO769" s="197"/>
    </row>
    <row r="770" customFormat="false" ht="14.25" hidden="false" customHeight="true" outlineLevel="0" collapsed="false">
      <c r="A770" s="20"/>
      <c r="B770" s="20"/>
      <c r="C770" s="20"/>
      <c r="D770" s="20"/>
      <c r="E770" s="20"/>
      <c r="F770" s="20"/>
      <c r="G770" s="197"/>
      <c r="H770" s="197"/>
      <c r="I770" s="197"/>
      <c r="J770" s="197"/>
      <c r="K770" s="197"/>
      <c r="L770" s="197"/>
      <c r="M770" s="198"/>
      <c r="N770" s="20"/>
      <c r="O770" s="20"/>
      <c r="P770" s="20"/>
      <c r="Q770" s="20"/>
      <c r="R770" s="20"/>
      <c r="S770" s="20"/>
      <c r="T770" s="20"/>
      <c r="U770" s="20"/>
      <c r="V770" s="20"/>
      <c r="W770" s="199"/>
      <c r="X770" s="20"/>
      <c r="Y770" s="20"/>
      <c r="Z770" s="20"/>
      <c r="AA770" s="20"/>
      <c r="AB770" s="20"/>
      <c r="AC770" s="20"/>
      <c r="AD770" s="20"/>
      <c r="AE770" s="20"/>
      <c r="AF770" s="20"/>
      <c r="AG770" s="20"/>
      <c r="AH770" s="20"/>
      <c r="AI770" s="20"/>
      <c r="AJ770" s="20"/>
      <c r="AK770" s="20"/>
      <c r="AL770" s="20"/>
      <c r="AM770" s="197"/>
      <c r="AN770" s="20"/>
      <c r="AO770" s="197"/>
    </row>
    <row r="771" customFormat="false" ht="14.25" hidden="false" customHeight="true" outlineLevel="0" collapsed="false">
      <c r="A771" s="20"/>
      <c r="B771" s="20"/>
      <c r="C771" s="20"/>
      <c r="D771" s="20"/>
      <c r="E771" s="20"/>
      <c r="F771" s="20"/>
      <c r="G771" s="197"/>
      <c r="H771" s="197"/>
      <c r="I771" s="197"/>
      <c r="J771" s="197"/>
      <c r="K771" s="197"/>
      <c r="L771" s="197"/>
      <c r="M771" s="198"/>
      <c r="N771" s="20"/>
      <c r="O771" s="20"/>
      <c r="P771" s="20"/>
      <c r="Q771" s="20"/>
      <c r="R771" s="20"/>
      <c r="S771" s="20"/>
      <c r="T771" s="20"/>
      <c r="U771" s="20"/>
      <c r="V771" s="20"/>
      <c r="W771" s="199"/>
      <c r="X771" s="20"/>
      <c r="Y771" s="20"/>
      <c r="Z771" s="20"/>
      <c r="AA771" s="20"/>
      <c r="AB771" s="20"/>
      <c r="AC771" s="20"/>
      <c r="AD771" s="20"/>
      <c r="AE771" s="20"/>
      <c r="AF771" s="20"/>
      <c r="AG771" s="20"/>
      <c r="AH771" s="20"/>
      <c r="AI771" s="20"/>
      <c r="AJ771" s="20"/>
      <c r="AK771" s="20"/>
      <c r="AL771" s="20"/>
      <c r="AM771" s="197"/>
      <c r="AN771" s="20"/>
      <c r="AO771" s="197"/>
    </row>
    <row r="772" customFormat="false" ht="14.25" hidden="false" customHeight="true" outlineLevel="0" collapsed="false">
      <c r="A772" s="20"/>
      <c r="B772" s="20"/>
      <c r="C772" s="20"/>
      <c r="D772" s="20"/>
      <c r="E772" s="20"/>
      <c r="F772" s="20"/>
      <c r="G772" s="197"/>
      <c r="H772" s="197"/>
      <c r="I772" s="197"/>
      <c r="J772" s="197"/>
      <c r="K772" s="197"/>
      <c r="L772" s="197"/>
      <c r="M772" s="198"/>
      <c r="N772" s="20"/>
      <c r="O772" s="20"/>
      <c r="P772" s="20"/>
      <c r="Q772" s="20"/>
      <c r="R772" s="20"/>
      <c r="S772" s="20"/>
      <c r="T772" s="20"/>
      <c r="U772" s="20"/>
      <c r="V772" s="20"/>
      <c r="W772" s="199"/>
      <c r="X772" s="20"/>
      <c r="Y772" s="20"/>
      <c r="Z772" s="20"/>
      <c r="AA772" s="20"/>
      <c r="AB772" s="20"/>
      <c r="AC772" s="20"/>
      <c r="AD772" s="20"/>
      <c r="AE772" s="20"/>
      <c r="AF772" s="20"/>
      <c r="AG772" s="20"/>
      <c r="AH772" s="20"/>
      <c r="AI772" s="20"/>
      <c r="AJ772" s="20"/>
      <c r="AK772" s="20"/>
      <c r="AL772" s="20"/>
      <c r="AM772" s="197"/>
      <c r="AN772" s="20"/>
      <c r="AO772" s="197"/>
    </row>
    <row r="773" customFormat="false" ht="14.25" hidden="false" customHeight="true" outlineLevel="0" collapsed="false">
      <c r="A773" s="20"/>
      <c r="B773" s="20"/>
      <c r="C773" s="20"/>
      <c r="D773" s="20"/>
      <c r="E773" s="20"/>
      <c r="F773" s="20"/>
      <c r="G773" s="197"/>
      <c r="H773" s="197"/>
      <c r="I773" s="197"/>
      <c r="J773" s="197"/>
      <c r="K773" s="197"/>
      <c r="L773" s="197"/>
      <c r="M773" s="198"/>
      <c r="N773" s="20"/>
      <c r="O773" s="20"/>
      <c r="P773" s="20"/>
      <c r="Q773" s="20"/>
      <c r="R773" s="20"/>
      <c r="S773" s="20"/>
      <c r="T773" s="20"/>
      <c r="U773" s="20"/>
      <c r="V773" s="20"/>
      <c r="W773" s="199"/>
      <c r="X773" s="20"/>
      <c r="Y773" s="20"/>
      <c r="Z773" s="20"/>
      <c r="AA773" s="20"/>
      <c r="AB773" s="20"/>
      <c r="AC773" s="20"/>
      <c r="AD773" s="20"/>
      <c r="AE773" s="20"/>
      <c r="AF773" s="20"/>
      <c r="AG773" s="20"/>
      <c r="AH773" s="20"/>
      <c r="AI773" s="20"/>
      <c r="AJ773" s="20"/>
      <c r="AK773" s="20"/>
      <c r="AL773" s="20"/>
      <c r="AM773" s="197"/>
      <c r="AN773" s="20"/>
      <c r="AO773" s="197"/>
    </row>
    <row r="774" customFormat="false" ht="14.25" hidden="false" customHeight="true" outlineLevel="0" collapsed="false">
      <c r="A774" s="20"/>
      <c r="B774" s="20"/>
      <c r="C774" s="20"/>
      <c r="D774" s="20"/>
      <c r="E774" s="20"/>
      <c r="F774" s="20"/>
      <c r="G774" s="197"/>
      <c r="H774" s="197"/>
      <c r="I774" s="197"/>
      <c r="J774" s="197"/>
      <c r="K774" s="197"/>
      <c r="L774" s="197"/>
      <c r="M774" s="198"/>
      <c r="N774" s="20"/>
      <c r="O774" s="20"/>
      <c r="P774" s="20"/>
      <c r="Q774" s="20"/>
      <c r="R774" s="20"/>
      <c r="S774" s="20"/>
      <c r="T774" s="20"/>
      <c r="U774" s="20"/>
      <c r="V774" s="20"/>
      <c r="W774" s="199"/>
      <c r="X774" s="20"/>
      <c r="Y774" s="20"/>
      <c r="Z774" s="20"/>
      <c r="AA774" s="20"/>
      <c r="AB774" s="20"/>
      <c r="AC774" s="20"/>
      <c r="AD774" s="20"/>
      <c r="AE774" s="20"/>
      <c r="AF774" s="20"/>
      <c r="AG774" s="20"/>
      <c r="AH774" s="20"/>
      <c r="AI774" s="20"/>
      <c r="AJ774" s="20"/>
      <c r="AK774" s="20"/>
      <c r="AL774" s="20"/>
      <c r="AM774" s="197"/>
      <c r="AN774" s="20"/>
      <c r="AO774" s="197"/>
    </row>
    <row r="775" customFormat="false" ht="14.25" hidden="false" customHeight="true" outlineLevel="0" collapsed="false">
      <c r="A775" s="20"/>
      <c r="B775" s="20"/>
      <c r="C775" s="20"/>
      <c r="D775" s="20"/>
      <c r="E775" s="20"/>
      <c r="F775" s="20"/>
      <c r="G775" s="197"/>
      <c r="H775" s="197"/>
      <c r="I775" s="197"/>
      <c r="J775" s="197"/>
      <c r="K775" s="197"/>
      <c r="L775" s="197"/>
      <c r="M775" s="198"/>
      <c r="N775" s="20"/>
      <c r="O775" s="20"/>
      <c r="P775" s="20"/>
      <c r="Q775" s="20"/>
      <c r="R775" s="20"/>
      <c r="S775" s="20"/>
      <c r="T775" s="20"/>
      <c r="U775" s="20"/>
      <c r="V775" s="20"/>
      <c r="W775" s="199"/>
      <c r="X775" s="20"/>
      <c r="Y775" s="20"/>
      <c r="Z775" s="20"/>
      <c r="AA775" s="20"/>
      <c r="AB775" s="20"/>
      <c r="AC775" s="20"/>
      <c r="AD775" s="20"/>
      <c r="AE775" s="20"/>
      <c r="AF775" s="20"/>
      <c r="AG775" s="20"/>
      <c r="AH775" s="20"/>
      <c r="AI775" s="20"/>
      <c r="AJ775" s="20"/>
      <c r="AK775" s="20"/>
      <c r="AL775" s="20"/>
      <c r="AM775" s="197"/>
      <c r="AN775" s="20"/>
      <c r="AO775" s="197"/>
    </row>
    <row r="776" customFormat="false" ht="14.25" hidden="false" customHeight="true" outlineLevel="0" collapsed="false">
      <c r="A776" s="20"/>
      <c r="B776" s="20"/>
      <c r="C776" s="20"/>
      <c r="D776" s="20"/>
      <c r="E776" s="20"/>
      <c r="F776" s="20"/>
      <c r="G776" s="197"/>
      <c r="H776" s="197"/>
      <c r="I776" s="197"/>
      <c r="J776" s="197"/>
      <c r="K776" s="197"/>
      <c r="L776" s="197"/>
      <c r="M776" s="198"/>
      <c r="N776" s="20"/>
      <c r="O776" s="20"/>
      <c r="P776" s="20"/>
      <c r="Q776" s="20"/>
      <c r="R776" s="20"/>
      <c r="S776" s="20"/>
      <c r="T776" s="20"/>
      <c r="U776" s="20"/>
      <c r="V776" s="20"/>
      <c r="W776" s="199"/>
      <c r="X776" s="20"/>
      <c r="Y776" s="20"/>
      <c r="Z776" s="20"/>
      <c r="AA776" s="20"/>
      <c r="AB776" s="20"/>
      <c r="AC776" s="20"/>
      <c r="AD776" s="20"/>
      <c r="AE776" s="20"/>
      <c r="AF776" s="20"/>
      <c r="AG776" s="20"/>
      <c r="AH776" s="20"/>
      <c r="AI776" s="20"/>
      <c r="AJ776" s="20"/>
      <c r="AK776" s="20"/>
      <c r="AL776" s="20"/>
      <c r="AM776" s="197"/>
      <c r="AN776" s="20"/>
      <c r="AO776" s="197"/>
    </row>
    <row r="777" customFormat="false" ht="14.25" hidden="false" customHeight="true" outlineLevel="0" collapsed="false">
      <c r="A777" s="20"/>
      <c r="B777" s="20"/>
      <c r="C777" s="20"/>
      <c r="D777" s="20"/>
      <c r="E777" s="20"/>
      <c r="F777" s="20"/>
      <c r="G777" s="197"/>
      <c r="H777" s="197"/>
      <c r="I777" s="197"/>
      <c r="J777" s="197"/>
      <c r="K777" s="197"/>
      <c r="L777" s="197"/>
      <c r="M777" s="198"/>
      <c r="N777" s="20"/>
      <c r="O777" s="20"/>
      <c r="P777" s="20"/>
      <c r="Q777" s="20"/>
      <c r="R777" s="20"/>
      <c r="S777" s="20"/>
      <c r="T777" s="20"/>
      <c r="U777" s="20"/>
      <c r="V777" s="20"/>
      <c r="W777" s="199"/>
      <c r="X777" s="20"/>
      <c r="Y777" s="20"/>
      <c r="Z777" s="20"/>
      <c r="AA777" s="20"/>
      <c r="AB777" s="20"/>
      <c r="AC777" s="20"/>
      <c r="AD777" s="20"/>
      <c r="AE777" s="20"/>
      <c r="AF777" s="20"/>
      <c r="AG777" s="20"/>
      <c r="AH777" s="20"/>
      <c r="AI777" s="20"/>
      <c r="AJ777" s="20"/>
      <c r="AK777" s="20"/>
      <c r="AL777" s="20"/>
      <c r="AM777" s="197"/>
      <c r="AN777" s="20"/>
      <c r="AO777" s="197"/>
    </row>
    <row r="778" customFormat="false" ht="14.25" hidden="false" customHeight="true" outlineLevel="0" collapsed="false">
      <c r="A778" s="20"/>
      <c r="B778" s="20"/>
      <c r="C778" s="20"/>
      <c r="D778" s="20"/>
      <c r="E778" s="20"/>
      <c r="F778" s="20"/>
      <c r="G778" s="197"/>
      <c r="H778" s="197"/>
      <c r="I778" s="197"/>
      <c r="J778" s="197"/>
      <c r="K778" s="197"/>
      <c r="L778" s="197"/>
      <c r="M778" s="198"/>
      <c r="N778" s="20"/>
      <c r="O778" s="20"/>
      <c r="P778" s="20"/>
      <c r="Q778" s="20"/>
      <c r="R778" s="20"/>
      <c r="S778" s="20"/>
      <c r="T778" s="20"/>
      <c r="U778" s="20"/>
      <c r="V778" s="20"/>
      <c r="W778" s="199"/>
      <c r="X778" s="20"/>
      <c r="Y778" s="20"/>
      <c r="Z778" s="20"/>
      <c r="AA778" s="20"/>
      <c r="AB778" s="20"/>
      <c r="AC778" s="20"/>
      <c r="AD778" s="20"/>
      <c r="AE778" s="20"/>
      <c r="AF778" s="20"/>
      <c r="AG778" s="20"/>
      <c r="AH778" s="20"/>
      <c r="AI778" s="20"/>
      <c r="AJ778" s="20"/>
      <c r="AK778" s="20"/>
      <c r="AL778" s="20"/>
      <c r="AM778" s="197"/>
      <c r="AN778" s="20"/>
      <c r="AO778" s="197"/>
    </row>
    <row r="779" customFormat="false" ht="14.25" hidden="false" customHeight="true" outlineLevel="0" collapsed="false">
      <c r="A779" s="20"/>
      <c r="B779" s="20"/>
      <c r="C779" s="20"/>
      <c r="D779" s="20"/>
      <c r="E779" s="20"/>
      <c r="F779" s="20"/>
      <c r="G779" s="197"/>
      <c r="H779" s="197"/>
      <c r="I779" s="197"/>
      <c r="J779" s="197"/>
      <c r="K779" s="197"/>
      <c r="L779" s="197"/>
      <c r="M779" s="198"/>
      <c r="N779" s="20"/>
      <c r="O779" s="20"/>
      <c r="P779" s="20"/>
      <c r="Q779" s="20"/>
      <c r="R779" s="20"/>
      <c r="S779" s="20"/>
      <c r="T779" s="20"/>
      <c r="U779" s="20"/>
      <c r="V779" s="20"/>
      <c r="W779" s="199"/>
      <c r="X779" s="20"/>
      <c r="Y779" s="20"/>
      <c r="Z779" s="20"/>
      <c r="AA779" s="20"/>
      <c r="AB779" s="20"/>
      <c r="AC779" s="20"/>
      <c r="AD779" s="20"/>
      <c r="AE779" s="20"/>
      <c r="AF779" s="20"/>
      <c r="AG779" s="20"/>
      <c r="AH779" s="20"/>
      <c r="AI779" s="20"/>
      <c r="AJ779" s="20"/>
      <c r="AK779" s="20"/>
      <c r="AL779" s="20"/>
      <c r="AM779" s="197"/>
      <c r="AN779" s="20"/>
      <c r="AO779" s="197"/>
    </row>
    <row r="780" customFormat="false" ht="14.25" hidden="false" customHeight="true" outlineLevel="0" collapsed="false">
      <c r="A780" s="20"/>
      <c r="B780" s="20"/>
      <c r="C780" s="20"/>
      <c r="D780" s="20"/>
      <c r="E780" s="20"/>
      <c r="F780" s="20"/>
      <c r="G780" s="197"/>
      <c r="H780" s="197"/>
      <c r="I780" s="197"/>
      <c r="J780" s="197"/>
      <c r="K780" s="197"/>
      <c r="L780" s="197"/>
      <c r="M780" s="198"/>
      <c r="N780" s="20"/>
      <c r="O780" s="20"/>
      <c r="P780" s="20"/>
      <c r="Q780" s="20"/>
      <c r="R780" s="20"/>
      <c r="S780" s="20"/>
      <c r="T780" s="20"/>
      <c r="U780" s="20"/>
      <c r="V780" s="20"/>
      <c r="W780" s="199"/>
      <c r="X780" s="20"/>
      <c r="Y780" s="20"/>
      <c r="Z780" s="20"/>
      <c r="AA780" s="20"/>
      <c r="AB780" s="20"/>
      <c r="AC780" s="20"/>
      <c r="AD780" s="20"/>
      <c r="AE780" s="20"/>
      <c r="AF780" s="20"/>
      <c r="AG780" s="20"/>
      <c r="AH780" s="20"/>
      <c r="AI780" s="20"/>
      <c r="AJ780" s="20"/>
      <c r="AK780" s="20"/>
      <c r="AL780" s="20"/>
      <c r="AM780" s="197"/>
      <c r="AN780" s="20"/>
      <c r="AO780" s="197"/>
    </row>
    <row r="781" customFormat="false" ht="14.25" hidden="false" customHeight="true" outlineLevel="0" collapsed="false">
      <c r="A781" s="20"/>
      <c r="B781" s="20"/>
      <c r="C781" s="20"/>
      <c r="D781" s="20"/>
      <c r="E781" s="20"/>
      <c r="F781" s="20"/>
      <c r="G781" s="197"/>
      <c r="H781" s="197"/>
      <c r="I781" s="197"/>
      <c r="J781" s="197"/>
      <c r="K781" s="197"/>
      <c r="L781" s="197"/>
      <c r="M781" s="198"/>
      <c r="N781" s="20"/>
      <c r="O781" s="20"/>
      <c r="P781" s="20"/>
      <c r="Q781" s="20"/>
      <c r="R781" s="20"/>
      <c r="S781" s="20"/>
      <c r="T781" s="20"/>
      <c r="U781" s="20"/>
      <c r="V781" s="20"/>
      <c r="W781" s="199"/>
      <c r="X781" s="20"/>
      <c r="Y781" s="20"/>
      <c r="Z781" s="20"/>
      <c r="AA781" s="20"/>
      <c r="AB781" s="20"/>
      <c r="AC781" s="20"/>
      <c r="AD781" s="20"/>
      <c r="AE781" s="20"/>
      <c r="AF781" s="20"/>
      <c r="AG781" s="20"/>
      <c r="AH781" s="20"/>
      <c r="AI781" s="20"/>
      <c r="AJ781" s="20"/>
      <c r="AK781" s="20"/>
      <c r="AL781" s="20"/>
      <c r="AM781" s="197"/>
      <c r="AN781" s="20"/>
      <c r="AO781" s="197"/>
    </row>
    <row r="782" customFormat="false" ht="14.25" hidden="false" customHeight="true" outlineLevel="0" collapsed="false">
      <c r="A782" s="20"/>
      <c r="B782" s="20"/>
      <c r="C782" s="20"/>
      <c r="D782" s="20"/>
      <c r="E782" s="20"/>
      <c r="F782" s="20"/>
      <c r="G782" s="197"/>
      <c r="H782" s="197"/>
      <c r="I782" s="197"/>
      <c r="J782" s="197"/>
      <c r="K782" s="197"/>
      <c r="L782" s="197"/>
      <c r="M782" s="198"/>
      <c r="N782" s="20"/>
      <c r="O782" s="20"/>
      <c r="P782" s="20"/>
      <c r="Q782" s="20"/>
      <c r="R782" s="20"/>
      <c r="S782" s="20"/>
      <c r="T782" s="20"/>
      <c r="U782" s="20"/>
      <c r="V782" s="20"/>
      <c r="W782" s="199"/>
      <c r="X782" s="20"/>
      <c r="Y782" s="20"/>
      <c r="Z782" s="20"/>
      <c r="AA782" s="20"/>
      <c r="AB782" s="20"/>
      <c r="AC782" s="20"/>
      <c r="AD782" s="20"/>
      <c r="AE782" s="20"/>
      <c r="AF782" s="20"/>
      <c r="AG782" s="20"/>
      <c r="AH782" s="20"/>
      <c r="AI782" s="20"/>
      <c r="AJ782" s="20"/>
      <c r="AK782" s="20"/>
      <c r="AL782" s="20"/>
      <c r="AM782" s="197"/>
      <c r="AN782" s="20"/>
      <c r="AO782" s="197"/>
    </row>
    <row r="783" customFormat="false" ht="14.25" hidden="false" customHeight="true" outlineLevel="0" collapsed="false">
      <c r="A783" s="20"/>
      <c r="B783" s="20"/>
      <c r="C783" s="20"/>
      <c r="D783" s="20"/>
      <c r="E783" s="20"/>
      <c r="F783" s="20"/>
      <c r="G783" s="197"/>
      <c r="H783" s="197"/>
      <c r="I783" s="197"/>
      <c r="J783" s="197"/>
      <c r="K783" s="197"/>
      <c r="L783" s="197"/>
      <c r="M783" s="198"/>
      <c r="N783" s="20"/>
      <c r="O783" s="20"/>
      <c r="P783" s="20"/>
      <c r="Q783" s="20"/>
      <c r="R783" s="20"/>
      <c r="S783" s="20"/>
      <c r="T783" s="20"/>
      <c r="U783" s="20"/>
      <c r="V783" s="20"/>
      <c r="W783" s="199"/>
      <c r="X783" s="20"/>
      <c r="Y783" s="20"/>
      <c r="Z783" s="20"/>
      <c r="AA783" s="20"/>
      <c r="AB783" s="20"/>
      <c r="AC783" s="20"/>
      <c r="AD783" s="20"/>
      <c r="AE783" s="20"/>
      <c r="AF783" s="20"/>
      <c r="AG783" s="20"/>
      <c r="AH783" s="20"/>
      <c r="AI783" s="20"/>
      <c r="AJ783" s="20"/>
      <c r="AK783" s="20"/>
      <c r="AL783" s="20"/>
      <c r="AM783" s="197"/>
      <c r="AN783" s="20"/>
      <c r="AO783" s="197"/>
    </row>
    <row r="784" customFormat="false" ht="14.25" hidden="false" customHeight="true" outlineLevel="0" collapsed="false">
      <c r="A784" s="20"/>
      <c r="B784" s="20"/>
      <c r="C784" s="20"/>
      <c r="D784" s="20"/>
      <c r="E784" s="20"/>
      <c r="F784" s="20"/>
      <c r="G784" s="197"/>
      <c r="H784" s="197"/>
      <c r="I784" s="197"/>
      <c r="J784" s="197"/>
      <c r="K784" s="197"/>
      <c r="L784" s="197"/>
      <c r="M784" s="198"/>
      <c r="N784" s="20"/>
      <c r="O784" s="20"/>
      <c r="P784" s="20"/>
      <c r="Q784" s="20"/>
      <c r="R784" s="20"/>
      <c r="S784" s="20"/>
      <c r="T784" s="20"/>
      <c r="U784" s="20"/>
      <c r="V784" s="20"/>
      <c r="W784" s="199"/>
      <c r="X784" s="20"/>
      <c r="Y784" s="20"/>
      <c r="Z784" s="20"/>
      <c r="AA784" s="20"/>
      <c r="AB784" s="20"/>
      <c r="AC784" s="20"/>
      <c r="AD784" s="20"/>
      <c r="AE784" s="20"/>
      <c r="AF784" s="20"/>
      <c r="AG784" s="20"/>
      <c r="AH784" s="20"/>
      <c r="AI784" s="20"/>
      <c r="AJ784" s="20"/>
      <c r="AK784" s="20"/>
      <c r="AL784" s="20"/>
      <c r="AM784" s="197"/>
      <c r="AN784" s="20"/>
      <c r="AO784" s="197"/>
    </row>
    <row r="785" customFormat="false" ht="14.25" hidden="false" customHeight="true" outlineLevel="0" collapsed="false">
      <c r="A785" s="20"/>
      <c r="B785" s="20"/>
      <c r="C785" s="20"/>
      <c r="D785" s="20"/>
      <c r="E785" s="20"/>
      <c r="F785" s="20"/>
      <c r="G785" s="197"/>
      <c r="H785" s="197"/>
      <c r="I785" s="197"/>
      <c r="J785" s="197"/>
      <c r="K785" s="197"/>
      <c r="L785" s="197"/>
      <c r="M785" s="198"/>
      <c r="N785" s="20"/>
      <c r="O785" s="20"/>
      <c r="P785" s="20"/>
      <c r="Q785" s="20"/>
      <c r="R785" s="20"/>
      <c r="S785" s="20"/>
      <c r="T785" s="20"/>
      <c r="U785" s="20"/>
      <c r="V785" s="20"/>
      <c r="W785" s="199"/>
      <c r="X785" s="20"/>
      <c r="Y785" s="20"/>
      <c r="Z785" s="20"/>
      <c r="AA785" s="20"/>
      <c r="AB785" s="20"/>
      <c r="AC785" s="20"/>
      <c r="AD785" s="20"/>
      <c r="AE785" s="20"/>
      <c r="AF785" s="20"/>
      <c r="AG785" s="20"/>
      <c r="AH785" s="20"/>
      <c r="AI785" s="20"/>
      <c r="AJ785" s="20"/>
      <c r="AK785" s="20"/>
      <c r="AL785" s="20"/>
      <c r="AM785" s="197"/>
      <c r="AN785" s="20"/>
      <c r="AO785" s="197"/>
    </row>
    <row r="786" customFormat="false" ht="14.25" hidden="false" customHeight="true" outlineLevel="0" collapsed="false">
      <c r="A786" s="20"/>
      <c r="B786" s="20"/>
      <c r="C786" s="20"/>
      <c r="D786" s="20"/>
      <c r="E786" s="20"/>
      <c r="F786" s="20"/>
      <c r="G786" s="197"/>
      <c r="H786" s="197"/>
      <c r="I786" s="197"/>
      <c r="J786" s="197"/>
      <c r="K786" s="197"/>
      <c r="L786" s="197"/>
      <c r="M786" s="198"/>
      <c r="N786" s="20"/>
      <c r="O786" s="20"/>
      <c r="P786" s="20"/>
      <c r="Q786" s="20"/>
      <c r="R786" s="20"/>
      <c r="S786" s="20"/>
      <c r="T786" s="20"/>
      <c r="U786" s="20"/>
      <c r="V786" s="20"/>
      <c r="W786" s="199"/>
      <c r="X786" s="20"/>
      <c r="Y786" s="20"/>
      <c r="Z786" s="20"/>
      <c r="AA786" s="20"/>
      <c r="AB786" s="20"/>
      <c r="AC786" s="20"/>
      <c r="AD786" s="20"/>
      <c r="AE786" s="20"/>
      <c r="AF786" s="20"/>
      <c r="AG786" s="20"/>
      <c r="AH786" s="20"/>
      <c r="AI786" s="20"/>
      <c r="AJ786" s="20"/>
      <c r="AK786" s="20"/>
      <c r="AL786" s="20"/>
      <c r="AM786" s="197"/>
      <c r="AN786" s="20"/>
      <c r="AO786" s="197"/>
    </row>
    <row r="787" customFormat="false" ht="14.25" hidden="false" customHeight="true" outlineLevel="0" collapsed="false">
      <c r="A787" s="20"/>
      <c r="B787" s="20"/>
      <c r="C787" s="20"/>
      <c r="D787" s="20"/>
      <c r="E787" s="20"/>
      <c r="F787" s="20"/>
      <c r="G787" s="197"/>
      <c r="H787" s="197"/>
      <c r="I787" s="197"/>
      <c r="J787" s="197"/>
      <c r="K787" s="197"/>
      <c r="L787" s="197"/>
      <c r="M787" s="198"/>
      <c r="N787" s="20"/>
      <c r="O787" s="20"/>
      <c r="P787" s="20"/>
      <c r="Q787" s="20"/>
      <c r="R787" s="20"/>
      <c r="S787" s="20"/>
      <c r="T787" s="20"/>
      <c r="U787" s="20"/>
      <c r="V787" s="20"/>
      <c r="W787" s="199"/>
      <c r="X787" s="20"/>
      <c r="Y787" s="20"/>
      <c r="Z787" s="20"/>
      <c r="AA787" s="20"/>
      <c r="AB787" s="20"/>
      <c r="AC787" s="20"/>
      <c r="AD787" s="20"/>
      <c r="AE787" s="20"/>
      <c r="AF787" s="20"/>
      <c r="AG787" s="20"/>
      <c r="AH787" s="20"/>
      <c r="AI787" s="20"/>
      <c r="AJ787" s="20"/>
      <c r="AK787" s="20"/>
      <c r="AL787" s="20"/>
      <c r="AM787" s="197"/>
      <c r="AN787" s="20"/>
      <c r="AO787" s="197"/>
    </row>
    <row r="788" customFormat="false" ht="14.25" hidden="false" customHeight="true" outlineLevel="0" collapsed="false">
      <c r="A788" s="20"/>
      <c r="B788" s="20"/>
      <c r="C788" s="20"/>
      <c r="D788" s="20"/>
      <c r="E788" s="20"/>
      <c r="F788" s="20"/>
      <c r="G788" s="197"/>
      <c r="H788" s="197"/>
      <c r="I788" s="197"/>
      <c r="J788" s="197"/>
      <c r="K788" s="197"/>
      <c r="L788" s="197"/>
      <c r="M788" s="198"/>
      <c r="N788" s="20"/>
      <c r="O788" s="20"/>
      <c r="P788" s="20"/>
      <c r="Q788" s="20"/>
      <c r="R788" s="20"/>
      <c r="S788" s="20"/>
      <c r="T788" s="20"/>
      <c r="U788" s="20"/>
      <c r="V788" s="20"/>
      <c r="W788" s="199"/>
      <c r="X788" s="20"/>
      <c r="Y788" s="20"/>
      <c r="Z788" s="20"/>
      <c r="AA788" s="20"/>
      <c r="AB788" s="20"/>
      <c r="AC788" s="20"/>
      <c r="AD788" s="20"/>
      <c r="AE788" s="20"/>
      <c r="AF788" s="20"/>
      <c r="AG788" s="20"/>
      <c r="AH788" s="20"/>
      <c r="AI788" s="20"/>
      <c r="AJ788" s="20"/>
      <c r="AK788" s="20"/>
      <c r="AL788" s="20"/>
      <c r="AM788" s="197"/>
      <c r="AN788" s="20"/>
      <c r="AO788" s="197"/>
    </row>
    <row r="789" customFormat="false" ht="14.25" hidden="false" customHeight="true" outlineLevel="0" collapsed="false">
      <c r="A789" s="20"/>
      <c r="B789" s="20"/>
      <c r="C789" s="20"/>
      <c r="D789" s="20"/>
      <c r="E789" s="20"/>
      <c r="F789" s="20"/>
      <c r="G789" s="197"/>
      <c r="H789" s="197"/>
      <c r="I789" s="197"/>
      <c r="J789" s="197"/>
      <c r="K789" s="197"/>
      <c r="L789" s="197"/>
      <c r="M789" s="198"/>
      <c r="N789" s="20"/>
      <c r="O789" s="20"/>
      <c r="P789" s="20"/>
      <c r="Q789" s="20"/>
      <c r="R789" s="20"/>
      <c r="S789" s="20"/>
      <c r="T789" s="20"/>
      <c r="U789" s="20"/>
      <c r="V789" s="20"/>
      <c r="W789" s="199"/>
      <c r="X789" s="20"/>
      <c r="Y789" s="20"/>
      <c r="Z789" s="20"/>
      <c r="AA789" s="20"/>
      <c r="AB789" s="20"/>
      <c r="AC789" s="20"/>
      <c r="AD789" s="20"/>
      <c r="AE789" s="20"/>
      <c r="AF789" s="20"/>
      <c r="AG789" s="20"/>
      <c r="AH789" s="20"/>
      <c r="AI789" s="20"/>
      <c r="AJ789" s="20"/>
      <c r="AK789" s="20"/>
      <c r="AL789" s="20"/>
      <c r="AM789" s="197"/>
      <c r="AN789" s="20"/>
      <c r="AO789" s="197"/>
    </row>
  </sheetData>
  <printOptions headings="false" gridLines="false" gridLinesSet="true" horizontalCentered="false" verticalCentered="false"/>
  <pageMargins left="0.7" right="0.7" top="0.75" bottom="0.75" header="0" footer="0"/>
  <pageSetup paperSize="1" scale="100" fitToWidth="1" fitToHeight="1" pageOrder="downThenOver" orientation="landscape" blackAndWhite="false" draft="false" cellComments="none" horizontalDpi="300" verticalDpi="300" copies="1"/>
  <headerFooter differentFirst="false" differentOddEven="false">
    <oddHeader>&amp;C&amp;A</oddHeader>
    <oddFooter>&amp;CStrona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O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7578125" defaultRowHeight="15" customHeight="true" zeroHeight="false" outlineLevelRow="0" outlineLevelCol="0"/>
  <cols>
    <col collapsed="false" customWidth="true" hidden="false" outlineLevel="0" max="41" min="1" style="1" width="11.63"/>
  </cols>
  <sheetData>
    <row r="1" customFormat="false" ht="14.25" hidden="false" customHeight="true" outlineLevel="0" collapsed="false">
      <c r="A1" s="201" t="s">
        <v>323</v>
      </c>
      <c r="B1" s="201" t="s">
        <v>324</v>
      </c>
      <c r="C1" s="201" t="s">
        <v>325</v>
      </c>
      <c r="D1" s="201" t="s">
        <v>326</v>
      </c>
      <c r="E1" s="201" t="s">
        <v>327</v>
      </c>
      <c r="F1" s="201" t="s">
        <v>328</v>
      </c>
      <c r="G1" s="202" t="s">
        <v>329</v>
      </c>
      <c r="H1" s="202" t="s">
        <v>330</v>
      </c>
      <c r="I1" s="202" t="s">
        <v>331</v>
      </c>
      <c r="J1" s="202" t="s">
        <v>332</v>
      </c>
      <c r="K1" s="202" t="s">
        <v>333</v>
      </c>
      <c r="L1" s="202" t="s">
        <v>334</v>
      </c>
      <c r="M1" s="198" t="s">
        <v>335</v>
      </c>
      <c r="N1" s="201" t="s">
        <v>336</v>
      </c>
      <c r="O1" s="201" t="s">
        <v>337</v>
      </c>
      <c r="P1" s="201" t="s">
        <v>338</v>
      </c>
      <c r="Q1" s="201" t="s">
        <v>339</v>
      </c>
      <c r="R1" s="201" t="s">
        <v>340</v>
      </c>
      <c r="S1" s="201" t="s">
        <v>341</v>
      </c>
      <c r="T1" s="201" t="s">
        <v>342</v>
      </c>
      <c r="U1" s="201" t="s">
        <v>343</v>
      </c>
      <c r="V1" s="201" t="s">
        <v>344</v>
      </c>
      <c r="W1" s="201" t="s">
        <v>345</v>
      </c>
      <c r="X1" s="201" t="s">
        <v>346</v>
      </c>
      <c r="Y1" s="201" t="s">
        <v>347</v>
      </c>
      <c r="Z1" s="201" t="s">
        <v>348</v>
      </c>
      <c r="AA1" s="201"/>
      <c r="AB1" s="201"/>
      <c r="AC1" s="201"/>
      <c r="AD1" s="201" t="s">
        <v>157</v>
      </c>
      <c r="AE1" s="201" t="s">
        <v>1230</v>
      </c>
      <c r="AF1" s="201" t="s">
        <v>1231</v>
      </c>
      <c r="AG1" s="201" t="s">
        <v>351</v>
      </c>
      <c r="AH1" s="201" t="s">
        <v>352</v>
      </c>
      <c r="AI1" s="201" t="s">
        <v>331</v>
      </c>
      <c r="AJ1" s="201" t="s">
        <v>332</v>
      </c>
      <c r="AK1" s="201" t="s">
        <v>353</v>
      </c>
      <c r="AL1" s="201" t="s">
        <v>354</v>
      </c>
      <c r="AM1" s="202" t="s">
        <v>355</v>
      </c>
      <c r="AN1" s="201"/>
      <c r="AO1" s="202" t="s">
        <v>145</v>
      </c>
    </row>
    <row r="2" customFormat="false" ht="14.25" hidden="false" customHeight="true" outlineLevel="0" collapsed="false">
      <c r="A2" s="201" t="s">
        <v>356</v>
      </c>
      <c r="B2" s="201" t="s">
        <v>357</v>
      </c>
      <c r="C2" s="198" t="n">
        <v>0</v>
      </c>
      <c r="D2" s="198" t="n">
        <v>200</v>
      </c>
      <c r="E2" s="198" t="n">
        <v>15616</v>
      </c>
      <c r="F2" s="201" t="s">
        <v>358</v>
      </c>
      <c r="G2" s="203" t="n">
        <v>0.0019711</v>
      </c>
      <c r="H2" s="203" t="n">
        <v>7.07E-005</v>
      </c>
      <c r="I2" s="203" t="n">
        <v>-1.0262E-005</v>
      </c>
      <c r="J2" s="203" t="n">
        <v>-1.752E-007</v>
      </c>
      <c r="K2" s="203" t="n">
        <v>0.0019813</v>
      </c>
      <c r="L2" s="203" t="n">
        <v>7.09E-005</v>
      </c>
      <c r="M2" s="198" t="n">
        <v>2.05</v>
      </c>
      <c r="N2" s="198" t="n">
        <v>0</v>
      </c>
      <c r="O2" s="203" t="n">
        <v>0</v>
      </c>
      <c r="P2" s="203" t="n">
        <v>0</v>
      </c>
      <c r="Q2" s="198" t="n">
        <v>1</v>
      </c>
      <c r="R2" s="203" t="n">
        <v>1.9813E-005</v>
      </c>
      <c r="S2" s="203" t="n">
        <v>7.09E-007</v>
      </c>
      <c r="T2" s="198" t="n">
        <v>4</v>
      </c>
      <c r="U2" s="198" t="n">
        <v>0</v>
      </c>
      <c r="V2" s="198" t="n">
        <v>0</v>
      </c>
      <c r="W2" s="204" t="s">
        <v>1232</v>
      </c>
      <c r="X2" s="205" t="s">
        <v>1233</v>
      </c>
      <c r="Y2" s="201" t="s">
        <v>361</v>
      </c>
      <c r="Z2" s="201"/>
      <c r="AA2" s="201"/>
      <c r="AB2" s="201"/>
      <c r="AC2" s="201"/>
      <c r="AD2" s="198" t="n">
        <v>2</v>
      </c>
      <c r="AE2" s="198" t="n">
        <v>1</v>
      </c>
      <c r="AF2" s="206" t="str">
        <f aca="true">INDIRECT("A"&amp;AD2)</f>
        <v>101-ALL</v>
      </c>
      <c r="AG2" s="206" t="n">
        <f aca="true">INDIRECT("D"&amp;AD2)</f>
        <v>200</v>
      </c>
      <c r="AH2" s="206" t="n">
        <f aca="true">INDIRECT("E"&amp;AD2)</f>
        <v>15616</v>
      </c>
      <c r="AI2" s="207" t="n">
        <f aca="true">INDIRECT("I"&amp;AD2)</f>
        <v>-1.0262E-005</v>
      </c>
      <c r="AJ2" s="207" t="n">
        <f aca="true">INDIRECT("J"&amp;AD2)</f>
        <v>-1.752E-007</v>
      </c>
      <c r="AK2" s="207" t="n">
        <f aca="true">AVERAGE(INDIRECT("K"&amp;AD2):INDIRECT("K"&amp;AD3-1))</f>
        <v>0.0019813</v>
      </c>
      <c r="AL2" s="207" t="n">
        <f aca="true">AVERAGE(INDIRECT("L"&amp;AD2):INDIRECT("L"&amp;AD3-1))</f>
        <v>7.03E-005</v>
      </c>
      <c r="AM2" s="203" t="n">
        <f aca="false">(ABS(AK2)/AK2*SQRT((AK2)^2+(AL2)^2))</f>
        <v>0.00198254679137719</v>
      </c>
      <c r="AN2" s="201"/>
      <c r="AO2" s="203" t="n">
        <f aca="true">STDEV(INDIRECT("K"&amp;AD2):INDIRECT("K"&amp;AD3-1))</f>
        <v>0</v>
      </c>
    </row>
    <row r="3" customFormat="false" ht="14.25" hidden="false" customHeight="true" outlineLevel="0" collapsed="false">
      <c r="A3" s="201" t="s">
        <v>356</v>
      </c>
      <c r="B3" s="201" t="s">
        <v>357</v>
      </c>
      <c r="C3" s="198" t="n">
        <v>0</v>
      </c>
      <c r="D3" s="198" t="n">
        <v>200</v>
      </c>
      <c r="E3" s="198" t="n">
        <v>15616</v>
      </c>
      <c r="F3" s="201" t="s">
        <v>358</v>
      </c>
      <c r="G3" s="203" t="n">
        <v>0.001971</v>
      </c>
      <c r="H3" s="203" t="n">
        <v>6.95E-005</v>
      </c>
      <c r="I3" s="203" t="n">
        <v>-1.0262E-005</v>
      </c>
      <c r="J3" s="203" t="n">
        <v>-1.752E-007</v>
      </c>
      <c r="K3" s="203" t="n">
        <v>0.0019813</v>
      </c>
      <c r="L3" s="203" t="n">
        <v>6.97E-005</v>
      </c>
      <c r="M3" s="200" t="n">
        <v>2.01</v>
      </c>
      <c r="N3" s="198" t="n">
        <v>0</v>
      </c>
      <c r="O3" s="203" t="n">
        <v>0</v>
      </c>
      <c r="P3" s="203" t="n">
        <v>0</v>
      </c>
      <c r="Q3" s="198" t="n">
        <v>1</v>
      </c>
      <c r="R3" s="203" t="n">
        <v>1.9813E-005</v>
      </c>
      <c r="S3" s="203" t="n">
        <v>6.969E-007</v>
      </c>
      <c r="T3" s="198" t="n">
        <v>4</v>
      </c>
      <c r="U3" s="198" t="n">
        <v>0</v>
      </c>
      <c r="V3" s="198" t="n">
        <v>0</v>
      </c>
      <c r="W3" s="204" t="s">
        <v>752</v>
      </c>
      <c r="X3" s="205" t="s">
        <v>1233</v>
      </c>
      <c r="Y3" s="201" t="s">
        <v>361</v>
      </c>
      <c r="Z3" s="201"/>
      <c r="AA3" s="201"/>
      <c r="AB3" s="201"/>
      <c r="AC3" s="201"/>
      <c r="AD3" s="198" t="n">
        <v>4</v>
      </c>
      <c r="AE3" s="198" t="n">
        <v>2</v>
      </c>
      <c r="AF3" s="206" t="str">
        <f aca="true">INDIRECT("A"&amp;AD3)</f>
        <v>102-ALL</v>
      </c>
      <c r="AG3" s="206" t="n">
        <f aca="true">INDIRECT("D"&amp;AD3)</f>
        <v>200</v>
      </c>
      <c r="AH3" s="206" t="n">
        <f aca="true">INDIRECT("E"&amp;AD3)</f>
        <v>15616</v>
      </c>
      <c r="AI3" s="207" t="n">
        <f aca="true">INDIRECT("I"&amp;AD3)</f>
        <v>-1.0262E-005</v>
      </c>
      <c r="AJ3" s="207" t="n">
        <f aca="true">INDIRECT("J"&amp;AD3)</f>
        <v>-1.752E-007</v>
      </c>
      <c r="AK3" s="207" t="n">
        <f aca="true">AVERAGE(INDIRECT("K"&amp;AD3):INDIRECT("K"&amp;AD4-1))</f>
        <v>0.00088863</v>
      </c>
      <c r="AL3" s="207" t="n">
        <f aca="true">AVERAGE(INDIRECT("L"&amp;AD3):INDIRECT("L"&amp;AD4-1))</f>
        <v>4.03375E-005</v>
      </c>
      <c r="AM3" s="203" t="n">
        <f aca="false">(ABS(AK3)/AK3*SQRT((AK3)^2+(AL3)^2))</f>
        <v>0.000889545047092192</v>
      </c>
      <c r="AN3" s="201"/>
      <c r="AO3" s="203" t="n">
        <f aca="true">STDEV(INDIRECT("K"&amp;AD3):INDIRECT("K"&amp;AD4-1))</f>
        <v>5.65685424949712E-008</v>
      </c>
    </row>
    <row r="4" customFormat="false" ht="14.25" hidden="false" customHeight="true" outlineLevel="0" collapsed="false">
      <c r="A4" s="201" t="s">
        <v>378</v>
      </c>
      <c r="B4" s="201" t="s">
        <v>357</v>
      </c>
      <c r="C4" s="198" t="n">
        <v>0</v>
      </c>
      <c r="D4" s="198" t="n">
        <v>200</v>
      </c>
      <c r="E4" s="198" t="n">
        <v>15616</v>
      </c>
      <c r="F4" s="201" t="s">
        <v>358</v>
      </c>
      <c r="G4" s="203" t="n">
        <v>0.00087833</v>
      </c>
      <c r="H4" s="203" t="n">
        <v>4.0142E-005</v>
      </c>
      <c r="I4" s="203" t="n">
        <v>-1.0262E-005</v>
      </c>
      <c r="J4" s="203" t="n">
        <v>-1.752E-007</v>
      </c>
      <c r="K4" s="203" t="n">
        <v>0.00088859</v>
      </c>
      <c r="L4" s="203" t="n">
        <v>4.0318E-005</v>
      </c>
      <c r="M4" s="198" t="n">
        <v>2.6</v>
      </c>
      <c r="N4" s="198" t="n">
        <v>0</v>
      </c>
      <c r="O4" s="203" t="n">
        <v>0</v>
      </c>
      <c r="P4" s="203" t="n">
        <v>0</v>
      </c>
      <c r="Q4" s="198" t="n">
        <v>1</v>
      </c>
      <c r="R4" s="203" t="n">
        <v>8.8859E-006</v>
      </c>
      <c r="S4" s="203" t="n">
        <v>4.032E-007</v>
      </c>
      <c r="T4" s="198" t="n">
        <v>4</v>
      </c>
      <c r="U4" s="198" t="n">
        <v>0</v>
      </c>
      <c r="V4" s="198" t="n">
        <v>0</v>
      </c>
      <c r="W4" s="204" t="s">
        <v>1234</v>
      </c>
      <c r="X4" s="205" t="s">
        <v>1233</v>
      </c>
      <c r="Y4" s="201" t="s">
        <v>361</v>
      </c>
      <c r="Z4" s="201"/>
      <c r="AA4" s="201"/>
      <c r="AB4" s="201"/>
      <c r="AC4" s="201"/>
      <c r="AD4" s="198" t="n">
        <v>6</v>
      </c>
      <c r="AE4" s="198" t="n">
        <v>3</v>
      </c>
      <c r="AF4" s="206" t="str">
        <f aca="true">INDIRECT("A"&amp;AD4)</f>
        <v>103-ALL</v>
      </c>
      <c r="AG4" s="206" t="n">
        <f aca="true">INDIRECT("D"&amp;AD4)</f>
        <v>200</v>
      </c>
      <c r="AH4" s="206" t="n">
        <f aca="true">INDIRECT("E"&amp;AD4)</f>
        <v>15616</v>
      </c>
      <c r="AI4" s="207" t="n">
        <f aca="true">INDIRECT("I"&amp;AD4)</f>
        <v>-1.0262E-005</v>
      </c>
      <c r="AJ4" s="207" t="n">
        <f aca="true">INDIRECT("J"&amp;AD4)</f>
        <v>-1.752E-007</v>
      </c>
      <c r="AK4" s="207" t="n">
        <f aca="true">AVERAGE(INDIRECT("K"&amp;AD4):INDIRECT("K"&amp;AD5-1))</f>
        <v>0.00089251</v>
      </c>
      <c r="AL4" s="207" t="n">
        <f aca="true">AVERAGE(INDIRECT("L"&amp;AD4):INDIRECT("L"&amp;AD5-1))</f>
        <v>4.4278E-005</v>
      </c>
      <c r="AM4" s="203" t="n">
        <f aca="false">(ABS(AK4)/AK4*SQRT((AK4)^2+(AL4)^2))</f>
        <v>0.000893607655173119</v>
      </c>
      <c r="AN4" s="201"/>
      <c r="AO4" s="203" t="n">
        <f aca="true">STDEV(INDIRECT("K"&amp;AD4):INDIRECT("K"&amp;AD5-1))</f>
        <v>2.26274169979731E-007</v>
      </c>
    </row>
    <row r="5" customFormat="false" ht="14.25" hidden="false" customHeight="true" outlineLevel="0" collapsed="false">
      <c r="A5" s="201" t="s">
        <v>378</v>
      </c>
      <c r="B5" s="201" t="s">
        <v>357</v>
      </c>
      <c r="C5" s="198" t="n">
        <v>0</v>
      </c>
      <c r="D5" s="198" t="n">
        <v>200</v>
      </c>
      <c r="E5" s="198" t="n">
        <v>15616</v>
      </c>
      <c r="F5" s="201" t="s">
        <v>358</v>
      </c>
      <c r="G5" s="203" t="n">
        <v>0.00087841</v>
      </c>
      <c r="H5" s="203" t="n">
        <v>4.0182E-005</v>
      </c>
      <c r="I5" s="203" t="n">
        <v>-1.0262E-005</v>
      </c>
      <c r="J5" s="203" t="n">
        <v>-1.752E-007</v>
      </c>
      <c r="K5" s="203" t="n">
        <v>0.00088867</v>
      </c>
      <c r="L5" s="203" t="n">
        <v>4.0357E-005</v>
      </c>
      <c r="M5" s="200" t="n">
        <v>2.6</v>
      </c>
      <c r="N5" s="198" t="n">
        <v>0</v>
      </c>
      <c r="O5" s="203" t="n">
        <v>0</v>
      </c>
      <c r="P5" s="203" t="n">
        <v>0</v>
      </c>
      <c r="Q5" s="198" t="n">
        <v>1</v>
      </c>
      <c r="R5" s="203" t="n">
        <v>8.8867E-006</v>
      </c>
      <c r="S5" s="203" t="n">
        <v>4.036E-007</v>
      </c>
      <c r="T5" s="198" t="n">
        <v>4</v>
      </c>
      <c r="U5" s="198" t="n">
        <v>0</v>
      </c>
      <c r="V5" s="198" t="n">
        <v>0</v>
      </c>
      <c r="W5" s="204" t="s">
        <v>1235</v>
      </c>
      <c r="X5" s="205" t="s">
        <v>1233</v>
      </c>
      <c r="Y5" s="201" t="s">
        <v>361</v>
      </c>
      <c r="Z5" s="201"/>
      <c r="AA5" s="201"/>
      <c r="AB5" s="201"/>
      <c r="AC5" s="201"/>
      <c r="AD5" s="198" t="n">
        <v>8</v>
      </c>
      <c r="AE5" s="198" t="n">
        <v>4</v>
      </c>
      <c r="AF5" s="206" t="str">
        <f aca="true">INDIRECT("A"&amp;AD5)</f>
        <v>104-ALL</v>
      </c>
      <c r="AG5" s="206" t="n">
        <f aca="true">INDIRECT("D"&amp;AD5)</f>
        <v>200</v>
      </c>
      <c r="AH5" s="206" t="n">
        <f aca="true">INDIRECT("E"&amp;AD5)</f>
        <v>15616</v>
      </c>
      <c r="AI5" s="207" t="n">
        <f aca="true">INDIRECT("I"&amp;AD5)</f>
        <v>-1.0262E-005</v>
      </c>
      <c r="AJ5" s="207" t="n">
        <f aca="true">INDIRECT("J"&amp;AD5)</f>
        <v>-1.752E-007</v>
      </c>
      <c r="AK5" s="207" t="n">
        <f aca="true">AVERAGE(INDIRECT("K"&amp;AD5):INDIRECT("K"&amp;AD6-1))</f>
        <v>0.000674425</v>
      </c>
      <c r="AL5" s="207" t="n">
        <f aca="true">AVERAGE(INDIRECT("L"&amp;AD5):INDIRECT("L"&amp;AD6-1))</f>
        <v>2.215E-005</v>
      </c>
      <c r="AM5" s="203" t="n">
        <f aca="false">(ABS(AK5)/AK5*SQRT((AK5)^2+(AL5)^2))</f>
        <v>0.000674788635889046</v>
      </c>
      <c r="AN5" s="201"/>
      <c r="AO5" s="203" t="n">
        <f aca="true">STDEV(INDIRECT("K"&amp;AD5):INDIRECT("K"&amp;AD6-1))</f>
        <v>7.84888527117083E-007</v>
      </c>
    </row>
    <row r="6" customFormat="false" ht="14.25" hidden="false" customHeight="true" outlineLevel="0" collapsed="false">
      <c r="A6" s="201" t="s">
        <v>396</v>
      </c>
      <c r="B6" s="201" t="s">
        <v>357</v>
      </c>
      <c r="C6" s="198" t="n">
        <v>0</v>
      </c>
      <c r="D6" s="198" t="n">
        <v>200</v>
      </c>
      <c r="E6" s="198" t="n">
        <v>15616</v>
      </c>
      <c r="F6" s="201" t="s">
        <v>358</v>
      </c>
      <c r="G6" s="203" t="n">
        <v>0.00088241</v>
      </c>
      <c r="H6" s="203" t="n">
        <v>4.3926E-005</v>
      </c>
      <c r="I6" s="203" t="n">
        <v>-1.0262E-005</v>
      </c>
      <c r="J6" s="203" t="n">
        <v>-1.752E-007</v>
      </c>
      <c r="K6" s="203" t="n">
        <v>0.00089267</v>
      </c>
      <c r="L6" s="203" t="n">
        <v>4.4101E-005</v>
      </c>
      <c r="M6" s="198" t="n">
        <v>2.83</v>
      </c>
      <c r="N6" s="198" t="n">
        <v>0</v>
      </c>
      <c r="O6" s="203" t="n">
        <v>0</v>
      </c>
      <c r="P6" s="203" t="n">
        <v>0</v>
      </c>
      <c r="Q6" s="198" t="n">
        <v>1</v>
      </c>
      <c r="R6" s="203" t="n">
        <v>8.9267E-006</v>
      </c>
      <c r="S6" s="203" t="n">
        <v>4.41E-007</v>
      </c>
      <c r="T6" s="198" t="n">
        <v>4</v>
      </c>
      <c r="U6" s="198" t="n">
        <v>0</v>
      </c>
      <c r="V6" s="198" t="n">
        <v>0</v>
      </c>
      <c r="W6" s="204" t="s">
        <v>1086</v>
      </c>
      <c r="X6" s="205" t="s">
        <v>1233</v>
      </c>
      <c r="Y6" s="201" t="s">
        <v>361</v>
      </c>
      <c r="Z6" s="201"/>
      <c r="AA6" s="201"/>
      <c r="AB6" s="201"/>
      <c r="AC6" s="201"/>
      <c r="AD6" s="198" t="n">
        <v>10</v>
      </c>
      <c r="AE6" s="198" t="n">
        <v>5</v>
      </c>
      <c r="AF6" s="206" t="str">
        <f aca="true">INDIRECT("A"&amp;AD6)</f>
        <v>105-ALL</v>
      </c>
      <c r="AG6" s="206" t="n">
        <f aca="true">INDIRECT("D"&amp;AD6)</f>
        <v>200</v>
      </c>
      <c r="AH6" s="206" t="n">
        <f aca="true">INDIRECT("E"&amp;AD6)</f>
        <v>15616</v>
      </c>
      <c r="AI6" s="207" t="n">
        <f aca="true">INDIRECT("I"&amp;AD6)</f>
        <v>-1.0262E-005</v>
      </c>
      <c r="AJ6" s="207" t="n">
        <f aca="true">INDIRECT("J"&amp;AD6)</f>
        <v>-1.752E-007</v>
      </c>
      <c r="AK6" s="207" t="n">
        <f aca="true">AVERAGE(INDIRECT("K"&amp;AD6):INDIRECT("K"&amp;AD7-1))</f>
        <v>0.00123765</v>
      </c>
      <c r="AL6" s="207" t="n">
        <f aca="true">AVERAGE(INDIRECT("L"&amp;AD6):INDIRECT("L"&amp;AD7-1))</f>
        <v>5.54E-005</v>
      </c>
      <c r="AM6" s="203" t="n">
        <f aca="false">(ABS(AK6)/AK6*SQRT((AK6)^2+(AL6)^2))</f>
        <v>0.00123888929388384</v>
      </c>
      <c r="AN6" s="201"/>
      <c r="AO6" s="203" t="n">
        <f aca="true">STDEV(INDIRECT("K"&amp;AD6):INDIRECT("K"&amp;AD7-1))</f>
        <v>7.07106781186948E-008</v>
      </c>
    </row>
    <row r="7" customFormat="false" ht="14.25" hidden="false" customHeight="true" outlineLevel="0" collapsed="false">
      <c r="A7" s="201" t="s">
        <v>396</v>
      </c>
      <c r="B7" s="201" t="s">
        <v>357</v>
      </c>
      <c r="C7" s="198" t="n">
        <v>0</v>
      </c>
      <c r="D7" s="198" t="n">
        <v>200</v>
      </c>
      <c r="E7" s="198" t="n">
        <v>15616</v>
      </c>
      <c r="F7" s="201" t="s">
        <v>358</v>
      </c>
      <c r="G7" s="203" t="n">
        <v>0.00088209</v>
      </c>
      <c r="H7" s="203" t="n">
        <v>4.428E-005</v>
      </c>
      <c r="I7" s="203" t="n">
        <v>-1.0262E-005</v>
      </c>
      <c r="J7" s="203" t="n">
        <v>-1.752E-007</v>
      </c>
      <c r="K7" s="203" t="n">
        <v>0.00089235</v>
      </c>
      <c r="L7" s="203" t="n">
        <v>4.4455E-005</v>
      </c>
      <c r="M7" s="198" t="n">
        <v>2.85</v>
      </c>
      <c r="N7" s="198" t="n">
        <v>0</v>
      </c>
      <c r="O7" s="203" t="n">
        <v>0</v>
      </c>
      <c r="P7" s="203" t="n">
        <v>0</v>
      </c>
      <c r="Q7" s="198" t="n">
        <v>1</v>
      </c>
      <c r="R7" s="203" t="n">
        <v>8.9235E-006</v>
      </c>
      <c r="S7" s="203" t="n">
        <v>4.446E-007</v>
      </c>
      <c r="T7" s="198" t="n">
        <v>4</v>
      </c>
      <c r="U7" s="198" t="n">
        <v>0</v>
      </c>
      <c r="V7" s="198" t="n">
        <v>0</v>
      </c>
      <c r="W7" s="204" t="s">
        <v>1236</v>
      </c>
      <c r="X7" s="205" t="s">
        <v>1233</v>
      </c>
      <c r="Y7" s="201" t="s">
        <v>361</v>
      </c>
      <c r="Z7" s="201"/>
      <c r="AA7" s="201"/>
      <c r="AB7" s="201"/>
      <c r="AC7" s="201"/>
      <c r="AD7" s="198" t="n">
        <v>12</v>
      </c>
      <c r="AE7" s="198" t="n">
        <v>6</v>
      </c>
      <c r="AF7" s="206" t="str">
        <f aca="true">INDIRECT("A"&amp;AD7)</f>
        <v>106-ALL</v>
      </c>
      <c r="AG7" s="206" t="n">
        <f aca="true">INDIRECT("D"&amp;AD7)</f>
        <v>200</v>
      </c>
      <c r="AH7" s="206" t="n">
        <f aca="true">INDIRECT("E"&amp;AD7)</f>
        <v>15616</v>
      </c>
      <c r="AI7" s="207" t="n">
        <f aca="true">INDIRECT("I"&amp;AD7)</f>
        <v>-1.0262E-005</v>
      </c>
      <c r="AJ7" s="207" t="n">
        <f aca="true">INDIRECT("J"&amp;AD7)</f>
        <v>-1.752E-007</v>
      </c>
      <c r="AK7" s="207" t="n">
        <f aca="true">AVERAGE(INDIRECT("K"&amp;AD7):INDIRECT("K"&amp;AD8-1))</f>
        <v>0.001469</v>
      </c>
      <c r="AL7" s="207" t="n">
        <f aca="true">AVERAGE(INDIRECT("L"&amp;AD7):INDIRECT("L"&amp;AD8-1))</f>
        <v>6.425E-005</v>
      </c>
      <c r="AM7" s="203" t="n">
        <f aca="false">(ABS(AK7)/AK7*SQRT((AK7)^2+(AL7)^2))</f>
        <v>0.00147040438740504</v>
      </c>
      <c r="AN7" s="201"/>
      <c r="AO7" s="203" t="n">
        <f aca="true">STDEV(INDIRECT("K"&amp;AD7):INDIRECT("K"&amp;AD8-1))</f>
        <v>2.82842712474626E-007</v>
      </c>
    </row>
    <row r="8" customFormat="false" ht="14.25" hidden="false" customHeight="true" outlineLevel="0" collapsed="false">
      <c r="A8" s="201" t="s">
        <v>414</v>
      </c>
      <c r="B8" s="201" t="s">
        <v>357</v>
      </c>
      <c r="C8" s="198" t="n">
        <v>0</v>
      </c>
      <c r="D8" s="198" t="n">
        <v>200</v>
      </c>
      <c r="E8" s="198" t="n">
        <v>15616</v>
      </c>
      <c r="F8" s="201" t="s">
        <v>358</v>
      </c>
      <c r="G8" s="203" t="n">
        <v>0.00066472</v>
      </c>
      <c r="H8" s="203" t="n">
        <v>1.1872E-005</v>
      </c>
      <c r="I8" s="203" t="n">
        <v>-1.0262E-005</v>
      </c>
      <c r="J8" s="203" t="n">
        <v>-1.752E-007</v>
      </c>
      <c r="K8" s="203" t="n">
        <v>0.00067498</v>
      </c>
      <c r="L8" s="203" t="n">
        <v>1.2047E-005</v>
      </c>
      <c r="M8" s="198" t="n">
        <v>1.02</v>
      </c>
      <c r="N8" s="198" t="n">
        <v>0</v>
      </c>
      <c r="O8" s="203" t="n">
        <v>0</v>
      </c>
      <c r="P8" s="203" t="n">
        <v>0</v>
      </c>
      <c r="Q8" s="198" t="n">
        <v>1</v>
      </c>
      <c r="R8" s="203" t="n">
        <v>6.7498E-006</v>
      </c>
      <c r="S8" s="203" t="n">
        <v>1.205E-007</v>
      </c>
      <c r="T8" s="198" t="n">
        <v>3</v>
      </c>
      <c r="U8" s="198" t="n">
        <v>0</v>
      </c>
      <c r="V8" s="198" t="n">
        <v>0</v>
      </c>
      <c r="W8" s="204" t="s">
        <v>1237</v>
      </c>
      <c r="X8" s="205" t="s">
        <v>1233</v>
      </c>
      <c r="Y8" s="201" t="s">
        <v>361</v>
      </c>
      <c r="Z8" s="201"/>
      <c r="AA8" s="201"/>
      <c r="AB8" s="201"/>
      <c r="AC8" s="201"/>
      <c r="AD8" s="198" t="n">
        <v>14</v>
      </c>
      <c r="AE8" s="198" t="n">
        <v>7</v>
      </c>
      <c r="AF8" s="206" t="str">
        <f aca="true">INDIRECT("A"&amp;AD8)</f>
        <v>107-ALL</v>
      </c>
      <c r="AG8" s="206" t="n">
        <f aca="true">INDIRECT("D"&amp;AD8)</f>
        <v>200</v>
      </c>
      <c r="AH8" s="206" t="n">
        <f aca="true">INDIRECT("E"&amp;AD8)</f>
        <v>15616</v>
      </c>
      <c r="AI8" s="207" t="n">
        <f aca="true">INDIRECT("I"&amp;AD8)</f>
        <v>-1.0262E-005</v>
      </c>
      <c r="AJ8" s="207" t="n">
        <f aca="true">INDIRECT("J"&amp;AD8)</f>
        <v>-1.752E-007</v>
      </c>
      <c r="AK8" s="207" t="n">
        <f aca="true">AVERAGE(INDIRECT("K"&amp;AD8):INDIRECT("K"&amp;AD9-1))</f>
        <v>0.0014871</v>
      </c>
      <c r="AL8" s="207" t="n">
        <f aca="true">AVERAGE(INDIRECT("L"&amp;AD8):INDIRECT("L"&amp;AD9-1))</f>
        <v>6.185E-005</v>
      </c>
      <c r="AM8" s="203" t="n">
        <f aca="false">(ABS(AK8)/AK8*SQRT((AK8)^2+(AL8)^2))</f>
        <v>0.00148838564643039</v>
      </c>
      <c r="AN8" s="201"/>
      <c r="AO8" s="203" t="n">
        <f aca="true">STDEV(INDIRECT("K"&amp;AD8):INDIRECT("K"&amp;AD9-1))</f>
        <v>1.41421356237236E-007</v>
      </c>
    </row>
    <row r="9" customFormat="false" ht="14.25" hidden="false" customHeight="true" outlineLevel="0" collapsed="false">
      <c r="A9" s="201" t="s">
        <v>414</v>
      </c>
      <c r="B9" s="201" t="s">
        <v>357</v>
      </c>
      <c r="C9" s="198" t="n">
        <v>0</v>
      </c>
      <c r="D9" s="198" t="n">
        <v>200</v>
      </c>
      <c r="E9" s="198" t="n">
        <v>15616</v>
      </c>
      <c r="F9" s="201" t="s">
        <v>358</v>
      </c>
      <c r="G9" s="203" t="n">
        <v>0.00066361</v>
      </c>
      <c r="H9" s="203" t="n">
        <v>3.2077E-005</v>
      </c>
      <c r="I9" s="203" t="n">
        <v>-1.0262E-005</v>
      </c>
      <c r="J9" s="203" t="n">
        <v>-1.752E-007</v>
      </c>
      <c r="K9" s="203" t="n">
        <v>0.00067387</v>
      </c>
      <c r="L9" s="203" t="n">
        <v>3.2253E-005</v>
      </c>
      <c r="M9" s="198" t="n">
        <v>2.74</v>
      </c>
      <c r="N9" s="198" t="n">
        <v>0</v>
      </c>
      <c r="O9" s="203" t="n">
        <v>0</v>
      </c>
      <c r="P9" s="203" t="n">
        <v>0</v>
      </c>
      <c r="Q9" s="198" t="n">
        <v>1</v>
      </c>
      <c r="R9" s="203" t="n">
        <v>6.7387E-006</v>
      </c>
      <c r="S9" s="203" t="n">
        <v>3.225E-007</v>
      </c>
      <c r="T9" s="198" t="n">
        <v>4</v>
      </c>
      <c r="U9" s="198" t="n">
        <v>0</v>
      </c>
      <c r="V9" s="198" t="n">
        <v>0</v>
      </c>
      <c r="W9" s="204" t="s">
        <v>1238</v>
      </c>
      <c r="X9" s="205" t="s">
        <v>1233</v>
      </c>
      <c r="Y9" s="201" t="s">
        <v>361</v>
      </c>
      <c r="Z9" s="201"/>
      <c r="AA9" s="201"/>
      <c r="AB9" s="201"/>
      <c r="AC9" s="201"/>
      <c r="AD9" s="198" t="n">
        <v>16</v>
      </c>
      <c r="AE9" s="198" t="n">
        <v>8</v>
      </c>
      <c r="AF9" s="206" t="str">
        <f aca="true">INDIRECT("A"&amp;AD9)</f>
        <v>108-ALL</v>
      </c>
      <c r="AG9" s="206" t="n">
        <f aca="true">INDIRECT("D"&amp;AD9)</f>
        <v>200</v>
      </c>
      <c r="AH9" s="206" t="n">
        <f aca="true">INDIRECT("E"&amp;AD9)</f>
        <v>15616</v>
      </c>
      <c r="AI9" s="207" t="n">
        <f aca="true">INDIRECT("I"&amp;AD9)</f>
        <v>-1.0262E-005</v>
      </c>
      <c r="AJ9" s="207" t="n">
        <f aca="true">INDIRECT("J"&amp;AD9)</f>
        <v>-1.752E-007</v>
      </c>
      <c r="AK9" s="207" t="n">
        <f aca="true">AVERAGE(INDIRECT("K"&amp;AD9):INDIRECT("K"&amp;AD10-1))</f>
        <v>0.00110705</v>
      </c>
      <c r="AL9" s="207" t="n">
        <f aca="true">AVERAGE(INDIRECT("L"&amp;AD9):INDIRECT("L"&amp;AD10-1))</f>
        <v>5.245E-005</v>
      </c>
      <c r="AM9" s="203" t="n">
        <f aca="false">(ABS(AK9)/AK9*SQRT((AK9)^2+(AL9)^2))</f>
        <v>0.0011082917959635</v>
      </c>
      <c r="AN9" s="201"/>
      <c r="AO9" s="203" t="n">
        <f aca="true">STDEV(INDIRECT("K"&amp;AD9):INDIRECT("K"&amp;AD10-1))</f>
        <v>7.07106781186948E-008</v>
      </c>
    </row>
    <row r="10" customFormat="false" ht="14.25" hidden="false" customHeight="true" outlineLevel="0" collapsed="false">
      <c r="A10" s="201" t="s">
        <v>432</v>
      </c>
      <c r="B10" s="201" t="s">
        <v>357</v>
      </c>
      <c r="C10" s="198" t="n">
        <v>0</v>
      </c>
      <c r="D10" s="198" t="n">
        <v>200</v>
      </c>
      <c r="E10" s="198" t="n">
        <v>15616</v>
      </c>
      <c r="F10" s="201" t="s">
        <v>358</v>
      </c>
      <c r="G10" s="203" t="n">
        <v>0.0012273</v>
      </c>
      <c r="H10" s="203" t="n">
        <v>5.51E-005</v>
      </c>
      <c r="I10" s="203" t="n">
        <v>-1.0262E-005</v>
      </c>
      <c r="J10" s="203" t="n">
        <v>-1.752E-007</v>
      </c>
      <c r="K10" s="203" t="n">
        <v>0.0012376</v>
      </c>
      <c r="L10" s="203" t="n">
        <v>5.53E-005</v>
      </c>
      <c r="M10" s="198" t="n">
        <v>2.56</v>
      </c>
      <c r="N10" s="198" t="n">
        <v>0</v>
      </c>
      <c r="O10" s="203" t="n">
        <v>0</v>
      </c>
      <c r="P10" s="203" t="n">
        <v>0</v>
      </c>
      <c r="Q10" s="198" t="n">
        <v>1</v>
      </c>
      <c r="R10" s="203" t="n">
        <v>1.2376E-005</v>
      </c>
      <c r="S10" s="203" t="n">
        <v>5.532E-007</v>
      </c>
      <c r="T10" s="198" t="n">
        <v>4</v>
      </c>
      <c r="U10" s="198" t="n">
        <v>0</v>
      </c>
      <c r="V10" s="198" t="n">
        <v>0</v>
      </c>
      <c r="W10" s="204" t="s">
        <v>1239</v>
      </c>
      <c r="X10" s="205" t="s">
        <v>1233</v>
      </c>
      <c r="Y10" s="201" t="s">
        <v>361</v>
      </c>
      <c r="Z10" s="201"/>
      <c r="AA10" s="201"/>
      <c r="AB10" s="201"/>
      <c r="AC10" s="201"/>
      <c r="AD10" s="198" t="n">
        <v>18</v>
      </c>
      <c r="AE10" s="198" t="n">
        <v>9</v>
      </c>
      <c r="AF10" s="206" t="str">
        <f aca="true">INDIRECT("A"&amp;AD10)</f>
        <v>109-ALL</v>
      </c>
      <c r="AG10" s="206" t="n">
        <f aca="true">INDIRECT("D"&amp;AD10)</f>
        <v>200</v>
      </c>
      <c r="AH10" s="206" t="n">
        <f aca="true">INDIRECT("E"&amp;AD10)</f>
        <v>15616</v>
      </c>
      <c r="AI10" s="207" t="n">
        <f aca="true">INDIRECT("I"&amp;AD10)</f>
        <v>-1.0262E-005</v>
      </c>
      <c r="AJ10" s="207" t="n">
        <f aca="true">INDIRECT("J"&amp;AD10)</f>
        <v>-1.752E-007</v>
      </c>
      <c r="AK10" s="207" t="n">
        <f aca="true">AVERAGE(INDIRECT("K"&amp;AD10):INDIRECT("K"&amp;AD11-1))</f>
        <v>0.00166285</v>
      </c>
      <c r="AL10" s="207" t="n">
        <f aca="true">AVERAGE(INDIRECT("L"&amp;AD10):INDIRECT("L"&amp;AD11-1))</f>
        <v>6.82E-005</v>
      </c>
      <c r="AM10" s="203" t="n">
        <f aca="false">(ABS(AK10)/AK10*SQRT((AK10)^2+(AL10)^2))</f>
        <v>0.00166424798708005</v>
      </c>
      <c r="AN10" s="201"/>
      <c r="AO10" s="203" t="n">
        <f aca="true">STDEV(INDIRECT("K"&amp;AD10):INDIRECT("K"&amp;AD11-1))</f>
        <v>7.07106781185415E-008</v>
      </c>
    </row>
    <row r="11" customFormat="false" ht="14.25" hidden="false" customHeight="true" outlineLevel="0" collapsed="false">
      <c r="A11" s="201" t="s">
        <v>432</v>
      </c>
      <c r="B11" s="201" t="s">
        <v>357</v>
      </c>
      <c r="C11" s="198" t="n">
        <v>0</v>
      </c>
      <c r="D11" s="198" t="n">
        <v>200</v>
      </c>
      <c r="E11" s="198" t="n">
        <v>15616</v>
      </c>
      <c r="F11" s="201" t="s">
        <v>358</v>
      </c>
      <c r="G11" s="203" t="n">
        <v>0.0012274</v>
      </c>
      <c r="H11" s="203" t="n">
        <v>5.53E-005</v>
      </c>
      <c r="I11" s="203" t="n">
        <v>-1.0262E-005</v>
      </c>
      <c r="J11" s="203" t="n">
        <v>-1.752E-007</v>
      </c>
      <c r="K11" s="203" t="n">
        <v>0.0012377</v>
      </c>
      <c r="L11" s="203" t="n">
        <v>5.55E-005</v>
      </c>
      <c r="M11" s="198" t="n">
        <v>2.57</v>
      </c>
      <c r="N11" s="198" t="n">
        <v>0</v>
      </c>
      <c r="O11" s="203" t="n">
        <v>0</v>
      </c>
      <c r="P11" s="203" t="n">
        <v>0</v>
      </c>
      <c r="Q11" s="198" t="n">
        <v>1</v>
      </c>
      <c r="R11" s="203" t="n">
        <v>1.2377E-005</v>
      </c>
      <c r="S11" s="203" t="n">
        <v>5.545E-007</v>
      </c>
      <c r="T11" s="198" t="n">
        <v>4</v>
      </c>
      <c r="U11" s="198" t="n">
        <v>0</v>
      </c>
      <c r="V11" s="198" t="n">
        <v>0</v>
      </c>
      <c r="W11" s="204" t="s">
        <v>1240</v>
      </c>
      <c r="X11" s="205" t="s">
        <v>1233</v>
      </c>
      <c r="Y11" s="201" t="s">
        <v>361</v>
      </c>
      <c r="Z11" s="201"/>
      <c r="AA11" s="201"/>
      <c r="AB11" s="201"/>
      <c r="AC11" s="201"/>
      <c r="AD11" s="198" t="n">
        <v>20</v>
      </c>
      <c r="AE11" s="198" t="n">
        <v>10</v>
      </c>
      <c r="AF11" s="206" t="str">
        <f aca="true">INDIRECT("A"&amp;AD11)</f>
        <v>110-ALL</v>
      </c>
      <c r="AG11" s="206" t="n">
        <f aca="true">INDIRECT("D"&amp;AD11)</f>
        <v>200</v>
      </c>
      <c r="AH11" s="206" t="n">
        <f aca="true">INDIRECT("E"&amp;AD11)</f>
        <v>15616</v>
      </c>
      <c r="AI11" s="207" t="n">
        <f aca="true">INDIRECT("I"&amp;AD11)</f>
        <v>-1.0262E-005</v>
      </c>
      <c r="AJ11" s="207" t="n">
        <f aca="true">INDIRECT("J"&amp;AD11)</f>
        <v>-1.752E-007</v>
      </c>
      <c r="AK11" s="207" t="n">
        <f aca="true">AVERAGE(INDIRECT("K"&amp;AD11):INDIRECT("K"&amp;AD12-1))</f>
        <v>0.000949785</v>
      </c>
      <c r="AL11" s="207" t="n">
        <f aca="true">AVERAGE(INDIRECT("L"&amp;AD11):INDIRECT("L"&amp;AD12-1))</f>
        <v>4.2565E-005</v>
      </c>
      <c r="AM11" s="203" t="n">
        <f aca="false">(ABS(AK11)/AK11*SQRT((AK11)^2+(AL11)^2))</f>
        <v>0.000950738305450033</v>
      </c>
      <c r="AN11" s="201"/>
      <c r="AO11" s="203" t="n">
        <f aca="true">STDEV(INDIRECT("K"&amp;AD11):INDIRECT("K"&amp;AD12-1))</f>
        <v>1.06066017177966E-007</v>
      </c>
    </row>
    <row r="12" customFormat="false" ht="14.25" hidden="false" customHeight="true" outlineLevel="0" collapsed="false">
      <c r="A12" s="201" t="s">
        <v>450</v>
      </c>
      <c r="B12" s="201" t="s">
        <v>357</v>
      </c>
      <c r="C12" s="198" t="n">
        <v>0</v>
      </c>
      <c r="D12" s="198" t="n">
        <v>200</v>
      </c>
      <c r="E12" s="198" t="n">
        <v>15616</v>
      </c>
      <c r="F12" s="201" t="s">
        <v>358</v>
      </c>
      <c r="G12" s="203" t="n">
        <v>0.0014585</v>
      </c>
      <c r="H12" s="203" t="n">
        <v>6.41E-005</v>
      </c>
      <c r="I12" s="203" t="n">
        <v>-1.0262E-005</v>
      </c>
      <c r="J12" s="203" t="n">
        <v>-1.752E-007</v>
      </c>
      <c r="K12" s="203" t="n">
        <v>0.0014688</v>
      </c>
      <c r="L12" s="203" t="n">
        <v>6.43E-005</v>
      </c>
      <c r="M12" s="198" t="n">
        <v>2.51</v>
      </c>
      <c r="N12" s="198" t="n">
        <v>0</v>
      </c>
      <c r="O12" s="203" t="n">
        <v>0</v>
      </c>
      <c r="P12" s="203" t="n">
        <v>0</v>
      </c>
      <c r="Q12" s="198" t="n">
        <v>1</v>
      </c>
      <c r="R12" s="203" t="n">
        <v>1.4688E-005</v>
      </c>
      <c r="S12" s="203" t="n">
        <v>6.43E-007</v>
      </c>
      <c r="T12" s="198" t="n">
        <v>4</v>
      </c>
      <c r="U12" s="198" t="n">
        <v>0</v>
      </c>
      <c r="V12" s="198" t="n">
        <v>0</v>
      </c>
      <c r="W12" s="204" t="s">
        <v>768</v>
      </c>
      <c r="X12" s="205" t="s">
        <v>1233</v>
      </c>
      <c r="Y12" s="201" t="s">
        <v>361</v>
      </c>
      <c r="Z12" s="201"/>
      <c r="AA12" s="201"/>
      <c r="AB12" s="201"/>
      <c r="AC12" s="201"/>
      <c r="AD12" s="198" t="n">
        <v>22</v>
      </c>
      <c r="AE12" s="198" t="n">
        <v>11</v>
      </c>
      <c r="AF12" s="206" t="str">
        <f aca="true">INDIRECT("A"&amp;AD12)</f>
        <v>111-ALL</v>
      </c>
      <c r="AG12" s="206" t="n">
        <f aca="true">INDIRECT("D"&amp;AD12)</f>
        <v>200</v>
      </c>
      <c r="AH12" s="206" t="n">
        <f aca="true">INDIRECT("E"&amp;AD12)</f>
        <v>15616</v>
      </c>
      <c r="AI12" s="207" t="n">
        <f aca="true">INDIRECT("I"&amp;AD12)</f>
        <v>-1.0262E-005</v>
      </c>
      <c r="AJ12" s="207" t="n">
        <f aca="true">INDIRECT("J"&amp;AD12)</f>
        <v>-1.752E-007</v>
      </c>
      <c r="AK12" s="207" t="n">
        <f aca="true">AVERAGE(INDIRECT("K"&amp;AD12):INDIRECT("K"&amp;AD13-1))</f>
        <v>0.00066503</v>
      </c>
      <c r="AL12" s="207" t="n">
        <f aca="true">AVERAGE(INDIRECT("L"&amp;AD12):INDIRECT("L"&amp;AD13-1))</f>
        <v>2.0526E-005</v>
      </c>
      <c r="AM12" s="203" t="n">
        <f aca="false">(ABS(AK12)/AK12*SQRT((AK12)^2+(AL12)^2))</f>
        <v>0.00066534668976106</v>
      </c>
      <c r="AN12" s="201"/>
      <c r="AO12" s="203" t="n">
        <f aca="true">STDEV(INDIRECT("K"&amp;AD12):INDIRECT("K"&amp;AD13-1))</f>
        <v>7.91959594928907E-007</v>
      </c>
    </row>
    <row r="13" customFormat="false" ht="14.25" hidden="false" customHeight="true" outlineLevel="0" collapsed="false">
      <c r="A13" s="201" t="s">
        <v>450</v>
      </c>
      <c r="B13" s="201" t="s">
        <v>357</v>
      </c>
      <c r="C13" s="198" t="n">
        <v>0</v>
      </c>
      <c r="D13" s="198" t="n">
        <v>200</v>
      </c>
      <c r="E13" s="198" t="n">
        <v>15616</v>
      </c>
      <c r="F13" s="201" t="s">
        <v>358</v>
      </c>
      <c r="G13" s="203" t="n">
        <v>0.0014589</v>
      </c>
      <c r="H13" s="203" t="n">
        <v>6.4E-005</v>
      </c>
      <c r="I13" s="203" t="n">
        <v>-1.0262E-005</v>
      </c>
      <c r="J13" s="203" t="n">
        <v>-1.752E-007</v>
      </c>
      <c r="K13" s="203" t="n">
        <v>0.0014692</v>
      </c>
      <c r="L13" s="203" t="n">
        <v>6.42E-005</v>
      </c>
      <c r="M13" s="198" t="n">
        <v>2.5</v>
      </c>
      <c r="N13" s="198" t="n">
        <v>0</v>
      </c>
      <c r="O13" s="203" t="n">
        <v>0</v>
      </c>
      <c r="P13" s="203" t="n">
        <v>0</v>
      </c>
      <c r="Q13" s="198" t="n">
        <v>1</v>
      </c>
      <c r="R13" s="203" t="n">
        <v>1.4692E-005</v>
      </c>
      <c r="S13" s="203" t="n">
        <v>6.415E-007</v>
      </c>
      <c r="T13" s="198" t="n">
        <v>4</v>
      </c>
      <c r="U13" s="198" t="n">
        <v>0</v>
      </c>
      <c r="V13" s="198" t="n">
        <v>0</v>
      </c>
      <c r="W13" s="204" t="s">
        <v>1241</v>
      </c>
      <c r="X13" s="205" t="s">
        <v>1233</v>
      </c>
      <c r="Y13" s="201" t="s">
        <v>361</v>
      </c>
      <c r="Z13" s="201"/>
      <c r="AA13" s="201"/>
      <c r="AB13" s="201"/>
      <c r="AC13" s="201"/>
      <c r="AD13" s="198" t="n">
        <v>24</v>
      </c>
      <c r="AE13" s="198" t="n">
        <v>12</v>
      </c>
      <c r="AF13" s="206" t="str">
        <f aca="true">INDIRECT("A"&amp;AD13)</f>
        <v>112-ALL</v>
      </c>
      <c r="AG13" s="206" t="n">
        <f aca="true">INDIRECT("D"&amp;AD13)</f>
        <v>200</v>
      </c>
      <c r="AH13" s="206" t="n">
        <f aca="true">INDIRECT("E"&amp;AD13)</f>
        <v>15616</v>
      </c>
      <c r="AI13" s="207" t="n">
        <f aca="true">INDIRECT("I"&amp;AD13)</f>
        <v>-1.0262E-005</v>
      </c>
      <c r="AJ13" s="207" t="n">
        <f aca="true">INDIRECT("J"&amp;AD13)</f>
        <v>-1.752E-007</v>
      </c>
      <c r="AK13" s="207" t="n">
        <f aca="true">AVERAGE(INDIRECT("K"&amp;AD13):INDIRECT("K"&amp;AD14-1))</f>
        <v>0.00196405</v>
      </c>
      <c r="AL13" s="207" t="n">
        <f aca="true">AVERAGE(INDIRECT("L"&amp;AD13):INDIRECT("L"&amp;AD14-1))</f>
        <v>7.51E-005</v>
      </c>
      <c r="AM13" s="203" t="n">
        <f aca="false">(ABS(AK13)/AK13*SQRT((AK13)^2+(AL13)^2))</f>
        <v>0.00196548528676762</v>
      </c>
      <c r="AN13" s="201"/>
      <c r="AO13" s="203" t="n">
        <f aca="true">STDEV(INDIRECT("K"&amp;AD13):INDIRECT("K"&amp;AD14-1))</f>
        <v>7.07106781185415E-008</v>
      </c>
    </row>
    <row r="14" customFormat="false" ht="14.25" hidden="false" customHeight="true" outlineLevel="0" collapsed="false">
      <c r="A14" s="201" t="s">
        <v>468</v>
      </c>
      <c r="B14" s="201" t="s">
        <v>357</v>
      </c>
      <c r="C14" s="198" t="n">
        <v>0</v>
      </c>
      <c r="D14" s="198" t="n">
        <v>200</v>
      </c>
      <c r="E14" s="198" t="n">
        <v>15616</v>
      </c>
      <c r="F14" s="201" t="s">
        <v>358</v>
      </c>
      <c r="G14" s="203" t="n">
        <v>0.0014767</v>
      </c>
      <c r="H14" s="203" t="n">
        <v>6.15E-005</v>
      </c>
      <c r="I14" s="203" t="n">
        <v>-1.0262E-005</v>
      </c>
      <c r="J14" s="203" t="n">
        <v>-1.752E-007</v>
      </c>
      <c r="K14" s="203" t="n">
        <v>0.001487</v>
      </c>
      <c r="L14" s="203" t="n">
        <v>6.17E-005</v>
      </c>
      <c r="M14" s="200" t="n">
        <v>2.38</v>
      </c>
      <c r="N14" s="198" t="n">
        <v>0</v>
      </c>
      <c r="O14" s="203" t="n">
        <v>0</v>
      </c>
      <c r="P14" s="203" t="n">
        <v>0</v>
      </c>
      <c r="Q14" s="198" t="n">
        <v>1</v>
      </c>
      <c r="R14" s="203" t="n">
        <v>1.487E-005</v>
      </c>
      <c r="S14" s="203" t="n">
        <v>6.169E-007</v>
      </c>
      <c r="T14" s="198" t="n">
        <v>4</v>
      </c>
      <c r="U14" s="198" t="n">
        <v>0</v>
      </c>
      <c r="V14" s="198" t="n">
        <v>0</v>
      </c>
      <c r="W14" s="204" t="s">
        <v>1242</v>
      </c>
      <c r="X14" s="205" t="s">
        <v>1233</v>
      </c>
      <c r="Y14" s="201" t="s">
        <v>361</v>
      </c>
      <c r="Z14" s="201"/>
      <c r="AA14" s="201"/>
      <c r="AB14" s="201"/>
      <c r="AC14" s="201"/>
      <c r="AD14" s="198" t="n">
        <v>26</v>
      </c>
      <c r="AE14" s="198" t="n">
        <v>13</v>
      </c>
      <c r="AF14" s="206" t="str">
        <f aca="true">INDIRECT("A"&amp;AD14)</f>
        <v>113-ALL</v>
      </c>
      <c r="AG14" s="206" t="n">
        <f aca="true">INDIRECT("D"&amp;AD14)</f>
        <v>200</v>
      </c>
      <c r="AH14" s="206" t="n">
        <f aca="true">INDIRECT("E"&amp;AD14)</f>
        <v>15616</v>
      </c>
      <c r="AI14" s="207" t="n">
        <f aca="true">INDIRECT("I"&amp;AD14)</f>
        <v>-1.0262E-005</v>
      </c>
      <c r="AJ14" s="207" t="n">
        <f aca="true">INDIRECT("J"&amp;AD14)</f>
        <v>-1.752E-007</v>
      </c>
      <c r="AK14" s="207" t="n">
        <f aca="true">AVERAGE(INDIRECT("K"&amp;AD14):INDIRECT("K"&amp;AD15-1))</f>
        <v>0.000627775</v>
      </c>
      <c r="AL14" s="207" t="n">
        <f aca="true">AVERAGE(INDIRECT("L"&amp;AD14):INDIRECT("L"&amp;AD15-1))</f>
        <v>1.26385E-005</v>
      </c>
      <c r="AM14" s="203" t="n">
        <f aca="false">(ABS(AK14)/AK14*SQRT((AK14)^2+(AL14)^2))</f>
        <v>0.000627902207598644</v>
      </c>
      <c r="AN14" s="201"/>
      <c r="AO14" s="203" t="n">
        <f aca="true">STDEV(INDIRECT("K"&amp;AD14):INDIRECT("K"&amp;AD15-1))</f>
        <v>4.9497474683071E-008</v>
      </c>
    </row>
    <row r="15" customFormat="false" ht="14.25" hidden="false" customHeight="true" outlineLevel="0" collapsed="false">
      <c r="A15" s="201" t="s">
        <v>468</v>
      </c>
      <c r="B15" s="201" t="s">
        <v>357</v>
      </c>
      <c r="C15" s="198" t="n">
        <v>0</v>
      </c>
      <c r="D15" s="198" t="n">
        <v>200</v>
      </c>
      <c r="E15" s="198" t="n">
        <v>15616</v>
      </c>
      <c r="F15" s="201" t="s">
        <v>358</v>
      </c>
      <c r="G15" s="203" t="n">
        <v>0.001477</v>
      </c>
      <c r="H15" s="203" t="n">
        <v>6.18E-005</v>
      </c>
      <c r="I15" s="203" t="n">
        <v>-1.0262E-005</v>
      </c>
      <c r="J15" s="203" t="n">
        <v>-1.752E-007</v>
      </c>
      <c r="K15" s="203" t="n">
        <v>0.0014872</v>
      </c>
      <c r="L15" s="203" t="n">
        <v>6.2E-005</v>
      </c>
      <c r="M15" s="200" t="n">
        <v>2.39</v>
      </c>
      <c r="N15" s="198" t="n">
        <v>0</v>
      </c>
      <c r="O15" s="203" t="n">
        <v>0</v>
      </c>
      <c r="P15" s="203" t="n">
        <v>0</v>
      </c>
      <c r="Q15" s="198" t="n">
        <v>1</v>
      </c>
      <c r="R15" s="203" t="n">
        <v>1.4872E-005</v>
      </c>
      <c r="S15" s="203" t="n">
        <v>6.199E-007</v>
      </c>
      <c r="T15" s="198" t="n">
        <v>4</v>
      </c>
      <c r="U15" s="198" t="n">
        <v>0</v>
      </c>
      <c r="V15" s="198" t="n">
        <v>0</v>
      </c>
      <c r="W15" s="204" t="s">
        <v>1243</v>
      </c>
      <c r="X15" s="205" t="s">
        <v>1233</v>
      </c>
      <c r="Y15" s="201" t="s">
        <v>361</v>
      </c>
      <c r="Z15" s="201"/>
      <c r="AA15" s="201"/>
      <c r="AB15" s="201"/>
      <c r="AC15" s="201"/>
      <c r="AD15" s="198" t="n">
        <v>28</v>
      </c>
      <c r="AE15" s="198" t="n">
        <v>14</v>
      </c>
      <c r="AF15" s="206" t="str">
        <f aca="true">INDIRECT("A"&amp;AD15)</f>
        <v>114-ALL</v>
      </c>
      <c r="AG15" s="206" t="n">
        <f aca="true">INDIRECT("D"&amp;AD15)</f>
        <v>200</v>
      </c>
      <c r="AH15" s="206" t="n">
        <f aca="true">INDIRECT("E"&amp;AD15)</f>
        <v>15616</v>
      </c>
      <c r="AI15" s="207" t="n">
        <f aca="true">INDIRECT("I"&amp;AD15)</f>
        <v>-1.0262E-005</v>
      </c>
      <c r="AJ15" s="207" t="n">
        <f aca="true">INDIRECT("J"&amp;AD15)</f>
        <v>-1.752E-007</v>
      </c>
      <c r="AK15" s="207" t="n">
        <f aca="true">AVERAGE(INDIRECT("K"&amp;AD15):INDIRECT("K"&amp;AD16-1))</f>
        <v>0.000563</v>
      </c>
      <c r="AL15" s="207" t="n">
        <f aca="true">AVERAGE(INDIRECT("L"&amp;AD15):INDIRECT("L"&amp;AD16-1))</f>
        <v>2.33625E-005</v>
      </c>
      <c r="AM15" s="203" t="n">
        <f aca="false">(ABS(AK15)/AK15*SQRT((AK15)^2+(AL15)^2))</f>
        <v>0.000563484521887026</v>
      </c>
      <c r="AN15" s="201"/>
      <c r="AO15" s="203" t="n">
        <f aca="true">STDEV(INDIRECT("K"&amp;AD15):INDIRECT("K"&amp;AD16-1))</f>
        <v>1.6970562748476E-007</v>
      </c>
    </row>
    <row r="16" customFormat="false" ht="14.25" hidden="false" customHeight="true" outlineLevel="0" collapsed="false">
      <c r="A16" s="201" t="s">
        <v>486</v>
      </c>
      <c r="B16" s="201" t="s">
        <v>357</v>
      </c>
      <c r="C16" s="198" t="n">
        <v>0</v>
      </c>
      <c r="D16" s="198" t="n">
        <v>200</v>
      </c>
      <c r="E16" s="198" t="n">
        <v>15616</v>
      </c>
      <c r="F16" s="201" t="s">
        <v>358</v>
      </c>
      <c r="G16" s="203" t="n">
        <v>0.0010968</v>
      </c>
      <c r="H16" s="203" t="n">
        <v>5.21E-005</v>
      </c>
      <c r="I16" s="203" t="n">
        <v>-1.0262E-005</v>
      </c>
      <c r="J16" s="203" t="n">
        <v>-1.752E-007</v>
      </c>
      <c r="K16" s="203" t="n">
        <v>0.001107</v>
      </c>
      <c r="L16" s="203" t="n">
        <v>5.23E-005</v>
      </c>
      <c r="M16" s="200" t="n">
        <v>2.7</v>
      </c>
      <c r="N16" s="198" t="n">
        <v>0</v>
      </c>
      <c r="O16" s="203" t="n">
        <v>0</v>
      </c>
      <c r="P16" s="203" t="n">
        <v>0</v>
      </c>
      <c r="Q16" s="198" t="n">
        <v>1</v>
      </c>
      <c r="R16" s="203" t="n">
        <v>1.107E-005</v>
      </c>
      <c r="S16" s="203" t="n">
        <v>5.23E-007</v>
      </c>
      <c r="T16" s="198" t="n">
        <v>4</v>
      </c>
      <c r="U16" s="198" t="n">
        <v>0</v>
      </c>
      <c r="V16" s="198" t="n">
        <v>0</v>
      </c>
      <c r="W16" s="204" t="s">
        <v>774</v>
      </c>
      <c r="X16" s="205" t="s">
        <v>1233</v>
      </c>
      <c r="Y16" s="201" t="s">
        <v>361</v>
      </c>
      <c r="Z16" s="201"/>
      <c r="AA16" s="201"/>
      <c r="AB16" s="201"/>
      <c r="AC16" s="201"/>
      <c r="AD16" s="198" t="n">
        <v>30</v>
      </c>
      <c r="AE16" s="198" t="n">
        <v>15</v>
      </c>
      <c r="AF16" s="206" t="str">
        <f aca="true">INDIRECT("A"&amp;AD16)</f>
        <v>115-ALL</v>
      </c>
      <c r="AG16" s="206" t="n">
        <f aca="true">INDIRECT("D"&amp;AD16)</f>
        <v>200</v>
      </c>
      <c r="AH16" s="206" t="n">
        <f aca="true">INDIRECT("E"&amp;AD16)</f>
        <v>15616</v>
      </c>
      <c r="AI16" s="207" t="n">
        <f aca="true">INDIRECT("I"&amp;AD16)</f>
        <v>-1.0262E-005</v>
      </c>
      <c r="AJ16" s="207" t="n">
        <f aca="true">INDIRECT("J"&amp;AD16)</f>
        <v>-1.752E-007</v>
      </c>
      <c r="AK16" s="207" t="n">
        <f aca="true">AVERAGE(INDIRECT("K"&amp;AD16):INDIRECT("K"&amp;AD17-1))</f>
        <v>0.000656525</v>
      </c>
      <c r="AL16" s="207" t="n">
        <f aca="true">AVERAGE(INDIRECT("L"&amp;AD16):INDIRECT("L"&amp;AD17-1))</f>
        <v>2.59175E-005</v>
      </c>
      <c r="AM16" s="203" t="n">
        <f aca="false">(ABS(AK16)/AK16*SQRT((AK16)^2+(AL16)^2))</f>
        <v>0.000657036370706561</v>
      </c>
      <c r="AN16" s="201"/>
      <c r="AO16" s="203" t="n">
        <f aca="true">STDEV(INDIRECT("K"&amp;AD16):INDIRECT("K"&amp;AD17-1))</f>
        <v>9.19238815542419E-008</v>
      </c>
    </row>
    <row r="17" customFormat="false" ht="14.25" hidden="false" customHeight="true" outlineLevel="0" collapsed="false">
      <c r="A17" s="201" t="s">
        <v>486</v>
      </c>
      <c r="B17" s="201" t="s">
        <v>357</v>
      </c>
      <c r="C17" s="198" t="n">
        <v>0</v>
      </c>
      <c r="D17" s="198" t="n">
        <v>200</v>
      </c>
      <c r="E17" s="198" t="n">
        <v>15616</v>
      </c>
      <c r="F17" s="201" t="s">
        <v>358</v>
      </c>
      <c r="G17" s="203" t="n">
        <v>0.0010969</v>
      </c>
      <c r="H17" s="203" t="n">
        <v>5.24E-005</v>
      </c>
      <c r="I17" s="203" t="n">
        <v>-1.0262E-005</v>
      </c>
      <c r="J17" s="203" t="n">
        <v>-1.752E-007</v>
      </c>
      <c r="K17" s="203" t="n">
        <v>0.0011071</v>
      </c>
      <c r="L17" s="203" t="n">
        <v>5.26E-005</v>
      </c>
      <c r="M17" s="198" t="n">
        <v>2.72</v>
      </c>
      <c r="N17" s="198" t="n">
        <v>0</v>
      </c>
      <c r="O17" s="203" t="n">
        <v>0</v>
      </c>
      <c r="P17" s="203" t="n">
        <v>0</v>
      </c>
      <c r="Q17" s="198" t="n">
        <v>1</v>
      </c>
      <c r="R17" s="203" t="n">
        <v>1.1071E-005</v>
      </c>
      <c r="S17" s="203" t="n">
        <v>5.256E-007</v>
      </c>
      <c r="T17" s="198" t="n">
        <v>4</v>
      </c>
      <c r="U17" s="198" t="n">
        <v>0</v>
      </c>
      <c r="V17" s="198" t="n">
        <v>0</v>
      </c>
      <c r="W17" s="204" t="s">
        <v>1244</v>
      </c>
      <c r="X17" s="205" t="s">
        <v>1233</v>
      </c>
      <c r="Y17" s="201" t="s">
        <v>361</v>
      </c>
      <c r="Z17" s="201"/>
      <c r="AA17" s="201"/>
      <c r="AB17" s="201"/>
      <c r="AC17" s="201"/>
      <c r="AD17" s="198" t="n">
        <v>32</v>
      </c>
      <c r="AE17" s="198" t="n">
        <v>16</v>
      </c>
      <c r="AF17" s="206" t="str">
        <f aca="true">INDIRECT("A"&amp;AD17)</f>
        <v>116-ALL</v>
      </c>
      <c r="AG17" s="206" t="n">
        <f aca="true">INDIRECT("D"&amp;AD17)</f>
        <v>200</v>
      </c>
      <c r="AH17" s="206" t="n">
        <f aca="true">INDIRECT("E"&amp;AD17)</f>
        <v>15616</v>
      </c>
      <c r="AI17" s="207" t="n">
        <f aca="true">INDIRECT("I"&amp;AD17)</f>
        <v>-1.0262E-005</v>
      </c>
      <c r="AJ17" s="207" t="n">
        <f aca="true">INDIRECT("J"&amp;AD17)</f>
        <v>-1.752E-007</v>
      </c>
      <c r="AK17" s="207" t="n">
        <f aca="true">AVERAGE(INDIRECT("K"&amp;AD17):INDIRECT("K"&amp;AD18-1))</f>
        <v>0.00049968</v>
      </c>
      <c r="AL17" s="207" t="n">
        <f aca="true">AVERAGE(INDIRECT("L"&amp;AD17):INDIRECT("L"&amp;AD18-1))</f>
        <v>1.2899E-005</v>
      </c>
      <c r="AM17" s="203" t="n">
        <f aca="false">(ABS(AK17)/AK17*SQRT((AK17)^2+(AL17)^2))</f>
        <v>0.000499846463027398</v>
      </c>
      <c r="AN17" s="201"/>
      <c r="AO17" s="203" t="n">
        <f aca="true">STDEV(INDIRECT("K"&amp;AD17):INDIRECT("K"&amp;AD18-1))</f>
        <v>7.07106781186181E-008</v>
      </c>
    </row>
    <row r="18" customFormat="false" ht="14.25" hidden="false" customHeight="true" outlineLevel="0" collapsed="false">
      <c r="A18" s="201" t="s">
        <v>504</v>
      </c>
      <c r="B18" s="201" t="s">
        <v>357</v>
      </c>
      <c r="C18" s="198" t="n">
        <v>0</v>
      </c>
      <c r="D18" s="198" t="n">
        <v>200</v>
      </c>
      <c r="E18" s="198" t="n">
        <v>15616</v>
      </c>
      <c r="F18" s="201" t="s">
        <v>358</v>
      </c>
      <c r="G18" s="203" t="n">
        <v>0.0016526</v>
      </c>
      <c r="H18" s="203" t="n">
        <v>6.77E-005</v>
      </c>
      <c r="I18" s="203" t="n">
        <v>-1.0262E-005</v>
      </c>
      <c r="J18" s="203" t="n">
        <v>-1.752E-007</v>
      </c>
      <c r="K18" s="203" t="n">
        <v>0.0016628</v>
      </c>
      <c r="L18" s="203" t="n">
        <v>6.79E-005</v>
      </c>
      <c r="M18" s="198" t="n">
        <v>2.34</v>
      </c>
      <c r="N18" s="198" t="n">
        <v>0</v>
      </c>
      <c r="O18" s="203" t="n">
        <v>0</v>
      </c>
      <c r="P18" s="203" t="n">
        <v>0</v>
      </c>
      <c r="Q18" s="198" t="n">
        <v>1</v>
      </c>
      <c r="R18" s="203" t="n">
        <v>1.6628E-005</v>
      </c>
      <c r="S18" s="203" t="n">
        <v>6.792E-007</v>
      </c>
      <c r="T18" s="198" t="n">
        <v>4</v>
      </c>
      <c r="U18" s="198" t="n">
        <v>0</v>
      </c>
      <c r="V18" s="198" t="n">
        <v>0</v>
      </c>
      <c r="W18" s="204" t="s">
        <v>1245</v>
      </c>
      <c r="X18" s="205" t="s">
        <v>1233</v>
      </c>
      <c r="Y18" s="201" t="s">
        <v>361</v>
      </c>
      <c r="Z18" s="201"/>
      <c r="AA18" s="201"/>
      <c r="AB18" s="201"/>
      <c r="AC18" s="201"/>
      <c r="AD18" s="198" t="n">
        <v>34</v>
      </c>
      <c r="AE18" s="198" t="n">
        <v>17</v>
      </c>
      <c r="AF18" s="206" t="str">
        <f aca="true">INDIRECT("A"&amp;AD18)</f>
        <v>117-ALL</v>
      </c>
      <c r="AG18" s="206" t="n">
        <f aca="true">INDIRECT("D"&amp;AD18)</f>
        <v>200</v>
      </c>
      <c r="AH18" s="206" t="n">
        <f aca="true">INDIRECT("E"&amp;AD18)</f>
        <v>15616</v>
      </c>
      <c r="AI18" s="207" t="n">
        <f aca="true">INDIRECT("I"&amp;AD18)</f>
        <v>-1.0262E-005</v>
      </c>
      <c r="AJ18" s="207" t="n">
        <f aca="true">INDIRECT("J"&amp;AD18)</f>
        <v>-1.752E-007</v>
      </c>
      <c r="AK18" s="207" t="n">
        <f aca="true">AVERAGE(INDIRECT("K"&amp;AD18):INDIRECT("K"&amp;AD19-1))</f>
        <v>0.0014444</v>
      </c>
      <c r="AL18" s="207" t="n">
        <f aca="true">AVERAGE(INDIRECT("L"&amp;AD18):INDIRECT("L"&amp;AD19-1))</f>
        <v>5.65E-005</v>
      </c>
      <c r="AM18" s="203" t="n">
        <f aca="false">(ABS(AK18)/AK18*SQRT((AK18)^2+(AL18)^2))</f>
        <v>0.00144550462123094</v>
      </c>
      <c r="AN18" s="201"/>
      <c r="AO18" s="203" t="n">
        <f aca="true">STDEV(INDIRECT("K"&amp;AD18):INDIRECT("K"&amp;AD19-1))</f>
        <v>1.4142135623739E-007</v>
      </c>
    </row>
    <row r="19" customFormat="false" ht="14.25" hidden="false" customHeight="true" outlineLevel="0" collapsed="false">
      <c r="A19" s="201" t="s">
        <v>504</v>
      </c>
      <c r="B19" s="201" t="s">
        <v>357</v>
      </c>
      <c r="C19" s="198" t="n">
        <v>0</v>
      </c>
      <c r="D19" s="198" t="n">
        <v>200</v>
      </c>
      <c r="E19" s="198" t="n">
        <v>15616</v>
      </c>
      <c r="F19" s="201" t="s">
        <v>358</v>
      </c>
      <c r="G19" s="203" t="n">
        <v>0.0016527</v>
      </c>
      <c r="H19" s="203" t="n">
        <v>6.83E-005</v>
      </c>
      <c r="I19" s="203" t="n">
        <v>-1.0262E-005</v>
      </c>
      <c r="J19" s="203" t="n">
        <v>-1.752E-007</v>
      </c>
      <c r="K19" s="203" t="n">
        <v>0.0016629</v>
      </c>
      <c r="L19" s="203" t="n">
        <v>6.85E-005</v>
      </c>
      <c r="M19" s="200" t="n">
        <v>2.36</v>
      </c>
      <c r="N19" s="198" t="n">
        <v>0</v>
      </c>
      <c r="O19" s="203" t="n">
        <v>0</v>
      </c>
      <c r="P19" s="203" t="n">
        <v>0</v>
      </c>
      <c r="Q19" s="198" t="n">
        <v>1</v>
      </c>
      <c r="R19" s="203" t="n">
        <v>1.6629E-005</v>
      </c>
      <c r="S19" s="203" t="n">
        <v>6.852E-007</v>
      </c>
      <c r="T19" s="198" t="n">
        <v>4</v>
      </c>
      <c r="U19" s="198" t="n">
        <v>0</v>
      </c>
      <c r="V19" s="198" t="n">
        <v>0</v>
      </c>
      <c r="W19" s="204" t="s">
        <v>1246</v>
      </c>
      <c r="X19" s="205" t="s">
        <v>1233</v>
      </c>
      <c r="Y19" s="201" t="s">
        <v>361</v>
      </c>
      <c r="Z19" s="201"/>
      <c r="AA19" s="201"/>
      <c r="AB19" s="201"/>
      <c r="AC19" s="201"/>
      <c r="AD19" s="198" t="n">
        <v>36</v>
      </c>
      <c r="AE19" s="198" t="n">
        <v>18</v>
      </c>
      <c r="AF19" s="206" t="str">
        <f aca="true">INDIRECT("A"&amp;AD19)</f>
        <v>118-ALL</v>
      </c>
      <c r="AG19" s="206" t="n">
        <f aca="true">INDIRECT("D"&amp;AD19)</f>
        <v>200</v>
      </c>
      <c r="AH19" s="206" t="n">
        <f aca="true">INDIRECT("E"&amp;AD19)</f>
        <v>15616</v>
      </c>
      <c r="AI19" s="207" t="n">
        <f aca="true">INDIRECT("I"&amp;AD19)</f>
        <v>-1.0262E-005</v>
      </c>
      <c r="AJ19" s="207" t="n">
        <f aca="true">INDIRECT("J"&amp;AD19)</f>
        <v>-1.752E-007</v>
      </c>
      <c r="AK19" s="207" t="n">
        <f aca="true">AVERAGE(INDIRECT("K"&amp;AD19):INDIRECT("K"&amp;AD20-1))</f>
        <v>0.000341665</v>
      </c>
      <c r="AL19" s="207" t="n">
        <f aca="true">AVERAGE(INDIRECT("L"&amp;AD19):INDIRECT("L"&amp;AD20-1))</f>
        <v>1.57055E-005</v>
      </c>
      <c r="AM19" s="203" t="n">
        <f aca="false">(ABS(AK19)/AK19*SQRT((AK19)^2+(AL19)^2))</f>
        <v>0.000342025781126584</v>
      </c>
      <c r="AN19" s="201"/>
      <c r="AO19" s="203" t="n">
        <f aca="true">STDEV(INDIRECT("K"&amp;AD19):INDIRECT("K"&amp;AD20-1))</f>
        <v>6.36396103067947E-008</v>
      </c>
    </row>
    <row r="20" customFormat="false" ht="14.25" hidden="false" customHeight="true" outlineLevel="0" collapsed="false">
      <c r="A20" s="201" t="s">
        <v>522</v>
      </c>
      <c r="B20" s="201" t="s">
        <v>357</v>
      </c>
      <c r="C20" s="198" t="n">
        <v>0</v>
      </c>
      <c r="D20" s="198" t="n">
        <v>200</v>
      </c>
      <c r="E20" s="198" t="n">
        <v>15616</v>
      </c>
      <c r="F20" s="201" t="s">
        <v>358</v>
      </c>
      <c r="G20" s="203" t="n">
        <v>0.00093945</v>
      </c>
      <c r="H20" s="203" t="n">
        <v>4.2749E-005</v>
      </c>
      <c r="I20" s="203" t="n">
        <v>-1.0262E-005</v>
      </c>
      <c r="J20" s="203" t="n">
        <v>-1.752E-007</v>
      </c>
      <c r="K20" s="203" t="n">
        <v>0.00094971</v>
      </c>
      <c r="L20" s="203" t="n">
        <v>4.2924E-005</v>
      </c>
      <c r="M20" s="198" t="n">
        <v>2.59</v>
      </c>
      <c r="N20" s="198" t="n">
        <v>0</v>
      </c>
      <c r="O20" s="203" t="n">
        <v>0</v>
      </c>
      <c r="P20" s="203" t="n">
        <v>0</v>
      </c>
      <c r="Q20" s="198" t="n">
        <v>1</v>
      </c>
      <c r="R20" s="203" t="n">
        <v>9.4971E-006</v>
      </c>
      <c r="S20" s="203" t="n">
        <v>4.292E-007</v>
      </c>
      <c r="T20" s="198" t="n">
        <v>4</v>
      </c>
      <c r="U20" s="198" t="n">
        <v>0</v>
      </c>
      <c r="V20" s="198" t="n">
        <v>0</v>
      </c>
      <c r="W20" s="204" t="s">
        <v>1247</v>
      </c>
      <c r="X20" s="205" t="s">
        <v>1233</v>
      </c>
      <c r="Y20" s="201" t="s">
        <v>361</v>
      </c>
      <c r="Z20" s="201"/>
      <c r="AA20" s="201"/>
      <c r="AB20" s="201"/>
      <c r="AC20" s="201"/>
      <c r="AD20" s="198" t="n">
        <v>38</v>
      </c>
      <c r="AE20" s="198" t="n">
        <v>19</v>
      </c>
      <c r="AF20" s="206" t="str">
        <f aca="true">INDIRECT("A"&amp;AD20)</f>
        <v>119-ALL</v>
      </c>
      <c r="AG20" s="206" t="n">
        <f aca="true">INDIRECT("D"&amp;AD20)</f>
        <v>200</v>
      </c>
      <c r="AH20" s="206" t="n">
        <f aca="true">INDIRECT("E"&amp;AD20)</f>
        <v>15616</v>
      </c>
      <c r="AI20" s="207" t="n">
        <f aca="true">INDIRECT("I"&amp;AD20)</f>
        <v>-1.0262E-005</v>
      </c>
      <c r="AJ20" s="207" t="n">
        <f aca="true">INDIRECT("J"&amp;AD20)</f>
        <v>-1.752E-007</v>
      </c>
      <c r="AK20" s="207" t="n">
        <f aca="true">AVERAGE(INDIRECT("K"&amp;AD20):INDIRECT("K"&amp;AD21-1))</f>
        <v>0.00231115</v>
      </c>
      <c r="AL20" s="207" t="n">
        <f aca="true">AVERAGE(INDIRECT("L"&amp;AD20):INDIRECT("L"&amp;AD21-1))</f>
        <v>0.0001172</v>
      </c>
      <c r="AM20" s="203" t="n">
        <f aca="false">(ABS(AK20)/AK20*SQRT((AK20)^2+(AL20)^2))</f>
        <v>0.00231411973815099</v>
      </c>
      <c r="AN20" s="201"/>
      <c r="AO20" s="203" t="n">
        <f aca="true">STDEV(INDIRECT("K"&amp;AD20):INDIRECT("K"&amp;AD21-1))</f>
        <v>7.07106781185415E-008</v>
      </c>
    </row>
    <row r="21" customFormat="false" ht="14.25" hidden="false" customHeight="true" outlineLevel="0" collapsed="false">
      <c r="A21" s="201" t="s">
        <v>522</v>
      </c>
      <c r="B21" s="201" t="s">
        <v>357</v>
      </c>
      <c r="C21" s="198" t="n">
        <v>0</v>
      </c>
      <c r="D21" s="198" t="n">
        <v>200</v>
      </c>
      <c r="E21" s="198" t="n">
        <v>15616</v>
      </c>
      <c r="F21" s="201" t="s">
        <v>358</v>
      </c>
      <c r="G21" s="203" t="n">
        <v>0.00093959</v>
      </c>
      <c r="H21" s="203" t="n">
        <v>4.203E-005</v>
      </c>
      <c r="I21" s="203" t="n">
        <v>-1.0262E-005</v>
      </c>
      <c r="J21" s="203" t="n">
        <v>-1.752E-007</v>
      </c>
      <c r="K21" s="203" t="n">
        <v>0.00094986</v>
      </c>
      <c r="L21" s="203" t="n">
        <v>4.2206E-005</v>
      </c>
      <c r="M21" s="198" t="n">
        <v>2.54</v>
      </c>
      <c r="N21" s="198" t="n">
        <v>0</v>
      </c>
      <c r="O21" s="198" t="n">
        <v>0</v>
      </c>
      <c r="P21" s="198" t="n">
        <v>0</v>
      </c>
      <c r="Q21" s="198" t="n">
        <v>1</v>
      </c>
      <c r="R21" s="203" t="n">
        <v>9.4986E-006</v>
      </c>
      <c r="S21" s="203" t="n">
        <v>4.221E-007</v>
      </c>
      <c r="T21" s="198" t="n">
        <v>4</v>
      </c>
      <c r="U21" s="198" t="n">
        <v>0</v>
      </c>
      <c r="V21" s="198" t="n">
        <v>0</v>
      </c>
      <c r="W21" s="204" t="s">
        <v>1248</v>
      </c>
      <c r="X21" s="205" t="s">
        <v>1233</v>
      </c>
      <c r="Y21" s="201" t="s">
        <v>361</v>
      </c>
      <c r="Z21" s="201"/>
      <c r="AA21" s="201"/>
      <c r="AB21" s="201"/>
      <c r="AC21" s="201"/>
      <c r="AD21" s="198" t="n">
        <v>40</v>
      </c>
      <c r="AE21" s="198" t="n">
        <v>20</v>
      </c>
      <c r="AF21" s="206" t="str">
        <f aca="true">INDIRECT("A"&amp;AD21)</f>
        <v>120-ALL</v>
      </c>
      <c r="AG21" s="206" t="n">
        <f aca="true">INDIRECT("D"&amp;AD21)</f>
        <v>200</v>
      </c>
      <c r="AH21" s="206" t="n">
        <f aca="true">INDIRECT("E"&amp;AD21)</f>
        <v>15616</v>
      </c>
      <c r="AI21" s="207" t="n">
        <f aca="true">INDIRECT("I"&amp;AD21)</f>
        <v>-1.0262E-005</v>
      </c>
      <c r="AJ21" s="207" t="n">
        <f aca="true">INDIRECT("J"&amp;AD21)</f>
        <v>-1.752E-007</v>
      </c>
      <c r="AK21" s="207" t="n">
        <f aca="true">AVERAGE(INDIRECT("K"&amp;AD21):INDIRECT("K"&amp;AD22-1))</f>
        <v>0.000560165</v>
      </c>
      <c r="AL21" s="207" t="n">
        <f aca="true">AVERAGE(INDIRECT("L"&amp;AD21):INDIRECT("L"&amp;AD22-1))</f>
        <v>1.62575E-005</v>
      </c>
      <c r="AM21" s="203" t="n">
        <f aca="false">(ABS(AK21)/AK21*SQRT((AK21)^2+(AL21)^2))</f>
        <v>0.000560400868603226</v>
      </c>
      <c r="AN21" s="201"/>
      <c r="AO21" s="203" t="n">
        <f aca="true">STDEV(INDIRECT("K"&amp;AD21):INDIRECT("K"&amp;AD22-1))</f>
        <v>2.47487373415278E-007</v>
      </c>
    </row>
    <row r="22" customFormat="false" ht="14.25" hidden="false" customHeight="true" outlineLevel="0" collapsed="false">
      <c r="A22" s="201" t="s">
        <v>540</v>
      </c>
      <c r="B22" s="201" t="s">
        <v>357</v>
      </c>
      <c r="C22" s="198" t="n">
        <v>0</v>
      </c>
      <c r="D22" s="198" t="n">
        <v>200</v>
      </c>
      <c r="E22" s="198" t="n">
        <v>15616</v>
      </c>
      <c r="F22" s="201" t="s">
        <v>358</v>
      </c>
      <c r="G22" s="203" t="n">
        <v>0.00065533</v>
      </c>
      <c r="H22" s="203" t="n">
        <v>1.0577E-005</v>
      </c>
      <c r="I22" s="203" t="n">
        <v>-1.0262E-005</v>
      </c>
      <c r="J22" s="203" t="n">
        <v>-1.752E-007</v>
      </c>
      <c r="K22" s="203" t="n">
        <v>0.00066559</v>
      </c>
      <c r="L22" s="203" t="n">
        <v>1.0753E-005</v>
      </c>
      <c r="M22" s="198" t="n">
        <v>0.93</v>
      </c>
      <c r="N22" s="198" t="n">
        <v>0</v>
      </c>
      <c r="O22" s="198" t="n">
        <v>0</v>
      </c>
      <c r="P22" s="198" t="n">
        <v>0</v>
      </c>
      <c r="Q22" s="198" t="n">
        <v>1</v>
      </c>
      <c r="R22" s="203" t="n">
        <v>6.6559E-006</v>
      </c>
      <c r="S22" s="203" t="n">
        <v>1.075E-007</v>
      </c>
      <c r="T22" s="198" t="n">
        <v>3</v>
      </c>
      <c r="U22" s="198" t="n">
        <v>0</v>
      </c>
      <c r="V22" s="198" t="n">
        <v>0</v>
      </c>
      <c r="W22" s="204" t="s">
        <v>1249</v>
      </c>
      <c r="X22" s="205" t="s">
        <v>1233</v>
      </c>
      <c r="Y22" s="201" t="s">
        <v>361</v>
      </c>
      <c r="Z22" s="201"/>
      <c r="AA22" s="201"/>
      <c r="AB22" s="201"/>
      <c r="AC22" s="201"/>
      <c r="AD22" s="198" t="n">
        <v>42</v>
      </c>
      <c r="AE22" s="198" t="n">
        <v>21</v>
      </c>
      <c r="AF22" s="206" t="str">
        <f aca="true">INDIRECT("A"&amp;AD22)</f>
        <v>121-ALL</v>
      </c>
      <c r="AG22" s="206" t="n">
        <f aca="true">INDIRECT("D"&amp;AD22)</f>
        <v>200</v>
      </c>
      <c r="AH22" s="206" t="n">
        <f aca="true">INDIRECT("E"&amp;AD22)</f>
        <v>15616</v>
      </c>
      <c r="AI22" s="207" t="n">
        <f aca="true">INDIRECT("I"&amp;AD22)</f>
        <v>-1.0262E-005</v>
      </c>
      <c r="AJ22" s="207" t="n">
        <f aca="true">INDIRECT("J"&amp;AD22)</f>
        <v>-1.752E-007</v>
      </c>
      <c r="AK22" s="207" t="n">
        <f aca="true">AVERAGE(INDIRECT("K"&amp;AD22):INDIRECT("K"&amp;AD23-1))</f>
        <v>0.000590855</v>
      </c>
      <c r="AL22" s="207" t="n">
        <f aca="true">AVERAGE(INDIRECT("L"&amp;AD22):INDIRECT("L"&amp;AD23-1))</f>
        <v>1.51095E-005</v>
      </c>
      <c r="AM22" s="203" t="n">
        <f aca="false">(ABS(AK22)/AK22*SQRT((AK22)^2+(AL22)^2))</f>
        <v>0.000591048160487155</v>
      </c>
      <c r="AN22" s="201"/>
      <c r="AO22" s="203" t="n">
        <f aca="true">STDEV(INDIRECT("K"&amp;AD22):INDIRECT("K"&amp;AD23-1))</f>
        <v>1.76069588515455E-006</v>
      </c>
    </row>
    <row r="23" customFormat="false" ht="14.25" hidden="false" customHeight="true" outlineLevel="0" collapsed="false">
      <c r="A23" s="201" t="s">
        <v>540</v>
      </c>
      <c r="B23" s="201" t="s">
        <v>357</v>
      </c>
      <c r="C23" s="198" t="n">
        <v>0</v>
      </c>
      <c r="D23" s="198" t="n">
        <v>200</v>
      </c>
      <c r="E23" s="198" t="n">
        <v>15616</v>
      </c>
      <c r="F23" s="201" t="s">
        <v>358</v>
      </c>
      <c r="G23" s="203" t="n">
        <v>0.00065421</v>
      </c>
      <c r="H23" s="203" t="n">
        <v>3.0124E-005</v>
      </c>
      <c r="I23" s="203" t="n">
        <v>-1.0262E-005</v>
      </c>
      <c r="J23" s="203" t="n">
        <v>-1.752E-007</v>
      </c>
      <c r="K23" s="203" t="n">
        <v>0.00066447</v>
      </c>
      <c r="L23" s="203" t="n">
        <v>3.0299E-005</v>
      </c>
      <c r="M23" s="198" t="n">
        <v>2.61</v>
      </c>
      <c r="N23" s="198" t="n">
        <v>0</v>
      </c>
      <c r="O23" s="198" t="n">
        <v>0</v>
      </c>
      <c r="P23" s="198" t="n">
        <v>0</v>
      </c>
      <c r="Q23" s="198" t="n">
        <v>1</v>
      </c>
      <c r="R23" s="203" t="n">
        <v>6.6447E-006</v>
      </c>
      <c r="S23" s="203" t="n">
        <v>3.03E-007</v>
      </c>
      <c r="T23" s="198" t="n">
        <v>4</v>
      </c>
      <c r="U23" s="198" t="n">
        <v>0</v>
      </c>
      <c r="V23" s="198" t="n">
        <v>0</v>
      </c>
      <c r="W23" s="204" t="s">
        <v>1250</v>
      </c>
      <c r="X23" s="205" t="s">
        <v>1233</v>
      </c>
      <c r="Y23" s="201" t="s">
        <v>361</v>
      </c>
      <c r="Z23" s="201"/>
      <c r="AA23" s="201"/>
      <c r="AB23" s="201"/>
      <c r="AC23" s="201"/>
      <c r="AD23" s="198" t="n">
        <v>44</v>
      </c>
      <c r="AE23" s="198" t="n">
        <v>22</v>
      </c>
      <c r="AF23" s="206" t="str">
        <f aca="true">INDIRECT("A"&amp;AD23)</f>
        <v>122-ALL</v>
      </c>
      <c r="AG23" s="206" t="n">
        <f aca="true">INDIRECT("D"&amp;AD23)</f>
        <v>200</v>
      </c>
      <c r="AH23" s="206" t="n">
        <f aca="true">INDIRECT("E"&amp;AD23)</f>
        <v>15616</v>
      </c>
      <c r="AI23" s="207" t="n">
        <f aca="true">INDIRECT("I"&amp;AD23)</f>
        <v>-1.0262E-005</v>
      </c>
      <c r="AJ23" s="207" t="n">
        <f aca="true">INDIRECT("J"&amp;AD23)</f>
        <v>-1.752E-007</v>
      </c>
      <c r="AK23" s="207" t="n">
        <f aca="true">AVERAGE(INDIRECT("K"&amp;AD23):INDIRECT("K"&amp;AD24-1))</f>
        <v>0.000488685</v>
      </c>
      <c r="AL23" s="207" t="n">
        <f aca="true">AVERAGE(INDIRECT("L"&amp;AD23):INDIRECT("L"&amp;AD24-1))</f>
        <v>1.3928E-005</v>
      </c>
      <c r="AM23" s="203" t="n">
        <f aca="false">(ABS(AK23)/AK23*SQRT((AK23)^2+(AL23)^2))</f>
        <v>0.000488883440514199</v>
      </c>
      <c r="AN23" s="201"/>
      <c r="AO23" s="203" t="n">
        <f aca="true">STDEV(INDIRECT("K"&amp;AD23):INDIRECT("K"&amp;AD24-1))</f>
        <v>5.72756492761075E-007</v>
      </c>
    </row>
    <row r="24" customFormat="false" ht="14.25" hidden="false" customHeight="true" outlineLevel="0" collapsed="false">
      <c r="A24" s="201" t="s">
        <v>558</v>
      </c>
      <c r="B24" s="201" t="s">
        <v>357</v>
      </c>
      <c r="C24" s="198" t="n">
        <v>0</v>
      </c>
      <c r="D24" s="198" t="n">
        <v>200</v>
      </c>
      <c r="E24" s="198" t="n">
        <v>15616</v>
      </c>
      <c r="F24" s="201" t="s">
        <v>358</v>
      </c>
      <c r="G24" s="203" t="n">
        <v>0.0019537</v>
      </c>
      <c r="H24" s="203" t="n">
        <v>7.5E-005</v>
      </c>
      <c r="I24" s="203" t="n">
        <v>-1.0262E-005</v>
      </c>
      <c r="J24" s="203" t="n">
        <v>-1.752E-007</v>
      </c>
      <c r="K24" s="203" t="n">
        <v>0.001964</v>
      </c>
      <c r="L24" s="203" t="n">
        <v>7.52E-005</v>
      </c>
      <c r="M24" s="198" t="n">
        <v>2.19</v>
      </c>
      <c r="N24" s="198" t="n">
        <v>0</v>
      </c>
      <c r="O24" s="198" t="n">
        <v>0</v>
      </c>
      <c r="P24" s="198" t="n">
        <v>0</v>
      </c>
      <c r="Q24" s="198" t="n">
        <v>1</v>
      </c>
      <c r="R24" s="203" t="n">
        <v>1.964E-005</v>
      </c>
      <c r="S24" s="203" t="n">
        <v>7.521E-007</v>
      </c>
      <c r="T24" s="198" t="n">
        <v>4</v>
      </c>
      <c r="U24" s="198" t="n">
        <v>0</v>
      </c>
      <c r="V24" s="198" t="n">
        <v>0</v>
      </c>
      <c r="W24" s="204" t="s">
        <v>803</v>
      </c>
      <c r="X24" s="205" t="s">
        <v>1233</v>
      </c>
      <c r="Y24" s="201" t="s">
        <v>361</v>
      </c>
      <c r="Z24" s="201"/>
      <c r="AA24" s="201"/>
      <c r="AB24" s="201"/>
      <c r="AC24" s="201"/>
      <c r="AD24" s="198" t="n">
        <v>46</v>
      </c>
      <c r="AE24" s="198" t="n">
        <v>23</v>
      </c>
      <c r="AF24" s="206" t="str">
        <f aca="true">INDIRECT("A"&amp;AD24)</f>
        <v>123-ALL</v>
      </c>
      <c r="AG24" s="206" t="n">
        <f aca="true">INDIRECT("D"&amp;AD24)</f>
        <v>200</v>
      </c>
      <c r="AH24" s="206" t="n">
        <f aca="true">INDIRECT("E"&amp;AD24)</f>
        <v>15616</v>
      </c>
      <c r="AI24" s="207" t="n">
        <f aca="true">INDIRECT("I"&amp;AD24)</f>
        <v>-1.0262E-005</v>
      </c>
      <c r="AJ24" s="207" t="n">
        <f aca="true">INDIRECT("J"&amp;AD24)</f>
        <v>-1.752E-007</v>
      </c>
      <c r="AK24" s="207" t="n">
        <f aca="true">AVERAGE(INDIRECT("K"&amp;AD24):INDIRECT("K"&amp;AD25-1))</f>
        <v>0.00136475</v>
      </c>
      <c r="AL24" s="207" t="n">
        <f aca="true">AVERAGE(INDIRECT("L"&amp;AD24):INDIRECT("L"&amp;AD25-1))</f>
        <v>5.235E-005</v>
      </c>
      <c r="AM24" s="203" t="n">
        <f aca="false">(ABS(AK24)/AK24*SQRT((AK24)^2+(AL24)^2))</f>
        <v>0.00136575366922443</v>
      </c>
      <c r="AN24" s="201"/>
      <c r="AO24" s="203" t="n">
        <f aca="true">STDEV(INDIRECT("K"&amp;AD24):INDIRECT("K"&amp;AD25-1))</f>
        <v>1.48492424049167E-006</v>
      </c>
    </row>
    <row r="25" customFormat="false" ht="14.25" hidden="false" customHeight="true" outlineLevel="0" collapsed="false">
      <c r="A25" s="201" t="s">
        <v>558</v>
      </c>
      <c r="B25" s="201" t="s">
        <v>357</v>
      </c>
      <c r="C25" s="198" t="n">
        <v>0</v>
      </c>
      <c r="D25" s="198" t="n">
        <v>200</v>
      </c>
      <c r="E25" s="198" t="n">
        <v>15616</v>
      </c>
      <c r="F25" s="201" t="s">
        <v>358</v>
      </c>
      <c r="G25" s="203" t="n">
        <v>0.0019538</v>
      </c>
      <c r="H25" s="203" t="n">
        <v>7.48E-005</v>
      </c>
      <c r="I25" s="203" t="n">
        <v>-1.0262E-005</v>
      </c>
      <c r="J25" s="203" t="n">
        <v>-1.752E-007</v>
      </c>
      <c r="K25" s="203" t="n">
        <v>0.0019641</v>
      </c>
      <c r="L25" s="203" t="n">
        <v>7.5E-005</v>
      </c>
      <c r="M25" s="198" t="n">
        <v>2.19</v>
      </c>
      <c r="N25" s="198" t="n">
        <v>0</v>
      </c>
      <c r="O25" s="198" t="n">
        <v>0</v>
      </c>
      <c r="P25" s="198" t="n">
        <v>0</v>
      </c>
      <c r="Q25" s="198" t="n">
        <v>1</v>
      </c>
      <c r="R25" s="203" t="n">
        <v>1.9641E-005</v>
      </c>
      <c r="S25" s="203" t="n">
        <v>7.501E-007</v>
      </c>
      <c r="T25" s="198" t="n">
        <v>4</v>
      </c>
      <c r="U25" s="198" t="n">
        <v>0</v>
      </c>
      <c r="V25" s="198" t="n">
        <v>0</v>
      </c>
      <c r="W25" s="204" t="s">
        <v>804</v>
      </c>
      <c r="X25" s="205" t="s">
        <v>1233</v>
      </c>
      <c r="Y25" s="201" t="s">
        <v>361</v>
      </c>
      <c r="Z25" s="201"/>
      <c r="AA25" s="201"/>
      <c r="AB25" s="201"/>
      <c r="AC25" s="201"/>
      <c r="AD25" s="198" t="n">
        <v>48</v>
      </c>
      <c r="AE25" s="198" t="n">
        <v>24</v>
      </c>
      <c r="AF25" s="206" t="str">
        <f aca="true">INDIRECT("A"&amp;AD25)</f>
        <v>124-ALL</v>
      </c>
      <c r="AG25" s="206" t="n">
        <f aca="true">INDIRECT("D"&amp;AD25)</f>
        <v>200</v>
      </c>
      <c r="AH25" s="206" t="n">
        <f aca="true">INDIRECT("E"&amp;AD25)</f>
        <v>15616</v>
      </c>
      <c r="AI25" s="207" t="n">
        <f aca="true">INDIRECT("I"&amp;AD25)</f>
        <v>-1.0262E-005</v>
      </c>
      <c r="AJ25" s="207" t="n">
        <f aca="true">INDIRECT("J"&amp;AD25)</f>
        <v>-1.752E-007</v>
      </c>
      <c r="AK25" s="207" t="n">
        <f aca="true">AVERAGE(INDIRECT("K"&amp;AD25):INDIRECT("K"&amp;AD26-1))</f>
        <v>0.00062477</v>
      </c>
      <c r="AL25" s="207" t="n">
        <f aca="true">AVERAGE(INDIRECT("L"&amp;AD25):INDIRECT("L"&amp;AD26-1))</f>
        <v>1.2016E-005</v>
      </c>
      <c r="AM25" s="203" t="n">
        <f aca="false">(ABS(AK25)/AK25*SQRT((AK25)^2+(AL25)^2))</f>
        <v>0.000624885539243788</v>
      </c>
      <c r="AN25" s="201"/>
      <c r="AO25" s="203" t="n">
        <f aca="true">STDEV(INDIRECT("K"&amp;AD25):INDIRECT("K"&amp;AD26-1))</f>
        <v>1.14551298552223E-006</v>
      </c>
    </row>
    <row r="26" customFormat="false" ht="14.25" hidden="false" customHeight="true" outlineLevel="0" collapsed="false">
      <c r="A26" s="201" t="s">
        <v>576</v>
      </c>
      <c r="B26" s="201" t="s">
        <v>357</v>
      </c>
      <c r="C26" s="198" t="n">
        <v>0</v>
      </c>
      <c r="D26" s="198" t="n">
        <v>200</v>
      </c>
      <c r="E26" s="198" t="n">
        <v>15616</v>
      </c>
      <c r="F26" s="201" t="s">
        <v>358</v>
      </c>
      <c r="G26" s="203" t="n">
        <v>0.00061755</v>
      </c>
      <c r="H26" s="203" t="n">
        <v>1.2653E-005</v>
      </c>
      <c r="I26" s="203" t="n">
        <v>-1.0262E-005</v>
      </c>
      <c r="J26" s="203" t="n">
        <v>-1.752E-007</v>
      </c>
      <c r="K26" s="203" t="n">
        <v>0.00062781</v>
      </c>
      <c r="L26" s="203" t="n">
        <v>1.2828E-005</v>
      </c>
      <c r="M26" s="198" t="n">
        <v>1.17</v>
      </c>
      <c r="N26" s="198" t="n">
        <v>0</v>
      </c>
      <c r="O26" s="198" t="n">
        <v>0</v>
      </c>
      <c r="P26" s="198" t="n">
        <v>0</v>
      </c>
      <c r="Q26" s="198" t="n">
        <v>1</v>
      </c>
      <c r="R26" s="203" t="n">
        <v>6.2781E-006</v>
      </c>
      <c r="S26" s="203" t="n">
        <v>1.283E-007</v>
      </c>
      <c r="T26" s="198" t="n">
        <v>3</v>
      </c>
      <c r="U26" s="198" t="n">
        <v>0</v>
      </c>
      <c r="V26" s="198" t="n">
        <v>0</v>
      </c>
      <c r="W26" s="204" t="s">
        <v>1251</v>
      </c>
      <c r="X26" s="205" t="s">
        <v>1233</v>
      </c>
      <c r="Y26" s="201" t="s">
        <v>361</v>
      </c>
      <c r="Z26" s="201"/>
      <c r="AA26" s="201"/>
      <c r="AB26" s="201"/>
      <c r="AC26" s="201"/>
      <c r="AD26" s="198" t="n">
        <v>50</v>
      </c>
      <c r="AE26" s="198" t="n">
        <v>25</v>
      </c>
      <c r="AF26" s="206" t="str">
        <f aca="true">INDIRECT("A"&amp;AD26)</f>
        <v>125-ALL</v>
      </c>
      <c r="AG26" s="206" t="n">
        <f aca="true">INDIRECT("D"&amp;AD26)</f>
        <v>200</v>
      </c>
      <c r="AH26" s="206" t="n">
        <f aca="true">INDIRECT("E"&amp;AD26)</f>
        <v>15616</v>
      </c>
      <c r="AI26" s="207" t="n">
        <f aca="true">INDIRECT("I"&amp;AD26)</f>
        <v>-1.0262E-005</v>
      </c>
      <c r="AJ26" s="207" t="n">
        <f aca="true">INDIRECT("J"&amp;AD26)</f>
        <v>-1.752E-007</v>
      </c>
      <c r="AK26" s="207" t="n">
        <f aca="true">AVERAGE(INDIRECT("K"&amp;AD26):INDIRECT("K"&amp;AD27-1))</f>
        <v>0.00085173</v>
      </c>
      <c r="AL26" s="207" t="n">
        <f aca="true">AVERAGE(INDIRECT("L"&amp;AD26):INDIRECT("L"&amp;AD27-1))</f>
        <v>3.9098E-005</v>
      </c>
      <c r="AM26" s="203" t="n">
        <f aca="false">(ABS(AK26)/AK26*SQRT((AK26)^2+(AL26)^2))</f>
        <v>0.000852626909324354</v>
      </c>
      <c r="AN26" s="201"/>
      <c r="AO26" s="203" t="n">
        <f aca="true">STDEV(INDIRECT("K"&amp;AD26):INDIRECT("K"&amp;AD27-1))</f>
        <v>1.7253405460952E-006</v>
      </c>
    </row>
    <row r="27" customFormat="false" ht="14.25" hidden="false" customHeight="true" outlineLevel="0" collapsed="false">
      <c r="A27" s="201" t="s">
        <v>576</v>
      </c>
      <c r="B27" s="201" t="s">
        <v>357</v>
      </c>
      <c r="C27" s="198" t="n">
        <v>0</v>
      </c>
      <c r="D27" s="198" t="n">
        <v>200</v>
      </c>
      <c r="E27" s="198" t="n">
        <v>15616</v>
      </c>
      <c r="F27" s="201" t="s">
        <v>358</v>
      </c>
      <c r="G27" s="203" t="n">
        <v>0.00061748</v>
      </c>
      <c r="H27" s="203" t="n">
        <v>1.2274E-005</v>
      </c>
      <c r="I27" s="203" t="n">
        <v>-1.0262E-005</v>
      </c>
      <c r="J27" s="203" t="n">
        <v>-1.752E-007</v>
      </c>
      <c r="K27" s="203" t="n">
        <v>0.00062774</v>
      </c>
      <c r="L27" s="203" t="n">
        <v>1.2449E-005</v>
      </c>
      <c r="M27" s="198" t="n">
        <v>1.14</v>
      </c>
      <c r="N27" s="198" t="n">
        <v>0</v>
      </c>
      <c r="O27" s="198" t="n">
        <v>0</v>
      </c>
      <c r="P27" s="198" t="n">
        <v>0</v>
      </c>
      <c r="Q27" s="198" t="n">
        <v>1</v>
      </c>
      <c r="R27" s="203" t="n">
        <v>6.2774E-006</v>
      </c>
      <c r="S27" s="203" t="n">
        <v>1.245E-007</v>
      </c>
      <c r="T27" s="198" t="n">
        <v>3</v>
      </c>
      <c r="U27" s="198" t="n">
        <v>0</v>
      </c>
      <c r="V27" s="198" t="n">
        <v>0</v>
      </c>
      <c r="W27" s="204" t="s">
        <v>1252</v>
      </c>
      <c r="X27" s="205" t="s">
        <v>1233</v>
      </c>
      <c r="Y27" s="201" t="s">
        <v>361</v>
      </c>
      <c r="Z27" s="201"/>
      <c r="AA27" s="201"/>
      <c r="AB27" s="201"/>
      <c r="AC27" s="201"/>
      <c r="AD27" s="198" t="n">
        <v>52</v>
      </c>
      <c r="AE27" s="198" t="n">
        <v>26</v>
      </c>
      <c r="AF27" s="206" t="str">
        <f aca="true">INDIRECT("A"&amp;AD27)</f>
        <v>126-ALL</v>
      </c>
      <c r="AG27" s="206" t="n">
        <f aca="true">INDIRECT("D"&amp;AD27)</f>
        <v>200</v>
      </c>
      <c r="AH27" s="206" t="n">
        <f aca="true">INDIRECT("E"&amp;AD27)</f>
        <v>15616</v>
      </c>
      <c r="AI27" s="207" t="n">
        <f aca="true">INDIRECT("I"&amp;AD27)</f>
        <v>-1.0262E-005</v>
      </c>
      <c r="AJ27" s="207" t="n">
        <f aca="true">INDIRECT("J"&amp;AD27)</f>
        <v>-1.752E-007</v>
      </c>
      <c r="AK27" s="207" t="n">
        <f aca="true">AVERAGE(INDIRECT("K"&amp;AD27):INDIRECT("K"&amp;AD28-1))</f>
        <v>0.00051381</v>
      </c>
      <c r="AL27" s="207" t="n">
        <f aca="true">AVERAGE(INDIRECT("L"&amp;AD27):INDIRECT("L"&amp;AD28-1))</f>
        <v>1.36475E-005</v>
      </c>
      <c r="AM27" s="203" t="n">
        <f aca="false">(ABS(AK27)/AK27*SQRT((AK27)^2+(AL27)^2))</f>
        <v>0.000513991216224801</v>
      </c>
      <c r="AN27" s="201"/>
      <c r="AO27" s="203" t="n">
        <f aca="true">STDEV(INDIRECT("K"&amp;AD27):INDIRECT("K"&amp;AD28-1))</f>
        <v>4.24264068711709E-008</v>
      </c>
    </row>
    <row r="28" customFormat="false" ht="14.25" hidden="false" customHeight="true" outlineLevel="0" collapsed="false">
      <c r="A28" s="201" t="s">
        <v>594</v>
      </c>
      <c r="B28" s="201" t="s">
        <v>357</v>
      </c>
      <c r="C28" s="198" t="n">
        <v>0</v>
      </c>
      <c r="D28" s="198" t="n">
        <v>200</v>
      </c>
      <c r="E28" s="198" t="n">
        <v>15616</v>
      </c>
      <c r="F28" s="201" t="s">
        <v>358</v>
      </c>
      <c r="G28" s="203" t="n">
        <v>0.00055285</v>
      </c>
      <c r="H28" s="203" t="n">
        <v>2.3447E-005</v>
      </c>
      <c r="I28" s="203" t="n">
        <v>-1.0262E-005</v>
      </c>
      <c r="J28" s="203" t="n">
        <v>-1.752E-007</v>
      </c>
      <c r="K28" s="203" t="n">
        <v>0.00056312</v>
      </c>
      <c r="L28" s="203" t="n">
        <v>2.3622E-005</v>
      </c>
      <c r="M28" s="198" t="n">
        <v>2.4</v>
      </c>
      <c r="N28" s="198" t="n">
        <v>0</v>
      </c>
      <c r="O28" s="198" t="n">
        <v>0</v>
      </c>
      <c r="P28" s="198" t="n">
        <v>0</v>
      </c>
      <c r="Q28" s="198" t="n">
        <v>1</v>
      </c>
      <c r="R28" s="203" t="n">
        <v>5.6312E-006</v>
      </c>
      <c r="S28" s="203" t="n">
        <v>2.362E-007</v>
      </c>
      <c r="T28" s="198" t="n">
        <v>3</v>
      </c>
      <c r="U28" s="198" t="n">
        <v>0</v>
      </c>
      <c r="V28" s="198" t="n">
        <v>0</v>
      </c>
      <c r="W28" s="204" t="s">
        <v>1253</v>
      </c>
      <c r="X28" s="205" t="s">
        <v>1233</v>
      </c>
      <c r="Y28" s="201" t="s">
        <v>361</v>
      </c>
      <c r="Z28" s="201"/>
      <c r="AA28" s="201"/>
      <c r="AB28" s="201"/>
      <c r="AC28" s="201"/>
      <c r="AD28" s="198" t="n">
        <v>54</v>
      </c>
      <c r="AE28" s="198" t="n">
        <v>27</v>
      </c>
      <c r="AF28" s="206" t="str">
        <f aca="true">INDIRECT("A"&amp;AD28)</f>
        <v>127-ALL</v>
      </c>
      <c r="AG28" s="206" t="n">
        <f aca="true">INDIRECT("D"&amp;AD28)</f>
        <v>200</v>
      </c>
      <c r="AH28" s="206" t="n">
        <f aca="true">INDIRECT("E"&amp;AD28)</f>
        <v>15616</v>
      </c>
      <c r="AI28" s="207" t="n">
        <f aca="true">INDIRECT("I"&amp;AD28)</f>
        <v>-1.0262E-005</v>
      </c>
      <c r="AJ28" s="207" t="n">
        <f aca="true">INDIRECT("J"&amp;AD28)</f>
        <v>-1.752E-007</v>
      </c>
      <c r="AK28" s="207" t="n">
        <f aca="true">AVERAGE(INDIRECT("K"&amp;AD28):INDIRECT("K"&amp;AD29-1))</f>
        <v>0.000555145</v>
      </c>
      <c r="AL28" s="207" t="n">
        <f aca="true">AVERAGE(INDIRECT("L"&amp;AD28):INDIRECT("L"&amp;AD29-1))</f>
        <v>1.51595E-005</v>
      </c>
      <c r="AM28" s="203" t="n">
        <f aca="false">(ABS(AK28)/AK28*SQRT((AK28)^2+(AL28)^2))</f>
        <v>0.000555351943784525</v>
      </c>
      <c r="AN28" s="201"/>
      <c r="AO28" s="203" t="n">
        <f aca="true">STDEV(INDIRECT("K"&amp;AD28):INDIRECT("K"&amp;AD29-1))</f>
        <v>6.85893577750941E-007</v>
      </c>
    </row>
    <row r="29" customFormat="false" ht="14.25" hidden="false" customHeight="true" outlineLevel="0" collapsed="false">
      <c r="A29" s="201" t="s">
        <v>594</v>
      </c>
      <c r="B29" s="201" t="s">
        <v>357</v>
      </c>
      <c r="C29" s="198" t="n">
        <v>0</v>
      </c>
      <c r="D29" s="198" t="n">
        <v>200</v>
      </c>
      <c r="E29" s="198" t="n">
        <v>15616</v>
      </c>
      <c r="F29" s="201" t="s">
        <v>358</v>
      </c>
      <c r="G29" s="203" t="n">
        <v>0.00055262</v>
      </c>
      <c r="H29" s="203" t="n">
        <v>2.2928E-005</v>
      </c>
      <c r="I29" s="203" t="n">
        <v>-1.0262E-005</v>
      </c>
      <c r="J29" s="203" t="n">
        <v>-1.752E-007</v>
      </c>
      <c r="K29" s="203" t="n">
        <v>0.00056288</v>
      </c>
      <c r="L29" s="203" t="n">
        <v>2.3103E-005</v>
      </c>
      <c r="M29" s="198" t="n">
        <v>2.35</v>
      </c>
      <c r="N29" s="198" t="n">
        <v>0</v>
      </c>
      <c r="O29" s="198" t="n">
        <v>0</v>
      </c>
      <c r="P29" s="198" t="n">
        <v>0</v>
      </c>
      <c r="Q29" s="198" t="n">
        <v>1</v>
      </c>
      <c r="R29" s="203" t="n">
        <v>5.6288E-006</v>
      </c>
      <c r="S29" s="203" t="n">
        <v>2.31E-007</v>
      </c>
      <c r="T29" s="198" t="n">
        <v>3</v>
      </c>
      <c r="U29" s="198" t="n">
        <v>0</v>
      </c>
      <c r="V29" s="198" t="n">
        <v>0</v>
      </c>
      <c r="W29" s="204" t="s">
        <v>1254</v>
      </c>
      <c r="X29" s="205" t="s">
        <v>1233</v>
      </c>
      <c r="Y29" s="201" t="s">
        <v>361</v>
      </c>
      <c r="Z29" s="201"/>
      <c r="AA29" s="201"/>
      <c r="AB29" s="201"/>
      <c r="AC29" s="201"/>
      <c r="AD29" s="198" t="n">
        <v>56</v>
      </c>
      <c r="AE29" s="198" t="n">
        <v>28</v>
      </c>
      <c r="AF29" s="206" t="str">
        <f aca="true">INDIRECT("A"&amp;AD29)</f>
        <v>128-ALL</v>
      </c>
      <c r="AG29" s="206" t="n">
        <f aca="true">INDIRECT("D"&amp;AD29)</f>
        <v>200</v>
      </c>
      <c r="AH29" s="206" t="n">
        <f aca="true">INDIRECT("E"&amp;AD29)</f>
        <v>15616</v>
      </c>
      <c r="AI29" s="207" t="n">
        <f aca="true">INDIRECT("I"&amp;AD29)</f>
        <v>-1.0262E-005</v>
      </c>
      <c r="AJ29" s="207" t="n">
        <f aca="true">INDIRECT("J"&amp;AD29)</f>
        <v>-1.752E-007</v>
      </c>
      <c r="AK29" s="207" t="n">
        <f aca="true">AVERAGE(INDIRECT("K"&amp;AD29):INDIRECT("K"&amp;AD30-1))</f>
        <v>0.00055561</v>
      </c>
      <c r="AL29" s="207" t="n">
        <f aca="true">AVERAGE(INDIRECT("L"&amp;AD29):INDIRECT("L"&amp;AD30-1))</f>
        <v>1.29355E-005</v>
      </c>
      <c r="AM29" s="203" t="n">
        <f aca="false">(ABS(AK29)/AK29*SQRT((AK29)^2+(AL29)^2))</f>
        <v>0.000555760559288125</v>
      </c>
      <c r="AN29" s="201"/>
      <c r="AO29" s="203" t="n">
        <f aca="true">STDEV(INDIRECT("K"&amp;AD29):INDIRECT("K"&amp;AD30-1))</f>
        <v>7.91959594928983E-007</v>
      </c>
    </row>
    <row r="30" customFormat="false" ht="14.25" hidden="false" customHeight="true" outlineLevel="0" collapsed="false">
      <c r="A30" s="201" t="s">
        <v>612</v>
      </c>
      <c r="B30" s="201" t="s">
        <v>357</v>
      </c>
      <c r="C30" s="198" t="n">
        <v>0</v>
      </c>
      <c r="D30" s="198" t="n">
        <v>200</v>
      </c>
      <c r="E30" s="198" t="n">
        <v>15616</v>
      </c>
      <c r="F30" s="201" t="s">
        <v>358</v>
      </c>
      <c r="G30" s="203" t="n">
        <v>0.0006462</v>
      </c>
      <c r="H30" s="203" t="n">
        <v>2.6083E-005</v>
      </c>
      <c r="I30" s="203" t="n">
        <v>-1.0262E-005</v>
      </c>
      <c r="J30" s="203" t="n">
        <v>-1.752E-007</v>
      </c>
      <c r="K30" s="203" t="n">
        <v>0.00065646</v>
      </c>
      <c r="L30" s="203" t="n">
        <v>2.6258E-005</v>
      </c>
      <c r="M30" s="198" t="n">
        <v>2.29</v>
      </c>
      <c r="N30" s="198" t="n">
        <v>0</v>
      </c>
      <c r="O30" s="198" t="n">
        <v>0</v>
      </c>
      <c r="P30" s="198" t="n">
        <v>0</v>
      </c>
      <c r="Q30" s="198" t="n">
        <v>1</v>
      </c>
      <c r="R30" s="203" t="n">
        <v>6.5646E-006</v>
      </c>
      <c r="S30" s="203" t="n">
        <v>2.626E-007</v>
      </c>
      <c r="T30" s="198" t="n">
        <v>3</v>
      </c>
      <c r="U30" s="198" t="n">
        <v>0</v>
      </c>
      <c r="V30" s="198" t="n">
        <v>0</v>
      </c>
      <c r="W30" s="204" t="s">
        <v>1255</v>
      </c>
      <c r="X30" s="205" t="s">
        <v>1233</v>
      </c>
      <c r="Y30" s="201" t="s">
        <v>361</v>
      </c>
      <c r="Z30" s="201"/>
      <c r="AA30" s="201"/>
      <c r="AB30" s="201"/>
      <c r="AC30" s="201"/>
      <c r="AD30" s="198" t="n">
        <v>58</v>
      </c>
      <c r="AE30" s="198" t="n">
        <v>29</v>
      </c>
      <c r="AF30" s="206" t="str">
        <f aca="true">INDIRECT("A"&amp;AD30)</f>
        <v>129-ALL</v>
      </c>
      <c r="AG30" s="206" t="n">
        <f aca="true">INDIRECT("D"&amp;AD30)</f>
        <v>200</v>
      </c>
      <c r="AH30" s="206" t="n">
        <f aca="true">INDIRECT("E"&amp;AD30)</f>
        <v>15616</v>
      </c>
      <c r="AI30" s="207" t="n">
        <f aca="true">INDIRECT("I"&amp;AD30)</f>
        <v>-1.0262E-005</v>
      </c>
      <c r="AJ30" s="207" t="n">
        <f aca="true">INDIRECT("J"&amp;AD30)</f>
        <v>-1.752E-007</v>
      </c>
      <c r="AK30" s="207" t="n">
        <f aca="true">AVERAGE(INDIRECT("K"&amp;AD30):INDIRECT("K"&amp;AD31-1))</f>
        <v>0.000356575</v>
      </c>
      <c r="AL30" s="207" t="n">
        <f aca="true">AVERAGE(INDIRECT("L"&amp;AD30):INDIRECT("L"&amp;AD31-1))</f>
        <v>1.54605E-005</v>
      </c>
      <c r="AM30" s="203" t="n">
        <f aca="false">(ABS(AK30)/AK30*SQRT((AK30)^2+(AL30)^2))</f>
        <v>0.000356910013428105</v>
      </c>
      <c r="AN30" s="201"/>
      <c r="AO30" s="203" t="n">
        <f aca="true">STDEV(INDIRECT("K"&amp;AD30):INDIRECT("K"&amp;AD31-1))</f>
        <v>1.62634559672898E-007</v>
      </c>
    </row>
    <row r="31" customFormat="false" ht="14.25" hidden="false" customHeight="true" outlineLevel="0" collapsed="false">
      <c r="A31" s="201" t="s">
        <v>612</v>
      </c>
      <c r="B31" s="201" t="s">
        <v>357</v>
      </c>
      <c r="C31" s="198" t="n">
        <v>0</v>
      </c>
      <c r="D31" s="198" t="n">
        <v>200</v>
      </c>
      <c r="E31" s="198" t="n">
        <v>15616</v>
      </c>
      <c r="F31" s="201" t="s">
        <v>358</v>
      </c>
      <c r="G31" s="203" t="n">
        <v>0.00064632</v>
      </c>
      <c r="H31" s="203" t="n">
        <v>2.5402E-005</v>
      </c>
      <c r="I31" s="203" t="n">
        <v>-1.0262E-005</v>
      </c>
      <c r="J31" s="203" t="n">
        <v>-1.752E-007</v>
      </c>
      <c r="K31" s="203" t="n">
        <v>0.00065659</v>
      </c>
      <c r="L31" s="203" t="n">
        <v>2.5577E-005</v>
      </c>
      <c r="M31" s="198" t="n">
        <v>2.23</v>
      </c>
      <c r="N31" s="198" t="n">
        <v>0</v>
      </c>
      <c r="O31" s="198" t="n">
        <v>0</v>
      </c>
      <c r="P31" s="198" t="n">
        <v>0</v>
      </c>
      <c r="Q31" s="198" t="n">
        <v>1</v>
      </c>
      <c r="R31" s="203" t="n">
        <v>6.5659E-006</v>
      </c>
      <c r="S31" s="203" t="n">
        <v>2.558E-007</v>
      </c>
      <c r="T31" s="198" t="n">
        <v>3</v>
      </c>
      <c r="U31" s="198" t="n">
        <v>0</v>
      </c>
      <c r="V31" s="198" t="n">
        <v>0</v>
      </c>
      <c r="W31" s="204" t="s">
        <v>1256</v>
      </c>
      <c r="X31" s="205" t="s">
        <v>1233</v>
      </c>
      <c r="Y31" s="201" t="s">
        <v>361</v>
      </c>
      <c r="Z31" s="201"/>
      <c r="AA31" s="201"/>
      <c r="AB31" s="201"/>
      <c r="AC31" s="201"/>
      <c r="AD31" s="198" t="n">
        <v>60</v>
      </c>
      <c r="AE31" s="198" t="n">
        <v>30</v>
      </c>
      <c r="AF31" s="206" t="str">
        <f aca="true">INDIRECT("A"&amp;AD31)</f>
        <v>130-ALL</v>
      </c>
      <c r="AG31" s="206" t="n">
        <f aca="true">INDIRECT("D"&amp;AD31)</f>
        <v>200</v>
      </c>
      <c r="AH31" s="206" t="n">
        <f aca="true">INDIRECT("E"&amp;AD31)</f>
        <v>15616</v>
      </c>
      <c r="AI31" s="207" t="n">
        <f aca="true">INDIRECT("I"&amp;AD31)</f>
        <v>-1.0262E-005</v>
      </c>
      <c r="AJ31" s="207" t="n">
        <f aca="true">INDIRECT("J"&amp;AD31)</f>
        <v>-1.752E-007</v>
      </c>
      <c r="AK31" s="207" t="n">
        <f aca="true">AVERAGE(INDIRECT("K"&amp;AD31):INDIRECT("K"&amp;AD32-1))</f>
        <v>0.0009842</v>
      </c>
      <c r="AL31" s="207" t="n">
        <f aca="true">AVERAGE(INDIRECT("L"&amp;AD31):INDIRECT("L"&amp;AD32-1))</f>
        <v>4.7871E-005</v>
      </c>
      <c r="AM31" s="203" t="n">
        <f aca="false">(ABS(AK31)/AK31*SQRT((AK31)^2+(AL31)^2))</f>
        <v>0.000985363523092366</v>
      </c>
      <c r="AN31" s="201"/>
      <c r="AO31" s="203" t="n">
        <f aca="true">STDEV(INDIRECT("K"&amp;AD31):INDIRECT("K"&amp;AD32-1))</f>
        <v>3.3941125496952E-007</v>
      </c>
    </row>
    <row r="32" customFormat="false" ht="14.25" hidden="false" customHeight="true" outlineLevel="0" collapsed="false">
      <c r="A32" s="201" t="s">
        <v>630</v>
      </c>
      <c r="B32" s="201" t="s">
        <v>357</v>
      </c>
      <c r="C32" s="198" t="n">
        <v>0</v>
      </c>
      <c r="D32" s="198" t="n">
        <v>200</v>
      </c>
      <c r="E32" s="198" t="n">
        <v>15616</v>
      </c>
      <c r="F32" s="201" t="s">
        <v>358</v>
      </c>
      <c r="G32" s="203" t="n">
        <v>0.00048947</v>
      </c>
      <c r="H32" s="203" t="n">
        <v>1.3018E-005</v>
      </c>
      <c r="I32" s="203" t="n">
        <v>-1.0262E-005</v>
      </c>
      <c r="J32" s="203" t="n">
        <v>-1.752E-007</v>
      </c>
      <c r="K32" s="203" t="n">
        <v>0.00049973</v>
      </c>
      <c r="L32" s="203" t="n">
        <v>1.3193E-005</v>
      </c>
      <c r="M32" s="198" t="n">
        <v>1.51</v>
      </c>
      <c r="N32" s="198" t="n">
        <v>0</v>
      </c>
      <c r="O32" s="198" t="n">
        <v>0</v>
      </c>
      <c r="P32" s="198" t="n">
        <v>0</v>
      </c>
      <c r="Q32" s="198" t="n">
        <v>1</v>
      </c>
      <c r="R32" s="203" t="n">
        <v>4.9973E-006</v>
      </c>
      <c r="S32" s="203" t="n">
        <v>1.319E-007</v>
      </c>
      <c r="T32" s="198" t="n">
        <v>3</v>
      </c>
      <c r="U32" s="198" t="n">
        <v>0</v>
      </c>
      <c r="V32" s="198" t="n">
        <v>0</v>
      </c>
      <c r="W32" s="204" t="s">
        <v>1257</v>
      </c>
      <c r="X32" s="205" t="s">
        <v>1233</v>
      </c>
      <c r="Y32" s="201" t="s">
        <v>361</v>
      </c>
      <c r="Z32" s="201"/>
      <c r="AA32" s="201"/>
      <c r="AB32" s="201"/>
      <c r="AC32" s="201"/>
      <c r="AD32" s="198" t="n">
        <v>62</v>
      </c>
      <c r="AE32" s="198" t="n">
        <v>31</v>
      </c>
      <c r="AF32" s="206" t="str">
        <f aca="true">INDIRECT("A"&amp;AD32)</f>
        <v>131-ALL</v>
      </c>
      <c r="AG32" s="206" t="n">
        <f aca="true">INDIRECT("D"&amp;AD32)</f>
        <v>200</v>
      </c>
      <c r="AH32" s="206" t="n">
        <f aca="true">INDIRECT("E"&amp;AD32)</f>
        <v>15616</v>
      </c>
      <c r="AI32" s="207" t="n">
        <f aca="true">INDIRECT("I"&amp;AD32)</f>
        <v>-1.0262E-005</v>
      </c>
      <c r="AJ32" s="207" t="n">
        <f aca="true">INDIRECT("J"&amp;AD32)</f>
        <v>-1.752E-007</v>
      </c>
      <c r="AK32" s="207" t="n">
        <f aca="true">AVERAGE(INDIRECT("K"&amp;AD32):INDIRECT("K"&amp;AD33-1))</f>
        <v>0.00065796</v>
      </c>
      <c r="AL32" s="207" t="n">
        <f aca="true">AVERAGE(INDIRECT("L"&amp;AD32):INDIRECT("L"&amp;AD33-1))</f>
        <v>1.05495E-005</v>
      </c>
      <c r="AM32" s="203" t="n">
        <f aca="false">(ABS(AK32)/AK32*SQRT((AK32)^2+(AL32)^2))</f>
        <v>0.000658044568057704</v>
      </c>
      <c r="AN32" s="201"/>
      <c r="AO32" s="203" t="n">
        <f aca="true">STDEV(INDIRECT("K"&amp;AD32):INDIRECT("K"&amp;AD33-1))</f>
        <v>1.6970562748476E-007</v>
      </c>
    </row>
    <row r="33" customFormat="false" ht="14.25" hidden="false" customHeight="true" outlineLevel="0" collapsed="false">
      <c r="A33" s="201" t="s">
        <v>630</v>
      </c>
      <c r="B33" s="201" t="s">
        <v>357</v>
      </c>
      <c r="C33" s="198" t="n">
        <v>0</v>
      </c>
      <c r="D33" s="198" t="n">
        <v>200</v>
      </c>
      <c r="E33" s="198" t="n">
        <v>15616</v>
      </c>
      <c r="F33" s="201" t="s">
        <v>358</v>
      </c>
      <c r="G33" s="203" t="n">
        <v>0.00048936</v>
      </c>
      <c r="H33" s="203" t="n">
        <v>1.2429E-005</v>
      </c>
      <c r="I33" s="203" t="n">
        <v>-1.0262E-005</v>
      </c>
      <c r="J33" s="203" t="n">
        <v>-1.752E-007</v>
      </c>
      <c r="K33" s="203" t="n">
        <v>0.00049963</v>
      </c>
      <c r="L33" s="203" t="n">
        <v>1.2605E-005</v>
      </c>
      <c r="M33" s="198" t="n">
        <v>1.45</v>
      </c>
      <c r="N33" s="198" t="n">
        <v>0</v>
      </c>
      <c r="O33" s="198" t="n">
        <v>0</v>
      </c>
      <c r="P33" s="198" t="n">
        <v>0</v>
      </c>
      <c r="Q33" s="198" t="n">
        <v>1</v>
      </c>
      <c r="R33" s="203" t="n">
        <v>4.9963E-006</v>
      </c>
      <c r="S33" s="203" t="n">
        <v>1.26E-007</v>
      </c>
      <c r="T33" s="198" t="n">
        <v>3</v>
      </c>
      <c r="U33" s="198" t="n">
        <v>0</v>
      </c>
      <c r="V33" s="198" t="n">
        <v>0</v>
      </c>
      <c r="W33" s="204" t="s">
        <v>1258</v>
      </c>
      <c r="X33" s="205" t="s">
        <v>1233</v>
      </c>
      <c r="Y33" s="201" t="s">
        <v>361</v>
      </c>
      <c r="Z33" s="201"/>
      <c r="AA33" s="201"/>
      <c r="AB33" s="201"/>
      <c r="AC33" s="201"/>
      <c r="AD33" s="198" t="n">
        <v>64</v>
      </c>
      <c r="AE33" s="198" t="n">
        <v>32</v>
      </c>
      <c r="AF33" s="206" t="str">
        <f aca="true">INDIRECT("A"&amp;AD33)</f>
        <v>132-ALL</v>
      </c>
      <c r="AG33" s="206" t="n">
        <f aca="true">INDIRECT("D"&amp;AD33)</f>
        <v>200</v>
      </c>
      <c r="AH33" s="206" t="n">
        <f aca="true">INDIRECT("E"&amp;AD33)</f>
        <v>15616</v>
      </c>
      <c r="AI33" s="207" t="n">
        <f aca="true">INDIRECT("I"&amp;AD33)</f>
        <v>-1.0262E-005</v>
      </c>
      <c r="AJ33" s="207" t="n">
        <f aca="true">INDIRECT("J"&amp;AD33)</f>
        <v>-1.752E-007</v>
      </c>
      <c r="AK33" s="207" t="n">
        <f aca="true">AVERAGE(INDIRECT("K"&amp;AD33):INDIRECT("K"&amp;AD34-1))</f>
        <v>0.00033325</v>
      </c>
      <c r="AL33" s="207" t="n">
        <f aca="true">AVERAGE(INDIRECT("L"&amp;AD33):INDIRECT("L"&amp;AD34-1))</f>
        <v>1.43705E-005</v>
      </c>
      <c r="AM33" s="203" t="n">
        <f aca="false">(ABS(AK33)/AK33*SQRT((AK33)^2+(AL33)^2))</f>
        <v>0.000333559700458928</v>
      </c>
      <c r="AN33" s="201"/>
      <c r="AO33" s="203" t="n">
        <f aca="true">STDEV(INDIRECT("K"&amp;AD33):INDIRECT("K"&amp;AD34-1))</f>
        <v>1.97989898732207E-007</v>
      </c>
    </row>
    <row r="34" customFormat="false" ht="14.25" hidden="false" customHeight="true" outlineLevel="0" collapsed="false">
      <c r="A34" s="201" t="s">
        <v>649</v>
      </c>
      <c r="B34" s="201" t="s">
        <v>357</v>
      </c>
      <c r="C34" s="198" t="n">
        <v>0</v>
      </c>
      <c r="D34" s="198" t="n">
        <v>200</v>
      </c>
      <c r="E34" s="198" t="n">
        <v>15616</v>
      </c>
      <c r="F34" s="201" t="s">
        <v>358</v>
      </c>
      <c r="G34" s="203" t="n">
        <v>0.001434</v>
      </c>
      <c r="H34" s="203" t="n">
        <v>5.62E-005</v>
      </c>
      <c r="I34" s="203" t="n">
        <v>-1.0262E-005</v>
      </c>
      <c r="J34" s="203" t="n">
        <v>-1.752E-007</v>
      </c>
      <c r="K34" s="203" t="n">
        <v>0.0014443</v>
      </c>
      <c r="L34" s="203" t="n">
        <v>5.64E-005</v>
      </c>
      <c r="M34" s="198" t="n">
        <v>2.24</v>
      </c>
      <c r="N34" s="198" t="n">
        <v>0</v>
      </c>
      <c r="O34" s="198" t="n">
        <v>0</v>
      </c>
      <c r="P34" s="198" t="n">
        <v>0</v>
      </c>
      <c r="Q34" s="198" t="n">
        <v>1</v>
      </c>
      <c r="R34" s="203" t="n">
        <v>1.4443E-005</v>
      </c>
      <c r="S34" s="203" t="n">
        <v>5.642E-007</v>
      </c>
      <c r="T34" s="198" t="n">
        <v>4</v>
      </c>
      <c r="U34" s="198" t="n">
        <v>0</v>
      </c>
      <c r="V34" s="198" t="n">
        <v>0</v>
      </c>
      <c r="W34" s="204" t="s">
        <v>1259</v>
      </c>
      <c r="X34" s="205" t="s">
        <v>1233</v>
      </c>
      <c r="Y34" s="201" t="s">
        <v>361</v>
      </c>
      <c r="Z34" s="201"/>
      <c r="AA34" s="201"/>
      <c r="AB34" s="201"/>
      <c r="AC34" s="201"/>
      <c r="AD34" s="198" t="n">
        <v>66</v>
      </c>
      <c r="AE34" s="198" t="n">
        <v>33</v>
      </c>
      <c r="AF34" s="206" t="str">
        <f aca="true">INDIRECT("A"&amp;AD34)</f>
        <v>133-ALL</v>
      </c>
      <c r="AG34" s="206" t="n">
        <f aca="true">INDIRECT("D"&amp;AD34)</f>
        <v>200</v>
      </c>
      <c r="AH34" s="206" t="n">
        <f aca="true">INDIRECT("E"&amp;AD34)</f>
        <v>15616</v>
      </c>
      <c r="AI34" s="207" t="n">
        <f aca="true">INDIRECT("I"&amp;AD34)</f>
        <v>-1.0262E-005</v>
      </c>
      <c r="AJ34" s="207" t="n">
        <f aca="true">INDIRECT("J"&amp;AD34)</f>
        <v>-1.752E-007</v>
      </c>
      <c r="AK34" s="207" t="n">
        <f aca="true">AVERAGE(INDIRECT("K"&amp;AD34):INDIRECT("K"&amp;AD35-1))</f>
        <v>0.000412095</v>
      </c>
      <c r="AL34" s="207" t="n">
        <f aca="true">AVERAGE(INDIRECT("L"&amp;AD34):INDIRECT("L"&amp;AD35-1))</f>
        <v>1.38685E-005</v>
      </c>
      <c r="AM34" s="203" t="n">
        <f aca="false">(ABS(AK34)/AK34*SQRT((AK34)^2+(AL34)^2))</f>
        <v>0.000412328296770001</v>
      </c>
      <c r="AN34" s="201"/>
      <c r="AO34" s="203" t="n">
        <f aca="true">STDEV(INDIRECT("K"&amp;AD34):INDIRECT("K"&amp;AD35-1))</f>
        <v>1.20208152801728E-007</v>
      </c>
    </row>
    <row r="35" customFormat="false" ht="14.25" hidden="false" customHeight="true" outlineLevel="0" collapsed="false">
      <c r="A35" s="201" t="s">
        <v>649</v>
      </c>
      <c r="B35" s="201" t="s">
        <v>357</v>
      </c>
      <c r="C35" s="198" t="n">
        <v>0</v>
      </c>
      <c r="D35" s="198" t="n">
        <v>200</v>
      </c>
      <c r="E35" s="198" t="n">
        <v>15616</v>
      </c>
      <c r="F35" s="201" t="s">
        <v>358</v>
      </c>
      <c r="G35" s="203" t="n">
        <v>0.0014342</v>
      </c>
      <c r="H35" s="203" t="n">
        <v>5.64E-005</v>
      </c>
      <c r="I35" s="203" t="n">
        <v>-1.0262E-005</v>
      </c>
      <c r="J35" s="203" t="n">
        <v>-1.752E-007</v>
      </c>
      <c r="K35" s="203" t="n">
        <v>0.0014445</v>
      </c>
      <c r="L35" s="203" t="n">
        <v>5.66E-005</v>
      </c>
      <c r="M35" s="198" t="n">
        <v>2.24</v>
      </c>
      <c r="N35" s="198" t="n">
        <v>0</v>
      </c>
      <c r="O35" s="198" t="n">
        <v>0</v>
      </c>
      <c r="P35" s="198" t="n">
        <v>0</v>
      </c>
      <c r="Q35" s="198" t="n">
        <v>1</v>
      </c>
      <c r="R35" s="203" t="n">
        <v>1.4445E-005</v>
      </c>
      <c r="S35" s="203" t="n">
        <v>5.658E-007</v>
      </c>
      <c r="T35" s="198" t="n">
        <v>4</v>
      </c>
      <c r="U35" s="198" t="n">
        <v>0</v>
      </c>
      <c r="V35" s="198" t="n">
        <v>0</v>
      </c>
      <c r="W35" s="204" t="s">
        <v>1260</v>
      </c>
      <c r="X35" s="205" t="s">
        <v>1233</v>
      </c>
      <c r="Y35" s="201" t="s">
        <v>361</v>
      </c>
      <c r="Z35" s="201"/>
      <c r="AA35" s="201"/>
      <c r="AB35" s="201"/>
      <c r="AC35" s="201"/>
      <c r="AD35" s="198" t="n">
        <v>68</v>
      </c>
      <c r="AE35" s="198" t="n">
        <v>34</v>
      </c>
      <c r="AF35" s="206" t="str">
        <f aca="true">INDIRECT("A"&amp;AD35)</f>
        <v>134-ALL</v>
      </c>
      <c r="AG35" s="206" t="n">
        <f aca="true">INDIRECT("D"&amp;AD35)</f>
        <v>200</v>
      </c>
      <c r="AH35" s="206" t="n">
        <f aca="true">INDIRECT("E"&amp;AD35)</f>
        <v>15616</v>
      </c>
      <c r="AI35" s="207" t="n">
        <f aca="true">INDIRECT("I"&amp;AD35)</f>
        <v>-1.0262E-005</v>
      </c>
      <c r="AJ35" s="207" t="n">
        <f aca="true">INDIRECT("J"&amp;AD35)</f>
        <v>-1.752E-007</v>
      </c>
      <c r="AK35" s="207" t="n">
        <f aca="true">AVERAGE(INDIRECT("K"&amp;AD35):INDIRECT("K"&amp;AD36-1))</f>
        <v>0.00037486</v>
      </c>
      <c r="AL35" s="207" t="n">
        <f aca="true">AVERAGE(INDIRECT("L"&amp;AD35):INDIRECT("L"&amp;AD36-1))</f>
        <v>1.4006E-005</v>
      </c>
      <c r="AM35" s="203" t="n">
        <f aca="false">(ABS(AK35)/AK35*SQRT((AK35)^2+(AL35)^2))</f>
        <v>0.000375121563810986</v>
      </c>
      <c r="AN35" s="201"/>
      <c r="AO35" s="203" t="n">
        <f aca="true">STDEV(INDIRECT("K"&amp;AD35):INDIRECT("K"&amp;AD36-1))</f>
        <v>1.4142135623762E-008</v>
      </c>
    </row>
    <row r="36" customFormat="false" ht="14.25" hidden="false" customHeight="true" outlineLevel="0" collapsed="false">
      <c r="A36" s="201" t="s">
        <v>667</v>
      </c>
      <c r="B36" s="201" t="s">
        <v>357</v>
      </c>
      <c r="C36" s="198" t="n">
        <v>0</v>
      </c>
      <c r="D36" s="198" t="n">
        <v>200</v>
      </c>
      <c r="E36" s="198" t="n">
        <v>15616</v>
      </c>
      <c r="F36" s="201" t="s">
        <v>358</v>
      </c>
      <c r="G36" s="203" t="n">
        <v>0.00033136</v>
      </c>
      <c r="H36" s="203" t="n">
        <v>1.5668E-005</v>
      </c>
      <c r="I36" s="203" t="n">
        <v>-1.0262E-005</v>
      </c>
      <c r="J36" s="203" t="n">
        <v>-1.752E-007</v>
      </c>
      <c r="K36" s="203" t="n">
        <v>0.00034162</v>
      </c>
      <c r="L36" s="203" t="n">
        <v>1.5843E-005</v>
      </c>
      <c r="M36" s="198" t="n">
        <v>2.66</v>
      </c>
      <c r="N36" s="198" t="n">
        <v>0</v>
      </c>
      <c r="O36" s="198" t="n">
        <v>0</v>
      </c>
      <c r="P36" s="198" t="n">
        <v>0</v>
      </c>
      <c r="Q36" s="198" t="n">
        <v>1</v>
      </c>
      <c r="R36" s="203" t="n">
        <v>3.4162E-006</v>
      </c>
      <c r="S36" s="203" t="n">
        <v>1.584E-007</v>
      </c>
      <c r="T36" s="198" t="n">
        <v>3</v>
      </c>
      <c r="U36" s="198" t="n">
        <v>0</v>
      </c>
      <c r="V36" s="198" t="n">
        <v>0</v>
      </c>
      <c r="W36" s="204" t="s">
        <v>1261</v>
      </c>
      <c r="X36" s="205" t="s">
        <v>1233</v>
      </c>
      <c r="Y36" s="201" t="s">
        <v>361</v>
      </c>
      <c r="Z36" s="201"/>
      <c r="AA36" s="201"/>
      <c r="AB36" s="201"/>
      <c r="AC36" s="201"/>
      <c r="AD36" s="198" t="n">
        <v>70</v>
      </c>
      <c r="AE36" s="198" t="n">
        <v>35</v>
      </c>
      <c r="AF36" s="206" t="str">
        <f aca="true">INDIRECT("A"&amp;AD36)</f>
        <v>135-ALL</v>
      </c>
      <c r="AG36" s="206" t="n">
        <f aca="true">INDIRECT("D"&amp;AD36)</f>
        <v>200</v>
      </c>
      <c r="AH36" s="206" t="n">
        <f aca="true">INDIRECT("E"&amp;AD36)</f>
        <v>15616</v>
      </c>
      <c r="AI36" s="207" t="n">
        <f aca="true">INDIRECT("I"&amp;AD36)</f>
        <v>-1.0262E-005</v>
      </c>
      <c r="AJ36" s="207" t="n">
        <f aca="true">INDIRECT("J"&amp;AD36)</f>
        <v>-1.752E-007</v>
      </c>
      <c r="AK36" s="207" t="n">
        <f aca="true">AVERAGE(INDIRECT("K"&amp;AD36):INDIRECT("K"&amp;AD37-1))</f>
        <v>0.000453335</v>
      </c>
      <c r="AL36" s="207" t="n">
        <f aca="true">AVERAGE(INDIRECT("L"&amp;AD36):INDIRECT("L"&amp;AD37-1))</f>
        <v>1.41685E-005</v>
      </c>
      <c r="AM36" s="203" t="n">
        <f aca="false">(ABS(AK36)/AK36*SQRT((AK36)^2+(AL36)^2))</f>
        <v>0.000453556356605494</v>
      </c>
      <c r="AN36" s="201"/>
      <c r="AO36" s="203" t="n">
        <f aca="true">STDEV(INDIRECT("K"&amp;AD36):INDIRECT("K"&amp;AD37-1))</f>
        <v>6.36396103067947E-008</v>
      </c>
    </row>
    <row r="37" customFormat="false" ht="14.25" hidden="false" customHeight="true" outlineLevel="0" collapsed="false">
      <c r="A37" s="201" t="s">
        <v>667</v>
      </c>
      <c r="B37" s="201" t="s">
        <v>357</v>
      </c>
      <c r="C37" s="198" t="n">
        <v>0</v>
      </c>
      <c r="D37" s="198" t="n">
        <v>200</v>
      </c>
      <c r="E37" s="198" t="n">
        <v>15616</v>
      </c>
      <c r="F37" s="201" t="s">
        <v>358</v>
      </c>
      <c r="G37" s="203" t="n">
        <v>0.00033144</v>
      </c>
      <c r="H37" s="203" t="n">
        <v>1.5393E-005</v>
      </c>
      <c r="I37" s="203" t="n">
        <v>-1.0262E-005</v>
      </c>
      <c r="J37" s="203" t="n">
        <v>-1.752E-007</v>
      </c>
      <c r="K37" s="203" t="n">
        <v>0.00034171</v>
      </c>
      <c r="L37" s="203" t="n">
        <v>1.5568E-005</v>
      </c>
      <c r="M37" s="198" t="n">
        <v>2.61</v>
      </c>
      <c r="N37" s="198" t="n">
        <v>0</v>
      </c>
      <c r="O37" s="198" t="n">
        <v>0</v>
      </c>
      <c r="P37" s="198" t="n">
        <v>0</v>
      </c>
      <c r="Q37" s="198" t="n">
        <v>1</v>
      </c>
      <c r="R37" s="203" t="n">
        <v>3.4171E-006</v>
      </c>
      <c r="S37" s="203" t="n">
        <v>1.557E-007</v>
      </c>
      <c r="T37" s="198" t="n">
        <v>3</v>
      </c>
      <c r="U37" s="198" t="n">
        <v>0</v>
      </c>
      <c r="V37" s="198" t="n">
        <v>0</v>
      </c>
      <c r="W37" s="204" t="s">
        <v>1262</v>
      </c>
      <c r="X37" s="205" t="s">
        <v>1233</v>
      </c>
      <c r="Y37" s="201" t="s">
        <v>361</v>
      </c>
      <c r="Z37" s="201"/>
      <c r="AA37" s="201"/>
      <c r="AB37" s="201"/>
      <c r="AC37" s="201"/>
      <c r="AD37" s="198" t="n">
        <v>72</v>
      </c>
      <c r="AE37" s="198" t="n">
        <v>36</v>
      </c>
      <c r="AF37" s="206" t="str">
        <f aca="true">INDIRECT("A"&amp;AD37)</f>
        <v>136-ALL</v>
      </c>
      <c r="AG37" s="206" t="n">
        <f aca="true">INDIRECT("D"&amp;AD37)</f>
        <v>200</v>
      </c>
      <c r="AH37" s="206" t="n">
        <f aca="true">INDIRECT("E"&amp;AD37)</f>
        <v>15616</v>
      </c>
      <c r="AI37" s="207" t="n">
        <f aca="true">INDIRECT("I"&amp;AD37)</f>
        <v>-1.0262E-005</v>
      </c>
      <c r="AJ37" s="207" t="n">
        <f aca="true">INDIRECT("J"&amp;AD37)</f>
        <v>-1.752E-007</v>
      </c>
      <c r="AK37" s="207" t="n">
        <f aca="true">AVERAGE(INDIRECT("K"&amp;AD37):INDIRECT("K"&amp;AD38-1))</f>
        <v>0.0013579</v>
      </c>
      <c r="AL37" s="207" t="n">
        <f aca="true">AVERAGE(INDIRECT("L"&amp;AD37):INDIRECT("L"&amp;AD38-1))</f>
        <v>6.115E-005</v>
      </c>
      <c r="AM37" s="203" t="n">
        <f aca="false">(ABS(AK37)/AK37*SQRT((AK37)^2+(AL37)^2))</f>
        <v>0.0013592761796265</v>
      </c>
      <c r="AN37" s="201"/>
      <c r="AO37" s="203" t="n">
        <f aca="true">STDEV(INDIRECT("K"&amp;AD37):INDIRECT("K"&amp;AD38-1))</f>
        <v>0</v>
      </c>
    </row>
    <row r="38" customFormat="false" ht="14.25" hidden="false" customHeight="true" outlineLevel="0" collapsed="false">
      <c r="A38" s="201" t="s">
        <v>685</v>
      </c>
      <c r="B38" s="201" t="s">
        <v>357</v>
      </c>
      <c r="C38" s="198" t="n">
        <v>0</v>
      </c>
      <c r="D38" s="198" t="n">
        <v>200</v>
      </c>
      <c r="E38" s="198" t="n">
        <v>15616</v>
      </c>
      <c r="F38" s="201" t="s">
        <v>358</v>
      </c>
      <c r="G38" s="203" t="n">
        <v>0.0023009</v>
      </c>
      <c r="H38" s="203" t="n">
        <v>0.0001167</v>
      </c>
      <c r="I38" s="203" t="n">
        <v>-1.0262E-005</v>
      </c>
      <c r="J38" s="203" t="n">
        <v>-1.752E-007</v>
      </c>
      <c r="K38" s="203" t="n">
        <v>0.0023112</v>
      </c>
      <c r="L38" s="203" t="n">
        <v>0.0001168</v>
      </c>
      <c r="M38" s="198" t="n">
        <v>2.89</v>
      </c>
      <c r="N38" s="198" t="n">
        <v>0</v>
      </c>
      <c r="O38" s="198" t="n">
        <v>0</v>
      </c>
      <c r="P38" s="198" t="n">
        <v>0</v>
      </c>
      <c r="Q38" s="198" t="n">
        <v>1</v>
      </c>
      <c r="R38" s="203" t="n">
        <v>2.3112E-005</v>
      </c>
      <c r="S38" s="203" t="n">
        <v>1.1683E-006</v>
      </c>
      <c r="T38" s="198" t="n">
        <v>4</v>
      </c>
      <c r="U38" s="198" t="n">
        <v>0</v>
      </c>
      <c r="V38" s="198" t="n">
        <v>0</v>
      </c>
      <c r="W38" s="204" t="s">
        <v>1263</v>
      </c>
      <c r="X38" s="205" t="s">
        <v>1233</v>
      </c>
      <c r="Y38" s="201" t="s">
        <v>361</v>
      </c>
      <c r="Z38" s="201"/>
      <c r="AA38" s="201"/>
      <c r="AB38" s="201"/>
      <c r="AC38" s="201"/>
      <c r="AD38" s="198" t="n">
        <v>74</v>
      </c>
      <c r="AE38" s="198" t="n">
        <v>37</v>
      </c>
      <c r="AF38" s="206" t="str">
        <f aca="true">INDIRECT("A"&amp;AD38)</f>
        <v>137-ALL</v>
      </c>
      <c r="AG38" s="206" t="n">
        <f aca="true">INDIRECT("D"&amp;AD38)</f>
        <v>200</v>
      </c>
      <c r="AH38" s="206" t="n">
        <f aca="true">INDIRECT("E"&amp;AD38)</f>
        <v>15616</v>
      </c>
      <c r="AI38" s="207" t="n">
        <f aca="true">INDIRECT("I"&amp;AD38)</f>
        <v>-1.0262E-005</v>
      </c>
      <c r="AJ38" s="207" t="n">
        <f aca="true">INDIRECT("J"&amp;AD38)</f>
        <v>-1.752E-007</v>
      </c>
      <c r="AK38" s="207" t="n">
        <f aca="true">AVERAGE(INDIRECT("K"&amp;AD38):INDIRECT("K"&amp;AD39-1))</f>
        <v>0.000824215</v>
      </c>
      <c r="AL38" s="207" t="n">
        <f aca="true">AVERAGE(INDIRECT("L"&amp;AD38):INDIRECT("L"&amp;AD39-1))</f>
        <v>4.0569E-005</v>
      </c>
      <c r="AM38" s="203" t="n">
        <f aca="false">(ABS(AK38)/AK38*SQRT((AK38)^2+(AL38)^2))</f>
        <v>0.000825212827085231</v>
      </c>
      <c r="AN38" s="201"/>
      <c r="AO38" s="203" t="n">
        <f aca="true">STDEV(INDIRECT("K"&amp;AD38):INDIRECT("K"&amp;AD39-1))</f>
        <v>2.47487373415355E-007</v>
      </c>
    </row>
    <row r="39" customFormat="false" ht="14.25" hidden="false" customHeight="true" outlineLevel="0" collapsed="false">
      <c r="A39" s="201" t="s">
        <v>685</v>
      </c>
      <c r="B39" s="201" t="s">
        <v>357</v>
      </c>
      <c r="C39" s="198" t="n">
        <v>0</v>
      </c>
      <c r="D39" s="198" t="n">
        <v>200</v>
      </c>
      <c r="E39" s="198" t="n">
        <v>15616</v>
      </c>
      <c r="F39" s="201" t="s">
        <v>358</v>
      </c>
      <c r="G39" s="203" t="n">
        <v>0.0023008</v>
      </c>
      <c r="H39" s="203" t="n">
        <v>0.0001174</v>
      </c>
      <c r="I39" s="203" t="n">
        <v>-1.0262E-005</v>
      </c>
      <c r="J39" s="203" t="n">
        <v>-1.752E-007</v>
      </c>
      <c r="K39" s="203" t="n">
        <v>0.0023111</v>
      </c>
      <c r="L39" s="203" t="n">
        <v>0.0001176</v>
      </c>
      <c r="M39" s="198" t="n">
        <v>2.91</v>
      </c>
      <c r="N39" s="198" t="n">
        <v>0</v>
      </c>
      <c r="O39" s="198" t="n">
        <v>0</v>
      </c>
      <c r="P39" s="198" t="n">
        <v>0</v>
      </c>
      <c r="Q39" s="198" t="n">
        <v>1</v>
      </c>
      <c r="R39" s="203" t="n">
        <v>2.3111E-005</v>
      </c>
      <c r="S39" s="203" t="n">
        <v>1.1762E-006</v>
      </c>
      <c r="T39" s="198" t="n">
        <v>4</v>
      </c>
      <c r="U39" s="198" t="n">
        <v>0</v>
      </c>
      <c r="V39" s="198" t="n">
        <v>0</v>
      </c>
      <c r="W39" s="204" t="s">
        <v>1264</v>
      </c>
      <c r="X39" s="205" t="s">
        <v>1233</v>
      </c>
      <c r="Y39" s="201" t="s">
        <v>361</v>
      </c>
      <c r="Z39" s="201"/>
      <c r="AA39" s="201"/>
      <c r="AB39" s="201"/>
      <c r="AC39" s="201"/>
      <c r="AD39" s="198" t="n">
        <v>76</v>
      </c>
      <c r="AE39" s="198" t="n">
        <v>38</v>
      </c>
      <c r="AF39" s="206" t="str">
        <f aca="true">INDIRECT("A"&amp;AD39)</f>
        <v>138-ALL</v>
      </c>
      <c r="AG39" s="206" t="n">
        <f aca="true">INDIRECT("D"&amp;AD39)</f>
        <v>200</v>
      </c>
      <c r="AH39" s="206" t="n">
        <f aca="true">INDIRECT("E"&amp;AD39)</f>
        <v>15616</v>
      </c>
      <c r="AI39" s="207" t="n">
        <f aca="true">INDIRECT("I"&amp;AD39)</f>
        <v>-1.0262E-005</v>
      </c>
      <c r="AJ39" s="207" t="n">
        <f aca="true">INDIRECT("J"&amp;AD39)</f>
        <v>-1.752E-007</v>
      </c>
      <c r="AK39" s="207" t="n">
        <f aca="true">AVERAGE(INDIRECT("K"&amp;AD39):INDIRECT("K"&amp;AD40-1))</f>
        <v>0.000652595</v>
      </c>
      <c r="AL39" s="207" t="n">
        <f aca="true">AVERAGE(INDIRECT("L"&amp;AD39):INDIRECT("L"&amp;AD40-1))</f>
        <v>1.21975E-005</v>
      </c>
      <c r="AM39" s="203" t="n">
        <f aca="false">(ABS(AK39)/AK39*SQRT((AK39)^2+(AL39)^2))</f>
        <v>0.000652708980351313</v>
      </c>
      <c r="AN39" s="201"/>
      <c r="AO39" s="203" t="n">
        <f aca="true">STDEV(INDIRECT("K"&amp;AD39):INDIRECT("K"&amp;AD40-1))</f>
        <v>9.19238815542419E-008</v>
      </c>
    </row>
    <row r="40" customFormat="false" ht="14.25" hidden="false" customHeight="true" outlineLevel="0" collapsed="false">
      <c r="A40" s="201" t="s">
        <v>703</v>
      </c>
      <c r="B40" s="201" t="s">
        <v>357</v>
      </c>
      <c r="C40" s="198" t="n">
        <v>0</v>
      </c>
      <c r="D40" s="198" t="n">
        <v>200</v>
      </c>
      <c r="E40" s="198" t="n">
        <v>15616</v>
      </c>
      <c r="F40" s="201" t="s">
        <v>358</v>
      </c>
      <c r="G40" s="203" t="n">
        <v>0.00055008</v>
      </c>
      <c r="H40" s="203" t="n">
        <v>1.6193E-005</v>
      </c>
      <c r="I40" s="203" t="n">
        <v>-1.0262E-005</v>
      </c>
      <c r="J40" s="203" t="n">
        <v>-1.752E-007</v>
      </c>
      <c r="K40" s="203" t="n">
        <v>0.00056034</v>
      </c>
      <c r="L40" s="203" t="n">
        <v>1.6369E-005</v>
      </c>
      <c r="M40" s="198" t="n">
        <v>1.67</v>
      </c>
      <c r="N40" s="198" t="n">
        <v>0</v>
      </c>
      <c r="O40" s="198" t="n">
        <v>0</v>
      </c>
      <c r="P40" s="198" t="n">
        <v>0</v>
      </c>
      <c r="Q40" s="198" t="n">
        <v>1</v>
      </c>
      <c r="R40" s="203" t="n">
        <v>5.6034E-006</v>
      </c>
      <c r="S40" s="203" t="n">
        <v>1.637E-007</v>
      </c>
      <c r="T40" s="198" t="n">
        <v>3</v>
      </c>
      <c r="U40" s="198" t="n">
        <v>0</v>
      </c>
      <c r="V40" s="198" t="n">
        <v>0</v>
      </c>
      <c r="W40" s="204" t="s">
        <v>1265</v>
      </c>
      <c r="X40" s="205" t="s">
        <v>1233</v>
      </c>
      <c r="Y40" s="201" t="s">
        <v>361</v>
      </c>
      <c r="Z40" s="201"/>
      <c r="AA40" s="201"/>
      <c r="AB40" s="201"/>
      <c r="AC40" s="201"/>
      <c r="AD40" s="198" t="n">
        <v>78</v>
      </c>
      <c r="AE40" s="198" t="n">
        <v>39</v>
      </c>
      <c r="AF40" s="206" t="str">
        <f aca="true">INDIRECT("A"&amp;AD40)</f>
        <v>139-ALL</v>
      </c>
      <c r="AG40" s="206" t="n">
        <f aca="true">INDIRECT("D"&amp;AD40)</f>
        <v>200</v>
      </c>
      <c r="AH40" s="206" t="n">
        <f aca="true">INDIRECT("E"&amp;AD40)</f>
        <v>15616</v>
      </c>
      <c r="AI40" s="207" t="n">
        <f aca="true">INDIRECT("I"&amp;AD40)</f>
        <v>-1.0262E-005</v>
      </c>
      <c r="AJ40" s="207" t="n">
        <f aca="true">INDIRECT("J"&amp;AD40)</f>
        <v>-1.752E-007</v>
      </c>
      <c r="AK40" s="207" t="n">
        <f aca="true">AVERAGE(INDIRECT("K"&amp;AD40):INDIRECT("K"&amp;AD41-1))</f>
        <v>0.000648555</v>
      </c>
      <c r="AL40" s="207" t="n">
        <f aca="true">AVERAGE(INDIRECT("L"&amp;AD40):INDIRECT("L"&amp;AD41-1))</f>
        <v>9.89465E-006</v>
      </c>
      <c r="AM40" s="203" t="n">
        <f aca="false">(ABS(AK40)/AK40*SQRT((AK40)^2+(AL40)^2))</f>
        <v>0.000648630474248337</v>
      </c>
      <c r="AN40" s="201"/>
      <c r="AO40" s="203" t="n">
        <f aca="true">STDEV(INDIRECT("K"&amp;AD40):INDIRECT("K"&amp;AD41-1))</f>
        <v>1.34350288425413E-007</v>
      </c>
    </row>
    <row r="41" customFormat="false" ht="14.25" hidden="false" customHeight="true" outlineLevel="0" collapsed="false">
      <c r="A41" s="201" t="s">
        <v>703</v>
      </c>
      <c r="B41" s="201" t="s">
        <v>357</v>
      </c>
      <c r="C41" s="198" t="n">
        <v>0</v>
      </c>
      <c r="D41" s="198" t="n">
        <v>200</v>
      </c>
      <c r="E41" s="198" t="n">
        <v>15616</v>
      </c>
      <c r="F41" s="201" t="s">
        <v>358</v>
      </c>
      <c r="G41" s="203" t="n">
        <v>0.00054973</v>
      </c>
      <c r="H41" s="203" t="n">
        <v>1.5971E-005</v>
      </c>
      <c r="I41" s="203" t="n">
        <v>-1.0262E-005</v>
      </c>
      <c r="J41" s="203" t="n">
        <v>-1.752E-007</v>
      </c>
      <c r="K41" s="203" t="n">
        <v>0.00055999</v>
      </c>
      <c r="L41" s="203" t="n">
        <v>1.6146E-005</v>
      </c>
      <c r="M41" s="198" t="n">
        <v>1.65</v>
      </c>
      <c r="N41" s="198" t="n">
        <v>0</v>
      </c>
      <c r="O41" s="198" t="n">
        <v>0</v>
      </c>
      <c r="P41" s="198" t="n">
        <v>0</v>
      </c>
      <c r="Q41" s="198" t="n">
        <v>1</v>
      </c>
      <c r="R41" s="203" t="n">
        <v>5.5999E-006</v>
      </c>
      <c r="S41" s="203" t="n">
        <v>1.615E-007</v>
      </c>
      <c r="T41" s="198" t="n">
        <v>3</v>
      </c>
      <c r="U41" s="198" t="n">
        <v>0</v>
      </c>
      <c r="V41" s="198" t="n">
        <v>0</v>
      </c>
      <c r="W41" s="204" t="s">
        <v>1266</v>
      </c>
      <c r="X41" s="205" t="s">
        <v>1233</v>
      </c>
      <c r="Y41" s="201" t="s">
        <v>361</v>
      </c>
      <c r="Z41" s="201"/>
      <c r="AA41" s="201"/>
      <c r="AB41" s="201"/>
      <c r="AC41" s="201"/>
      <c r="AD41" s="198" t="n">
        <v>80</v>
      </c>
      <c r="AE41" s="198" t="n">
        <v>40</v>
      </c>
      <c r="AF41" s="206" t="str">
        <f aca="true">INDIRECT("A"&amp;AD41)</f>
        <v>140-ALL</v>
      </c>
      <c r="AG41" s="206" t="n">
        <f aca="true">INDIRECT("D"&amp;AD41)</f>
        <v>200</v>
      </c>
      <c r="AH41" s="206" t="n">
        <f aca="true">INDIRECT("E"&amp;AD41)</f>
        <v>15616</v>
      </c>
      <c r="AI41" s="207" t="n">
        <f aca="true">INDIRECT("I"&amp;AD41)</f>
        <v>-1.0262E-005</v>
      </c>
      <c r="AJ41" s="207" t="n">
        <f aca="true">INDIRECT("J"&amp;AD41)</f>
        <v>-1.752E-007</v>
      </c>
      <c r="AK41" s="207" t="n">
        <f aca="true">AVERAGE(INDIRECT("K"&amp;AD41):INDIRECT("K"&amp;AD42-1))</f>
        <v>0.00045162</v>
      </c>
      <c r="AL41" s="207" t="n">
        <f aca="true">AVERAGE(INDIRECT("L"&amp;AD41):INDIRECT("L"&amp;AD42-1))</f>
        <v>1.03614E-005</v>
      </c>
      <c r="AM41" s="203" t="n">
        <f aca="false">(ABS(AK41)/AK41*SQRT((AK41)^2+(AL41)^2))</f>
        <v>0.000451738843813503</v>
      </c>
      <c r="AN41" s="201"/>
      <c r="AO41" s="203" t="n">
        <f aca="true">STDEV(INDIRECT("K"&amp;AD41):INDIRECT("K"&amp;AD42-1))</f>
        <v>1.41421356237313E-007</v>
      </c>
    </row>
    <row r="42" customFormat="false" ht="14.25" hidden="false" customHeight="true" outlineLevel="0" collapsed="false">
      <c r="A42" s="201" t="s">
        <v>721</v>
      </c>
      <c r="B42" s="201" t="s">
        <v>357</v>
      </c>
      <c r="C42" s="198" t="n">
        <v>0</v>
      </c>
      <c r="D42" s="198" t="n">
        <v>200</v>
      </c>
      <c r="E42" s="198" t="n">
        <v>15616</v>
      </c>
      <c r="F42" s="201" t="s">
        <v>358</v>
      </c>
      <c r="G42" s="203" t="n">
        <v>0.00057935</v>
      </c>
      <c r="H42" s="203" t="n">
        <v>1.5769E-005</v>
      </c>
      <c r="I42" s="203" t="n">
        <v>-1.0262E-005</v>
      </c>
      <c r="J42" s="203" t="n">
        <v>-1.752E-007</v>
      </c>
      <c r="K42" s="203" t="n">
        <v>0.00058961</v>
      </c>
      <c r="L42" s="203" t="n">
        <v>1.5944E-005</v>
      </c>
      <c r="M42" s="198" t="n">
        <v>1.55</v>
      </c>
      <c r="N42" s="198" t="n">
        <v>0</v>
      </c>
      <c r="O42" s="198" t="n">
        <v>0</v>
      </c>
      <c r="P42" s="198" t="n">
        <v>0</v>
      </c>
      <c r="Q42" s="198" t="n">
        <v>1</v>
      </c>
      <c r="R42" s="203" t="n">
        <v>5.8961E-006</v>
      </c>
      <c r="S42" s="203" t="n">
        <v>1.594E-007</v>
      </c>
      <c r="T42" s="198" t="n">
        <v>3</v>
      </c>
      <c r="U42" s="198" t="n">
        <v>0</v>
      </c>
      <c r="V42" s="198" t="n">
        <v>0</v>
      </c>
      <c r="W42" s="204" t="s">
        <v>1267</v>
      </c>
      <c r="X42" s="205" t="s">
        <v>1233</v>
      </c>
      <c r="Y42" s="201" t="s">
        <v>361</v>
      </c>
      <c r="Z42" s="201"/>
      <c r="AA42" s="201"/>
      <c r="AB42" s="201"/>
      <c r="AC42" s="201"/>
      <c r="AD42" s="198" t="n">
        <v>82</v>
      </c>
      <c r="AE42" s="198" t="n">
        <v>41</v>
      </c>
      <c r="AF42" s="206" t="str">
        <f aca="true">INDIRECT("A"&amp;AD42)</f>
        <v>141-ALL</v>
      </c>
      <c r="AG42" s="206" t="n">
        <f aca="true">INDIRECT("D"&amp;AD42)</f>
        <v>200</v>
      </c>
      <c r="AH42" s="206" t="n">
        <f aca="true">INDIRECT("E"&amp;AD42)</f>
        <v>15616</v>
      </c>
      <c r="AI42" s="207" t="n">
        <f aca="true">INDIRECT("I"&amp;AD42)</f>
        <v>-1.0262E-005</v>
      </c>
      <c r="AJ42" s="207" t="n">
        <f aca="true">INDIRECT("J"&amp;AD42)</f>
        <v>-1.752E-007</v>
      </c>
      <c r="AK42" s="207" t="n">
        <f aca="true">AVERAGE(INDIRECT("K"&amp;AD42):INDIRECT("K"&amp;AD43-1))</f>
        <v>0.000421375</v>
      </c>
      <c r="AL42" s="207" t="n">
        <f aca="true">AVERAGE(INDIRECT("L"&amp;AD42):INDIRECT("L"&amp;AD43-1))</f>
        <v>1.05935E-005</v>
      </c>
      <c r="AM42" s="203" t="n">
        <f aca="false">(ABS(AK42)/AK42*SQRT((AK42)^2+(AL42)^2))</f>
        <v>0.000421508140926424</v>
      </c>
      <c r="AN42" s="201"/>
      <c r="AO42" s="203" t="n">
        <f aca="true">STDEV(INDIRECT("K"&amp;AD42):INDIRECT("K"&amp;AD43-1))</f>
        <v>6.36396103067947E-008</v>
      </c>
    </row>
    <row r="43" customFormat="false" ht="14.25" hidden="false" customHeight="true" outlineLevel="0" collapsed="false">
      <c r="A43" s="201" t="s">
        <v>721</v>
      </c>
      <c r="B43" s="201" t="s">
        <v>357</v>
      </c>
      <c r="C43" s="198" t="n">
        <v>0</v>
      </c>
      <c r="D43" s="198" t="n">
        <v>200</v>
      </c>
      <c r="E43" s="198" t="n">
        <v>15616</v>
      </c>
      <c r="F43" s="201" t="s">
        <v>358</v>
      </c>
      <c r="G43" s="203" t="n">
        <v>0.00058184</v>
      </c>
      <c r="H43" s="203" t="n">
        <v>1.41E-005</v>
      </c>
      <c r="I43" s="203" t="n">
        <v>-1.0262E-005</v>
      </c>
      <c r="J43" s="203" t="n">
        <v>-1.752E-007</v>
      </c>
      <c r="K43" s="203" t="n">
        <v>0.0005921</v>
      </c>
      <c r="L43" s="203" t="n">
        <v>1.4275E-005</v>
      </c>
      <c r="M43" s="198" t="n">
        <v>1.38</v>
      </c>
      <c r="N43" s="198" t="n">
        <v>0</v>
      </c>
      <c r="O43" s="198" t="n">
        <v>0</v>
      </c>
      <c r="P43" s="198" t="n">
        <v>0</v>
      </c>
      <c r="Q43" s="198" t="n">
        <v>1</v>
      </c>
      <c r="R43" s="203" t="n">
        <v>5.921E-006</v>
      </c>
      <c r="S43" s="203" t="n">
        <v>1.428E-007</v>
      </c>
      <c r="T43" s="198" t="n">
        <v>3</v>
      </c>
      <c r="U43" s="198" t="n">
        <v>0</v>
      </c>
      <c r="V43" s="198" t="n">
        <v>0</v>
      </c>
      <c r="W43" s="204" t="s">
        <v>1268</v>
      </c>
      <c r="X43" s="205" t="s">
        <v>1233</v>
      </c>
      <c r="Y43" s="201" t="s">
        <v>361</v>
      </c>
      <c r="Z43" s="201"/>
      <c r="AA43" s="201"/>
      <c r="AB43" s="201"/>
      <c r="AC43" s="201"/>
      <c r="AD43" s="198" t="n">
        <v>84</v>
      </c>
      <c r="AE43" s="198" t="n">
        <v>42</v>
      </c>
      <c r="AF43" s="206" t="str">
        <f aca="true">INDIRECT("A"&amp;AD43)</f>
        <v>142-ALL</v>
      </c>
      <c r="AG43" s="206" t="n">
        <f aca="true">INDIRECT("D"&amp;AD43)</f>
        <v>200</v>
      </c>
      <c r="AH43" s="206" t="n">
        <f aca="true">INDIRECT("E"&amp;AD43)</f>
        <v>15616</v>
      </c>
      <c r="AI43" s="207" t="n">
        <f aca="true">INDIRECT("I"&amp;AD43)</f>
        <v>-1.0262E-005</v>
      </c>
      <c r="AJ43" s="207" t="n">
        <f aca="true">INDIRECT("J"&amp;AD43)</f>
        <v>-1.752E-007</v>
      </c>
      <c r="AK43" s="207" t="n">
        <f aca="true">AVERAGE(INDIRECT("K"&amp;AD43):INDIRECT("K"&amp;AD44-1))</f>
        <v>0.000842945</v>
      </c>
      <c r="AL43" s="207" t="n">
        <f aca="true">AVERAGE(INDIRECT("L"&amp;AD43):INDIRECT("L"&amp;AD44-1))</f>
        <v>3.85755E-005</v>
      </c>
      <c r="AM43" s="203" t="n">
        <f aca="false">(ABS(AK43)/AK43*SQRT((AK43)^2+(AL43)^2))</f>
        <v>0.000843827199268458</v>
      </c>
      <c r="AN43" s="201"/>
      <c r="AO43" s="203" t="n">
        <f aca="true">STDEV(INDIRECT("K"&amp;AD43):INDIRECT("K"&amp;AD44-1))</f>
        <v>1.06066017177966E-007</v>
      </c>
    </row>
    <row r="44" customFormat="false" ht="14.25" hidden="false" customHeight="true" outlineLevel="0" collapsed="false">
      <c r="A44" s="201" t="s">
        <v>739</v>
      </c>
      <c r="B44" s="201" t="s">
        <v>357</v>
      </c>
      <c r="C44" s="198" t="n">
        <v>0</v>
      </c>
      <c r="D44" s="198" t="n">
        <v>200</v>
      </c>
      <c r="E44" s="198" t="n">
        <v>15616</v>
      </c>
      <c r="F44" s="201" t="s">
        <v>358</v>
      </c>
      <c r="G44" s="203" t="n">
        <v>0.00047883</v>
      </c>
      <c r="H44" s="203" t="n">
        <v>1.3932E-005</v>
      </c>
      <c r="I44" s="203" t="n">
        <v>-1.0262E-005</v>
      </c>
      <c r="J44" s="203" t="n">
        <v>-1.752E-007</v>
      </c>
      <c r="K44" s="203" t="n">
        <v>0.00048909</v>
      </c>
      <c r="L44" s="203" t="n">
        <v>1.4108E-005</v>
      </c>
      <c r="M44" s="198" t="n">
        <v>1.65</v>
      </c>
      <c r="N44" s="198" t="n">
        <v>0</v>
      </c>
      <c r="O44" s="198" t="n">
        <v>0</v>
      </c>
      <c r="P44" s="198" t="n">
        <v>0</v>
      </c>
      <c r="Q44" s="198" t="n">
        <v>1</v>
      </c>
      <c r="R44" s="203" t="n">
        <v>4.8909E-006</v>
      </c>
      <c r="S44" s="203" t="n">
        <v>1.411E-007</v>
      </c>
      <c r="T44" s="198" t="n">
        <v>3</v>
      </c>
      <c r="U44" s="198" t="n">
        <v>0</v>
      </c>
      <c r="V44" s="198" t="n">
        <v>0</v>
      </c>
      <c r="W44" s="204" t="s">
        <v>1269</v>
      </c>
      <c r="X44" s="205" t="s">
        <v>1233</v>
      </c>
      <c r="Y44" s="201" t="s">
        <v>361</v>
      </c>
      <c r="Z44" s="201"/>
      <c r="AA44" s="201"/>
      <c r="AB44" s="201"/>
      <c r="AC44" s="201"/>
      <c r="AD44" s="198" t="n">
        <v>86</v>
      </c>
      <c r="AE44" s="198" t="n">
        <v>43</v>
      </c>
      <c r="AF44" s="206" t="str">
        <f aca="true">INDIRECT("A"&amp;AD44)</f>
        <v>143-ALL</v>
      </c>
      <c r="AG44" s="206" t="n">
        <f aca="true">INDIRECT("D"&amp;AD44)</f>
        <v>200</v>
      </c>
      <c r="AH44" s="206" t="n">
        <f aca="true">INDIRECT("E"&amp;AD44)</f>
        <v>15616</v>
      </c>
      <c r="AI44" s="207" t="n">
        <f aca="true">INDIRECT("I"&amp;AD44)</f>
        <v>-1.0262E-005</v>
      </c>
      <c r="AJ44" s="207" t="n">
        <f aca="true">INDIRECT("J"&amp;AD44)</f>
        <v>-1.752E-007</v>
      </c>
      <c r="AK44" s="207" t="n">
        <f aca="true">AVERAGE(INDIRECT("K"&amp;AD44):INDIRECT("K"&amp;AD45-1))</f>
        <v>0.000215295</v>
      </c>
      <c r="AL44" s="207" t="n">
        <f aca="true">AVERAGE(INDIRECT("L"&amp;AD44):INDIRECT("L"&amp;AD45-1))</f>
        <v>9.30515E-006</v>
      </c>
      <c r="AM44" s="203" t="n">
        <f aca="false">(ABS(AK44)/AK44*SQRT((AK44)^2+(AL44)^2))</f>
        <v>0.000215495992634486</v>
      </c>
      <c r="AN44" s="201"/>
      <c r="AO44" s="203" t="n">
        <f aca="true">STDEV(INDIRECT("K"&amp;AD44):INDIRECT("K"&amp;AD45-1))</f>
        <v>2.12132034355854E-008</v>
      </c>
    </row>
    <row r="45" customFormat="false" ht="14.25" hidden="false" customHeight="true" outlineLevel="0" collapsed="false">
      <c r="A45" s="201" t="s">
        <v>739</v>
      </c>
      <c r="B45" s="201" t="s">
        <v>357</v>
      </c>
      <c r="C45" s="198" t="n">
        <v>0</v>
      </c>
      <c r="D45" s="198" t="n">
        <v>200</v>
      </c>
      <c r="E45" s="198" t="n">
        <v>15616</v>
      </c>
      <c r="F45" s="201" t="s">
        <v>358</v>
      </c>
      <c r="G45" s="203" t="n">
        <v>0.00047802</v>
      </c>
      <c r="H45" s="203" t="n">
        <v>1.3573E-005</v>
      </c>
      <c r="I45" s="203" t="n">
        <v>-1.0262E-005</v>
      </c>
      <c r="J45" s="203" t="n">
        <v>-1.752E-007</v>
      </c>
      <c r="K45" s="203" t="n">
        <v>0.00048828</v>
      </c>
      <c r="L45" s="203" t="n">
        <v>1.3748E-005</v>
      </c>
      <c r="M45" s="198" t="n">
        <v>1.61</v>
      </c>
      <c r="N45" s="198" t="n">
        <v>0</v>
      </c>
      <c r="O45" s="198" t="n">
        <v>0</v>
      </c>
      <c r="P45" s="198" t="n">
        <v>0</v>
      </c>
      <c r="Q45" s="198" t="n">
        <v>1</v>
      </c>
      <c r="R45" s="203" t="n">
        <v>4.8828E-006</v>
      </c>
      <c r="S45" s="203" t="n">
        <v>1.375E-007</v>
      </c>
      <c r="T45" s="198" t="n">
        <v>3</v>
      </c>
      <c r="U45" s="198" t="n">
        <v>0</v>
      </c>
      <c r="V45" s="198" t="n">
        <v>0</v>
      </c>
      <c r="W45" s="204" t="s">
        <v>1270</v>
      </c>
      <c r="X45" s="205" t="s">
        <v>1233</v>
      </c>
      <c r="Y45" s="201" t="s">
        <v>361</v>
      </c>
      <c r="Z45" s="201"/>
      <c r="AA45" s="201"/>
      <c r="AB45" s="201"/>
      <c r="AC45" s="201"/>
      <c r="AD45" s="198" t="n">
        <v>88</v>
      </c>
      <c r="AE45" s="198" t="n">
        <v>44</v>
      </c>
      <c r="AF45" s="206" t="str">
        <f aca="true">INDIRECT("A"&amp;AD45)</f>
        <v>144-ALL</v>
      </c>
      <c r="AG45" s="206" t="n">
        <f aca="true">INDIRECT("D"&amp;AD45)</f>
        <v>200</v>
      </c>
      <c r="AH45" s="206" t="n">
        <f aca="true">INDIRECT("E"&amp;AD45)</f>
        <v>15616</v>
      </c>
      <c r="AI45" s="207" t="n">
        <f aca="true">INDIRECT("I"&amp;AD45)</f>
        <v>-1.0262E-005</v>
      </c>
      <c r="AJ45" s="207" t="n">
        <f aca="true">INDIRECT("J"&amp;AD45)</f>
        <v>-1.752E-007</v>
      </c>
      <c r="AK45" s="207" t="n">
        <f aca="true">AVERAGE(INDIRECT("K"&amp;AD45):INDIRECT("K"&amp;AD46-1))</f>
        <v>0.00061853</v>
      </c>
      <c r="AL45" s="207" t="n">
        <f aca="true">AVERAGE(INDIRECT("L"&amp;AD45):INDIRECT("L"&amp;AD46-1))</f>
        <v>1.29355E-005</v>
      </c>
      <c r="AM45" s="203" t="n">
        <f aca="false">(ABS(AK45)/AK45*SQRT((AK45)^2+(AL45)^2))</f>
        <v>0.000618665247173502</v>
      </c>
      <c r="AN45" s="201"/>
      <c r="AO45" s="203" t="n">
        <f aca="true">STDEV(INDIRECT("K"&amp;AD45):INDIRECT("K"&amp;AD46-1))</f>
        <v>3.39411254969597E-007</v>
      </c>
    </row>
    <row r="46" customFormat="false" ht="14.25" hidden="false" customHeight="true" outlineLevel="0" collapsed="false">
      <c r="A46" s="201" t="s">
        <v>757</v>
      </c>
      <c r="B46" s="201" t="s">
        <v>357</v>
      </c>
      <c r="C46" s="198" t="n">
        <v>0</v>
      </c>
      <c r="D46" s="198" t="n">
        <v>200</v>
      </c>
      <c r="E46" s="198" t="n">
        <v>15616</v>
      </c>
      <c r="F46" s="201" t="s">
        <v>358</v>
      </c>
      <c r="G46" s="203" t="n">
        <v>0.0013555</v>
      </c>
      <c r="H46" s="203" t="n">
        <v>5.19E-005</v>
      </c>
      <c r="I46" s="203" t="n">
        <v>-1.0262E-005</v>
      </c>
      <c r="J46" s="203" t="n">
        <v>-1.752E-007</v>
      </c>
      <c r="K46" s="203" t="n">
        <v>0.0013658</v>
      </c>
      <c r="L46" s="203" t="n">
        <v>5.21E-005</v>
      </c>
      <c r="M46" s="198" t="n">
        <v>2.19</v>
      </c>
      <c r="N46" s="198" t="n">
        <v>0</v>
      </c>
      <c r="O46" s="198" t="n">
        <v>0</v>
      </c>
      <c r="P46" s="198" t="n">
        <v>0</v>
      </c>
      <c r="Q46" s="198" t="n">
        <v>1</v>
      </c>
      <c r="R46" s="203" t="n">
        <v>1.3658E-005</v>
      </c>
      <c r="S46" s="203" t="n">
        <v>5.211E-007</v>
      </c>
      <c r="T46" s="198" t="n">
        <v>4</v>
      </c>
      <c r="U46" s="198" t="n">
        <v>0</v>
      </c>
      <c r="V46" s="198" t="n">
        <v>0</v>
      </c>
      <c r="W46" s="204" t="s">
        <v>1271</v>
      </c>
      <c r="X46" s="205" t="s">
        <v>1233</v>
      </c>
      <c r="Y46" s="201" t="s">
        <v>361</v>
      </c>
      <c r="Z46" s="201"/>
      <c r="AA46" s="201"/>
      <c r="AB46" s="201"/>
      <c r="AC46" s="201"/>
      <c r="AD46" s="198" t="n">
        <v>90</v>
      </c>
      <c r="AE46" s="198" t="n">
        <v>45</v>
      </c>
      <c r="AF46" s="206" t="str">
        <f aca="true">INDIRECT("A"&amp;AD46)</f>
        <v>145-ALL</v>
      </c>
      <c r="AG46" s="206" t="n">
        <f aca="true">INDIRECT("D"&amp;AD46)</f>
        <v>200</v>
      </c>
      <c r="AH46" s="206" t="n">
        <f aca="true">INDIRECT("E"&amp;AD46)</f>
        <v>15616</v>
      </c>
      <c r="AI46" s="207" t="n">
        <f aca="true">INDIRECT("I"&amp;AD46)</f>
        <v>-1.0262E-005</v>
      </c>
      <c r="AJ46" s="207" t="n">
        <f aca="true">INDIRECT("J"&amp;AD46)</f>
        <v>-1.752E-007</v>
      </c>
      <c r="AK46" s="207" t="n">
        <f aca="true">AVERAGE(INDIRECT("K"&amp;AD46):INDIRECT("K"&amp;AD47-1))</f>
        <v>0.00037992</v>
      </c>
      <c r="AL46" s="207" t="n">
        <f aca="true">AVERAGE(INDIRECT("L"&amp;AD46):INDIRECT("L"&amp;AD47-1))</f>
        <v>1.42705E-005</v>
      </c>
      <c r="AM46" s="203" t="n">
        <f aca="false">(ABS(AK46)/AK46*SQRT((AK46)^2+(AL46)^2))</f>
        <v>0.000380187918758934</v>
      </c>
      <c r="AN46" s="201"/>
      <c r="AO46" s="203" t="n">
        <f aca="true">STDEV(INDIRECT("K"&amp;AD46):INDIRECT("K"&amp;AD47-1))</f>
        <v>1.27279220613589E-007</v>
      </c>
    </row>
    <row r="47" customFormat="false" ht="14.25" hidden="false" customHeight="true" outlineLevel="0" collapsed="false">
      <c r="A47" s="201" t="s">
        <v>757</v>
      </c>
      <c r="B47" s="201" t="s">
        <v>357</v>
      </c>
      <c r="C47" s="198" t="n">
        <v>0</v>
      </c>
      <c r="D47" s="198" t="n">
        <v>200</v>
      </c>
      <c r="E47" s="198" t="n">
        <v>15616</v>
      </c>
      <c r="F47" s="201" t="s">
        <v>358</v>
      </c>
      <c r="G47" s="203" t="n">
        <v>0.0013534</v>
      </c>
      <c r="H47" s="203" t="n">
        <v>5.24E-005</v>
      </c>
      <c r="I47" s="203" t="n">
        <v>-1.0262E-005</v>
      </c>
      <c r="J47" s="203" t="n">
        <v>-1.752E-007</v>
      </c>
      <c r="K47" s="203" t="n">
        <v>0.0013637</v>
      </c>
      <c r="L47" s="203" t="n">
        <v>5.26E-005</v>
      </c>
      <c r="M47" s="198" t="n">
        <v>2.21</v>
      </c>
      <c r="N47" s="198" t="n">
        <v>0</v>
      </c>
      <c r="O47" s="198" t="n">
        <v>0</v>
      </c>
      <c r="P47" s="198" t="n">
        <v>0</v>
      </c>
      <c r="Q47" s="198" t="n">
        <v>1</v>
      </c>
      <c r="R47" s="203" t="n">
        <v>1.3637E-005</v>
      </c>
      <c r="S47" s="203" t="n">
        <v>5.259E-007</v>
      </c>
      <c r="T47" s="198" t="n">
        <v>4</v>
      </c>
      <c r="U47" s="198" t="n">
        <v>0</v>
      </c>
      <c r="V47" s="198" t="n">
        <v>0</v>
      </c>
      <c r="W47" s="204" t="s">
        <v>1272</v>
      </c>
      <c r="X47" s="205" t="s">
        <v>1233</v>
      </c>
      <c r="Y47" s="201" t="s">
        <v>361</v>
      </c>
      <c r="Z47" s="201"/>
      <c r="AA47" s="201"/>
      <c r="AB47" s="201"/>
      <c r="AC47" s="201"/>
      <c r="AD47" s="198" t="n">
        <v>92</v>
      </c>
      <c r="AE47" s="198" t="n">
        <v>46</v>
      </c>
      <c r="AF47" s="206" t="str">
        <f aca="true">INDIRECT("A"&amp;AD47)</f>
        <v>146-ALL</v>
      </c>
      <c r="AG47" s="206" t="n">
        <f aca="true">INDIRECT("D"&amp;AD47)</f>
        <v>200</v>
      </c>
      <c r="AH47" s="206" t="n">
        <f aca="true">INDIRECT("E"&amp;AD47)</f>
        <v>15616</v>
      </c>
      <c r="AI47" s="207" t="n">
        <f aca="true">INDIRECT("I"&amp;AD47)</f>
        <v>-1.0262E-005</v>
      </c>
      <c r="AJ47" s="207" t="n">
        <f aca="true">INDIRECT("J"&amp;AD47)</f>
        <v>-1.752E-007</v>
      </c>
      <c r="AK47" s="207" t="n">
        <f aca="true">AVERAGE(INDIRECT("K"&amp;AD47):INDIRECT("K"&amp;AD48-1))</f>
        <v>0.000218495</v>
      </c>
      <c r="AL47" s="207" t="n">
        <f aca="true">AVERAGE(INDIRECT("L"&amp;AD47):INDIRECT("L"&amp;AD48-1))</f>
        <v>8.7247E-006</v>
      </c>
      <c r="AM47" s="203" t="n">
        <f aca="false">(ABS(AK47)/AK47*SQRT((AK47)^2+(AL47)^2))</f>
        <v>0.000218669123140625</v>
      </c>
      <c r="AN47" s="201"/>
      <c r="AO47" s="203" t="n">
        <f aca="true">STDEV(INDIRECT("K"&amp;AD47):INDIRECT("K"&amp;AD48-1))</f>
        <v>1.20208152801728E-007</v>
      </c>
    </row>
    <row r="48" customFormat="false" ht="14.25" hidden="false" customHeight="true" outlineLevel="0" collapsed="false">
      <c r="A48" s="201" t="s">
        <v>775</v>
      </c>
      <c r="B48" s="201" t="s">
        <v>357</v>
      </c>
      <c r="C48" s="198" t="n">
        <v>0</v>
      </c>
      <c r="D48" s="198" t="n">
        <v>200</v>
      </c>
      <c r="E48" s="198" t="n">
        <v>15616</v>
      </c>
      <c r="F48" s="201" t="s">
        <v>358</v>
      </c>
      <c r="G48" s="203" t="n">
        <v>0.00061532</v>
      </c>
      <c r="H48" s="203" t="n">
        <v>1.2095E-005</v>
      </c>
      <c r="I48" s="203" t="n">
        <v>-1.0262E-005</v>
      </c>
      <c r="J48" s="203" t="n">
        <v>-1.752E-007</v>
      </c>
      <c r="K48" s="203" t="n">
        <v>0.00062558</v>
      </c>
      <c r="L48" s="203" t="n">
        <v>1.227E-005</v>
      </c>
      <c r="M48" s="198" t="n">
        <v>1.12</v>
      </c>
      <c r="N48" s="198" t="n">
        <v>0</v>
      </c>
      <c r="O48" s="198" t="n">
        <v>0</v>
      </c>
      <c r="P48" s="198" t="n">
        <v>0</v>
      </c>
      <c r="Q48" s="198" t="n">
        <v>1</v>
      </c>
      <c r="R48" s="203" t="n">
        <v>6.2558E-006</v>
      </c>
      <c r="S48" s="203" t="n">
        <v>1.227E-007</v>
      </c>
      <c r="T48" s="198" t="n">
        <v>3</v>
      </c>
      <c r="U48" s="198" t="n">
        <v>0</v>
      </c>
      <c r="V48" s="198" t="n">
        <v>0</v>
      </c>
      <c r="W48" s="204" t="s">
        <v>1273</v>
      </c>
      <c r="X48" s="205" t="s">
        <v>1233</v>
      </c>
      <c r="Y48" s="201" t="s">
        <v>361</v>
      </c>
      <c r="Z48" s="201"/>
      <c r="AA48" s="201"/>
      <c r="AB48" s="201"/>
      <c r="AC48" s="201"/>
      <c r="AD48" s="198" t="n">
        <v>94</v>
      </c>
      <c r="AE48" s="198" t="n">
        <v>47</v>
      </c>
      <c r="AF48" s="206" t="str">
        <f aca="true">INDIRECT("A"&amp;AD48)</f>
        <v>147-ALL</v>
      </c>
      <c r="AG48" s="206" t="n">
        <f aca="true">INDIRECT("D"&amp;AD48)</f>
        <v>200</v>
      </c>
      <c r="AH48" s="206" t="n">
        <f aca="true">INDIRECT("E"&amp;AD48)</f>
        <v>15616</v>
      </c>
      <c r="AI48" s="207" t="n">
        <f aca="true">INDIRECT("I"&amp;AD48)</f>
        <v>-1.0262E-005</v>
      </c>
      <c r="AJ48" s="207" t="n">
        <f aca="true">INDIRECT("J"&amp;AD48)</f>
        <v>-1.752E-007</v>
      </c>
      <c r="AK48" s="207" t="n">
        <f aca="true">AVERAGE(INDIRECT("K"&amp;AD48):INDIRECT("K"&amp;AD49-1))</f>
        <v>0.00026906</v>
      </c>
      <c r="AL48" s="207" t="n">
        <f aca="true">AVERAGE(INDIRECT("L"&amp;AD48):INDIRECT("L"&amp;AD49-1))</f>
        <v>1.1818E-005</v>
      </c>
      <c r="AM48" s="203" t="n">
        <f aca="false">(ABS(AK48)/AK48*SQRT((AK48)^2+(AL48)^2))</f>
        <v>0.000269319417651234</v>
      </c>
      <c r="AN48" s="201"/>
      <c r="AO48" s="203" t="n">
        <f aca="true">STDEV(INDIRECT("K"&amp;AD48):INDIRECT("K"&amp;AD49-1))</f>
        <v>1.41421356237236E-008</v>
      </c>
    </row>
    <row r="49" customFormat="false" ht="14.25" hidden="false" customHeight="true" outlineLevel="0" collapsed="false">
      <c r="A49" s="201" t="s">
        <v>775</v>
      </c>
      <c r="B49" s="201" t="s">
        <v>357</v>
      </c>
      <c r="C49" s="198" t="n">
        <v>0</v>
      </c>
      <c r="D49" s="198" t="n">
        <v>200</v>
      </c>
      <c r="E49" s="198" t="n">
        <v>15616</v>
      </c>
      <c r="F49" s="201" t="s">
        <v>358</v>
      </c>
      <c r="G49" s="203" t="n">
        <v>0.0006137</v>
      </c>
      <c r="H49" s="203" t="n">
        <v>1.1586E-005</v>
      </c>
      <c r="I49" s="203" t="n">
        <v>-1.0262E-005</v>
      </c>
      <c r="J49" s="203" t="n">
        <v>-1.752E-007</v>
      </c>
      <c r="K49" s="203" t="n">
        <v>0.00062396</v>
      </c>
      <c r="L49" s="203" t="n">
        <v>1.1762E-005</v>
      </c>
      <c r="M49" s="198" t="n">
        <v>1.08</v>
      </c>
      <c r="N49" s="198" t="n">
        <v>0</v>
      </c>
      <c r="O49" s="198" t="n">
        <v>0</v>
      </c>
      <c r="P49" s="198" t="n">
        <v>0</v>
      </c>
      <c r="Q49" s="198" t="n">
        <v>1</v>
      </c>
      <c r="R49" s="203" t="n">
        <v>6.2396E-006</v>
      </c>
      <c r="S49" s="203" t="n">
        <v>1.176E-007</v>
      </c>
      <c r="T49" s="198" t="n">
        <v>3</v>
      </c>
      <c r="U49" s="198" t="n">
        <v>0</v>
      </c>
      <c r="V49" s="198" t="n">
        <v>0</v>
      </c>
      <c r="W49" s="204" t="s">
        <v>836</v>
      </c>
      <c r="X49" s="205" t="s">
        <v>1233</v>
      </c>
      <c r="Y49" s="201" t="s">
        <v>361</v>
      </c>
      <c r="Z49" s="201"/>
      <c r="AA49" s="201"/>
      <c r="AB49" s="201"/>
      <c r="AC49" s="201"/>
      <c r="AD49" s="198" t="n">
        <v>96</v>
      </c>
      <c r="AE49" s="198" t="n">
        <v>48</v>
      </c>
      <c r="AF49" s="206" t="str">
        <f aca="true">INDIRECT("A"&amp;AD49)</f>
        <v>148-ALL</v>
      </c>
      <c r="AG49" s="206" t="n">
        <f aca="true">INDIRECT("D"&amp;AD49)</f>
        <v>200</v>
      </c>
      <c r="AH49" s="206" t="n">
        <f aca="true">INDIRECT("E"&amp;AD49)</f>
        <v>15616</v>
      </c>
      <c r="AI49" s="207" t="n">
        <f aca="true">INDIRECT("I"&amp;AD49)</f>
        <v>-1.0262E-005</v>
      </c>
      <c r="AJ49" s="207" t="n">
        <f aca="true">INDIRECT("J"&amp;AD49)</f>
        <v>-1.752E-007</v>
      </c>
      <c r="AK49" s="207" t="n">
        <f aca="true">AVERAGE(INDIRECT("K"&amp;AD49):INDIRECT("K"&amp;AD50-1))</f>
        <v>0.00111265</v>
      </c>
      <c r="AL49" s="207" t="n">
        <f aca="true">AVERAGE(INDIRECT("L"&amp;AD49):INDIRECT("L"&amp;AD50-1))</f>
        <v>6.8E-005</v>
      </c>
      <c r="AM49" s="203" t="n">
        <f aca="false">(ABS(AK49)/AK49*SQRT((AK49)^2+(AL49)^2))</f>
        <v>0.00111472598538834</v>
      </c>
      <c r="AN49" s="201"/>
      <c r="AO49" s="203" t="n">
        <f aca="true">STDEV(INDIRECT("K"&amp;AD49):INDIRECT("K"&amp;AD50-1))</f>
        <v>7.07106781186948E-008</v>
      </c>
    </row>
    <row r="50" customFormat="false" ht="14.25" hidden="false" customHeight="true" outlineLevel="0" collapsed="false">
      <c r="A50" s="201" t="s">
        <v>793</v>
      </c>
      <c r="B50" s="201" t="s">
        <v>357</v>
      </c>
      <c r="C50" s="198" t="n">
        <v>0</v>
      </c>
      <c r="D50" s="198" t="n">
        <v>200</v>
      </c>
      <c r="E50" s="198" t="n">
        <v>15616</v>
      </c>
      <c r="F50" s="201" t="s">
        <v>358</v>
      </c>
      <c r="G50" s="203" t="n">
        <v>0.00084025</v>
      </c>
      <c r="H50" s="203" t="n">
        <v>3.9113E-005</v>
      </c>
      <c r="I50" s="203" t="n">
        <v>-1.0262E-005</v>
      </c>
      <c r="J50" s="203" t="n">
        <v>-1.752E-007</v>
      </c>
      <c r="K50" s="203" t="n">
        <v>0.00085051</v>
      </c>
      <c r="L50" s="203" t="n">
        <v>3.9288E-005</v>
      </c>
      <c r="M50" s="198" t="n">
        <v>2.64</v>
      </c>
      <c r="N50" s="198" t="n">
        <v>0</v>
      </c>
      <c r="O50" s="198" t="n">
        <v>0</v>
      </c>
      <c r="P50" s="198" t="n">
        <v>0</v>
      </c>
      <c r="Q50" s="198" t="n">
        <v>1</v>
      </c>
      <c r="R50" s="203" t="n">
        <v>8.5051E-006</v>
      </c>
      <c r="S50" s="203" t="n">
        <v>3.929E-007</v>
      </c>
      <c r="T50" s="198" t="n">
        <v>4</v>
      </c>
      <c r="U50" s="198" t="n">
        <v>0</v>
      </c>
      <c r="V50" s="198" t="n">
        <v>0</v>
      </c>
      <c r="W50" s="204" t="s">
        <v>1274</v>
      </c>
      <c r="X50" s="205" t="s">
        <v>1233</v>
      </c>
      <c r="Y50" s="201" t="s">
        <v>361</v>
      </c>
      <c r="Z50" s="201"/>
      <c r="AA50" s="201"/>
      <c r="AB50" s="201"/>
      <c r="AC50" s="201"/>
      <c r="AD50" s="198" t="n">
        <v>98</v>
      </c>
      <c r="AE50" s="198" t="n">
        <v>49</v>
      </c>
      <c r="AF50" s="206" t="str">
        <f aca="true">INDIRECT("A"&amp;AD50)</f>
        <v>149-ALL</v>
      </c>
      <c r="AG50" s="206" t="n">
        <f aca="true">INDIRECT("D"&amp;AD50)</f>
        <v>200</v>
      </c>
      <c r="AH50" s="206" t="n">
        <f aca="true">INDIRECT("E"&amp;AD50)</f>
        <v>15616</v>
      </c>
      <c r="AI50" s="207" t="n">
        <f aca="true">INDIRECT("I"&amp;AD50)</f>
        <v>-1.0262E-005</v>
      </c>
      <c r="AJ50" s="207" t="n">
        <f aca="true">INDIRECT("J"&amp;AD50)</f>
        <v>-1.752E-007</v>
      </c>
      <c r="AK50" s="207" t="n">
        <f aca="true">AVERAGE(INDIRECT("K"&amp;AD50):INDIRECT("K"&amp;AD51-1))</f>
        <v>0.000338395</v>
      </c>
      <c r="AL50" s="207" t="n">
        <f aca="true">AVERAGE(INDIRECT("L"&amp;AD50):INDIRECT("L"&amp;AD51-1))</f>
        <v>1.24295E-005</v>
      </c>
      <c r="AM50" s="203" t="n">
        <f aca="false">(ABS(AK50)/AK50*SQRT((AK50)^2+(AL50)^2))</f>
        <v>0.000338623195447757</v>
      </c>
      <c r="AN50" s="201"/>
      <c r="AO50" s="203" t="n">
        <f aca="true">STDEV(INDIRECT("K"&amp;AD50):INDIRECT("K"&amp;AD51-1))</f>
        <v>1.06066017177966E-007</v>
      </c>
    </row>
    <row r="51" customFormat="false" ht="14.25" hidden="false" customHeight="true" outlineLevel="0" collapsed="false">
      <c r="A51" s="201" t="s">
        <v>793</v>
      </c>
      <c r="B51" s="201" t="s">
        <v>357</v>
      </c>
      <c r="C51" s="198" t="n">
        <v>0</v>
      </c>
      <c r="D51" s="198" t="n">
        <v>200</v>
      </c>
      <c r="E51" s="198" t="n">
        <v>15616</v>
      </c>
      <c r="F51" s="201" t="s">
        <v>358</v>
      </c>
      <c r="G51" s="203" t="n">
        <v>0.00084269</v>
      </c>
      <c r="H51" s="203" t="n">
        <v>3.8732E-005</v>
      </c>
      <c r="I51" s="203" t="n">
        <v>-1.0262E-005</v>
      </c>
      <c r="J51" s="203" t="n">
        <v>-1.752E-007</v>
      </c>
      <c r="K51" s="203" t="n">
        <v>0.00085295</v>
      </c>
      <c r="L51" s="203" t="n">
        <v>3.8908E-005</v>
      </c>
      <c r="M51" s="198" t="n">
        <v>2.61</v>
      </c>
      <c r="N51" s="198" t="n">
        <v>0</v>
      </c>
      <c r="O51" s="198" t="n">
        <v>0</v>
      </c>
      <c r="P51" s="198" t="n">
        <v>0</v>
      </c>
      <c r="Q51" s="198" t="n">
        <v>1</v>
      </c>
      <c r="R51" s="203" t="n">
        <v>8.5295E-006</v>
      </c>
      <c r="S51" s="203" t="n">
        <v>3.891E-007</v>
      </c>
      <c r="T51" s="198" t="n">
        <v>4</v>
      </c>
      <c r="U51" s="198" t="n">
        <v>0</v>
      </c>
      <c r="V51" s="198" t="n">
        <v>0</v>
      </c>
      <c r="W51" s="204" t="s">
        <v>1275</v>
      </c>
      <c r="X51" s="205" t="s">
        <v>1233</v>
      </c>
      <c r="Y51" s="201" t="s">
        <v>361</v>
      </c>
      <c r="Z51" s="201"/>
      <c r="AA51" s="201"/>
      <c r="AB51" s="201"/>
      <c r="AC51" s="201"/>
      <c r="AD51" s="198" t="n">
        <v>100</v>
      </c>
      <c r="AE51" s="198" t="n">
        <v>50</v>
      </c>
      <c r="AF51" s="206" t="n">
        <f aca="true">INDIRECT("A"&amp;AD51)</f>
        <v>0</v>
      </c>
      <c r="AG51" s="206" t="n">
        <f aca="true">INDIRECT("D"&amp;AD51)</f>
        <v>0</v>
      </c>
      <c r="AH51" s="206" t="n">
        <f aca="true">INDIRECT("E"&amp;AD51)</f>
        <v>0</v>
      </c>
      <c r="AI51" s="207" t="n">
        <f aca="true">INDIRECT("I"&amp;AD51)</f>
        <v>0</v>
      </c>
      <c r="AJ51" s="207" t="n">
        <f aca="true">INDIRECT("J"&amp;AD51)</f>
        <v>0</v>
      </c>
      <c r="AK51" s="207" t="e">
        <f aca="true">AVERAGE(INDIRECT("K"&amp;AD51):INDIRECT("K"&amp;AD52-1))</f>
        <v>#REF!</v>
      </c>
      <c r="AL51" s="207" t="e">
        <f aca="true">AVERAGE(INDIRECT("L"&amp;AD51):INDIRECT("L"&amp;AD52-1))</f>
        <v>#REF!</v>
      </c>
      <c r="AM51" s="203" t="e">
        <f aca="false">(ABS(AK51)/AK51*SQRT((AK51)^2+(AL51)^2))</f>
        <v>#REF!</v>
      </c>
      <c r="AN51" s="201"/>
      <c r="AO51" s="203" t="e">
        <f aca="true">STDEV(INDIRECT("K"&amp;AD51):INDIRECT("K"&amp;AD52-1))</f>
        <v>#REF!</v>
      </c>
    </row>
    <row r="52" customFormat="false" ht="14.25" hidden="false" customHeight="true" outlineLevel="0" collapsed="false">
      <c r="A52" s="201" t="s">
        <v>811</v>
      </c>
      <c r="B52" s="201" t="s">
        <v>357</v>
      </c>
      <c r="C52" s="198" t="n">
        <v>0</v>
      </c>
      <c r="D52" s="198" t="n">
        <v>200</v>
      </c>
      <c r="E52" s="198" t="n">
        <v>15616</v>
      </c>
      <c r="F52" s="201" t="s">
        <v>358</v>
      </c>
      <c r="G52" s="203" t="n">
        <v>0.00050352</v>
      </c>
      <c r="H52" s="203" t="n">
        <v>1.3722E-005</v>
      </c>
      <c r="I52" s="203" t="n">
        <v>-1.0262E-005</v>
      </c>
      <c r="J52" s="203" t="n">
        <v>-1.752E-007</v>
      </c>
      <c r="K52" s="203" t="n">
        <v>0.00051378</v>
      </c>
      <c r="L52" s="203" t="n">
        <v>1.3897E-005</v>
      </c>
      <c r="M52" s="198" t="n">
        <v>1.55</v>
      </c>
      <c r="N52" s="198" t="n">
        <v>0</v>
      </c>
      <c r="O52" s="198" t="n">
        <v>0</v>
      </c>
      <c r="P52" s="198" t="n">
        <v>0</v>
      </c>
      <c r="Q52" s="198" t="n">
        <v>1</v>
      </c>
      <c r="R52" s="203" t="n">
        <v>5.1378E-006</v>
      </c>
      <c r="S52" s="203" t="n">
        <v>1.39E-007</v>
      </c>
      <c r="T52" s="198" t="n">
        <v>3</v>
      </c>
      <c r="U52" s="198" t="n">
        <v>0</v>
      </c>
      <c r="V52" s="198" t="n">
        <v>0</v>
      </c>
      <c r="W52" s="204" t="s">
        <v>1276</v>
      </c>
      <c r="X52" s="205" t="s">
        <v>1233</v>
      </c>
      <c r="Y52" s="201" t="s">
        <v>361</v>
      </c>
      <c r="Z52" s="201"/>
      <c r="AA52" s="201"/>
      <c r="AB52" s="201"/>
      <c r="AC52" s="201"/>
      <c r="AD52" s="198"/>
      <c r="AE52" s="198"/>
      <c r="AF52" s="206"/>
      <c r="AG52" s="206"/>
      <c r="AH52" s="206"/>
      <c r="AI52" s="207"/>
      <c r="AJ52" s="207"/>
      <c r="AK52" s="207"/>
      <c r="AL52" s="207"/>
      <c r="AM52" s="203"/>
      <c r="AN52" s="201"/>
      <c r="AO52" s="203"/>
    </row>
    <row r="53" customFormat="false" ht="14.25" hidden="false" customHeight="true" outlineLevel="0" collapsed="false">
      <c r="A53" s="201" t="s">
        <v>811</v>
      </c>
      <c r="B53" s="201" t="s">
        <v>357</v>
      </c>
      <c r="C53" s="198" t="n">
        <v>0</v>
      </c>
      <c r="D53" s="198" t="n">
        <v>200</v>
      </c>
      <c r="E53" s="198" t="n">
        <v>15616</v>
      </c>
      <c r="F53" s="201" t="s">
        <v>358</v>
      </c>
      <c r="G53" s="203" t="n">
        <v>0.00050358</v>
      </c>
      <c r="H53" s="203" t="n">
        <v>1.3222E-005</v>
      </c>
      <c r="I53" s="203" t="n">
        <v>-1.0262E-005</v>
      </c>
      <c r="J53" s="203" t="n">
        <v>-1.752E-007</v>
      </c>
      <c r="K53" s="203" t="n">
        <v>0.00051384</v>
      </c>
      <c r="L53" s="203" t="n">
        <v>1.3398E-005</v>
      </c>
      <c r="M53" s="198" t="n">
        <v>1.49</v>
      </c>
      <c r="N53" s="198" t="n">
        <v>0</v>
      </c>
      <c r="O53" s="198" t="n">
        <v>0</v>
      </c>
      <c r="P53" s="198" t="n">
        <v>0</v>
      </c>
      <c r="Q53" s="198" t="n">
        <v>1</v>
      </c>
      <c r="R53" s="203" t="n">
        <v>5.1384E-006</v>
      </c>
      <c r="S53" s="203" t="n">
        <v>1.34E-007</v>
      </c>
      <c r="T53" s="198" t="n">
        <v>3</v>
      </c>
      <c r="U53" s="198" t="n">
        <v>0</v>
      </c>
      <c r="V53" s="198" t="n">
        <v>0</v>
      </c>
      <c r="W53" s="204" t="s">
        <v>1277</v>
      </c>
      <c r="X53" s="205" t="s">
        <v>1233</v>
      </c>
      <c r="Y53" s="201" t="s">
        <v>361</v>
      </c>
      <c r="Z53" s="201"/>
      <c r="AA53" s="201"/>
      <c r="AB53" s="201"/>
      <c r="AC53" s="201"/>
      <c r="AD53" s="198"/>
      <c r="AE53" s="198"/>
      <c r="AF53" s="206"/>
      <c r="AG53" s="206"/>
      <c r="AH53" s="206"/>
      <c r="AI53" s="207"/>
      <c r="AJ53" s="207"/>
      <c r="AK53" s="207"/>
      <c r="AL53" s="207"/>
      <c r="AM53" s="203"/>
      <c r="AN53" s="201"/>
      <c r="AO53" s="203"/>
    </row>
    <row r="54" customFormat="false" ht="14.25" hidden="false" customHeight="true" outlineLevel="0" collapsed="false">
      <c r="A54" s="201" t="s">
        <v>829</v>
      </c>
      <c r="B54" s="201" t="s">
        <v>357</v>
      </c>
      <c r="C54" s="198" t="n">
        <v>0</v>
      </c>
      <c r="D54" s="198" t="n">
        <v>200</v>
      </c>
      <c r="E54" s="198" t="n">
        <v>15616</v>
      </c>
      <c r="F54" s="201" t="s">
        <v>358</v>
      </c>
      <c r="G54" s="203" t="n">
        <v>0.00054536</v>
      </c>
      <c r="H54" s="203" t="n">
        <v>1.4829E-005</v>
      </c>
      <c r="I54" s="203" t="n">
        <v>-1.0262E-005</v>
      </c>
      <c r="J54" s="203" t="n">
        <v>-1.752E-007</v>
      </c>
      <c r="K54" s="203" t="n">
        <v>0.00055563</v>
      </c>
      <c r="L54" s="203" t="n">
        <v>1.5004E-005</v>
      </c>
      <c r="M54" s="198" t="n">
        <v>1.55</v>
      </c>
      <c r="N54" s="198" t="n">
        <v>0</v>
      </c>
      <c r="O54" s="198" t="n">
        <v>0</v>
      </c>
      <c r="P54" s="198" t="n">
        <v>0</v>
      </c>
      <c r="Q54" s="198" t="n">
        <v>1</v>
      </c>
      <c r="R54" s="203" t="n">
        <v>5.5563E-006</v>
      </c>
      <c r="S54" s="203" t="n">
        <v>1.5E-007</v>
      </c>
      <c r="T54" s="198" t="n">
        <v>3</v>
      </c>
      <c r="U54" s="198" t="n">
        <v>0</v>
      </c>
      <c r="V54" s="198" t="n">
        <v>0</v>
      </c>
      <c r="W54" s="204" t="s">
        <v>1278</v>
      </c>
      <c r="X54" s="205" t="s">
        <v>1233</v>
      </c>
      <c r="Y54" s="201" t="s">
        <v>361</v>
      </c>
      <c r="Z54" s="201"/>
      <c r="AA54" s="201"/>
      <c r="AB54" s="201"/>
      <c r="AC54" s="201"/>
      <c r="AD54" s="198"/>
      <c r="AE54" s="198"/>
      <c r="AF54" s="206"/>
      <c r="AG54" s="206"/>
      <c r="AH54" s="206"/>
      <c r="AI54" s="207"/>
      <c r="AJ54" s="207"/>
      <c r="AK54" s="207"/>
      <c r="AL54" s="207"/>
      <c r="AM54" s="203"/>
      <c r="AN54" s="201"/>
      <c r="AO54" s="203"/>
    </row>
    <row r="55" customFormat="false" ht="14.25" hidden="false" customHeight="true" outlineLevel="0" collapsed="false">
      <c r="A55" s="201" t="s">
        <v>829</v>
      </c>
      <c r="B55" s="201" t="s">
        <v>357</v>
      </c>
      <c r="C55" s="198" t="n">
        <v>0</v>
      </c>
      <c r="D55" s="198" t="n">
        <v>200</v>
      </c>
      <c r="E55" s="198" t="n">
        <v>15616</v>
      </c>
      <c r="F55" s="201" t="s">
        <v>358</v>
      </c>
      <c r="G55" s="203" t="n">
        <v>0.0005444</v>
      </c>
      <c r="H55" s="203" t="n">
        <v>1.514E-005</v>
      </c>
      <c r="I55" s="203" t="n">
        <v>-1.0262E-005</v>
      </c>
      <c r="J55" s="203" t="n">
        <v>-1.752E-007</v>
      </c>
      <c r="K55" s="203" t="n">
        <v>0.00055466</v>
      </c>
      <c r="L55" s="203" t="n">
        <v>1.5315E-005</v>
      </c>
      <c r="M55" s="198" t="n">
        <v>1.58</v>
      </c>
      <c r="N55" s="198" t="n">
        <v>0</v>
      </c>
      <c r="O55" s="198" t="n">
        <v>0</v>
      </c>
      <c r="P55" s="198" t="n">
        <v>0</v>
      </c>
      <c r="Q55" s="198" t="n">
        <v>1</v>
      </c>
      <c r="R55" s="203" t="n">
        <v>5.5466E-006</v>
      </c>
      <c r="S55" s="203" t="n">
        <v>1.532E-007</v>
      </c>
      <c r="T55" s="198" t="n">
        <v>3</v>
      </c>
      <c r="U55" s="198" t="n">
        <v>0</v>
      </c>
      <c r="V55" s="198" t="n">
        <v>0</v>
      </c>
      <c r="W55" s="204" t="s">
        <v>1279</v>
      </c>
      <c r="X55" s="205" t="s">
        <v>1233</v>
      </c>
      <c r="Y55" s="201" t="s">
        <v>361</v>
      </c>
      <c r="Z55" s="201"/>
      <c r="AA55" s="201"/>
      <c r="AB55" s="201"/>
      <c r="AC55" s="201"/>
      <c r="AD55" s="198"/>
      <c r="AE55" s="198"/>
      <c r="AF55" s="206"/>
      <c r="AG55" s="206"/>
      <c r="AH55" s="206"/>
      <c r="AI55" s="207"/>
      <c r="AJ55" s="207"/>
      <c r="AK55" s="207"/>
      <c r="AL55" s="207"/>
      <c r="AM55" s="203"/>
      <c r="AN55" s="201"/>
      <c r="AO55" s="203"/>
    </row>
    <row r="56" customFormat="false" ht="14.25" hidden="false" customHeight="true" outlineLevel="0" collapsed="false">
      <c r="A56" s="201" t="s">
        <v>847</v>
      </c>
      <c r="B56" s="201" t="s">
        <v>357</v>
      </c>
      <c r="C56" s="198" t="n">
        <v>0</v>
      </c>
      <c r="D56" s="198" t="n">
        <v>200</v>
      </c>
      <c r="E56" s="198" t="n">
        <v>15616</v>
      </c>
      <c r="F56" s="201" t="s">
        <v>358</v>
      </c>
      <c r="G56" s="203" t="n">
        <v>0.00054591</v>
      </c>
      <c r="H56" s="203" t="n">
        <v>1.2808E-005</v>
      </c>
      <c r="I56" s="203" t="n">
        <v>-1.0262E-005</v>
      </c>
      <c r="J56" s="203" t="n">
        <v>-1.752E-007</v>
      </c>
      <c r="K56" s="203" t="n">
        <v>0.00055617</v>
      </c>
      <c r="L56" s="203" t="n">
        <v>1.2983E-005</v>
      </c>
      <c r="M56" s="198" t="n">
        <v>1.34</v>
      </c>
      <c r="N56" s="198" t="n">
        <v>0</v>
      </c>
      <c r="O56" s="198" t="n">
        <v>0</v>
      </c>
      <c r="P56" s="198" t="n">
        <v>0</v>
      </c>
      <c r="Q56" s="198" t="n">
        <v>1</v>
      </c>
      <c r="R56" s="203" t="n">
        <v>5.5617E-006</v>
      </c>
      <c r="S56" s="203" t="n">
        <v>1.298E-007</v>
      </c>
      <c r="T56" s="198" t="n">
        <v>3</v>
      </c>
      <c r="U56" s="198" t="n">
        <v>0</v>
      </c>
      <c r="V56" s="198" t="n">
        <v>0</v>
      </c>
      <c r="W56" s="204" t="s">
        <v>1280</v>
      </c>
      <c r="X56" s="205" t="s">
        <v>1233</v>
      </c>
      <c r="Y56" s="201" t="s">
        <v>361</v>
      </c>
      <c r="Z56" s="201"/>
      <c r="AA56" s="201"/>
      <c r="AB56" s="201"/>
      <c r="AC56" s="201"/>
      <c r="AD56" s="198"/>
      <c r="AE56" s="198"/>
      <c r="AF56" s="206"/>
      <c r="AG56" s="206"/>
      <c r="AH56" s="206"/>
      <c r="AI56" s="207"/>
      <c r="AJ56" s="207"/>
      <c r="AK56" s="207"/>
      <c r="AL56" s="207"/>
      <c r="AM56" s="203"/>
      <c r="AN56" s="201"/>
      <c r="AO56" s="203"/>
    </row>
    <row r="57" customFormat="false" ht="14.25" hidden="false" customHeight="true" outlineLevel="0" collapsed="false">
      <c r="A57" s="201" t="s">
        <v>847</v>
      </c>
      <c r="B57" s="201" t="s">
        <v>357</v>
      </c>
      <c r="C57" s="198" t="n">
        <v>0</v>
      </c>
      <c r="D57" s="198" t="n">
        <v>200</v>
      </c>
      <c r="E57" s="198" t="n">
        <v>15616</v>
      </c>
      <c r="F57" s="201" t="s">
        <v>358</v>
      </c>
      <c r="G57" s="203" t="n">
        <v>0.00054479</v>
      </c>
      <c r="H57" s="203" t="n">
        <v>1.2713E-005</v>
      </c>
      <c r="I57" s="203" t="n">
        <v>-1.0262E-005</v>
      </c>
      <c r="J57" s="203" t="n">
        <v>-1.752E-007</v>
      </c>
      <c r="K57" s="203" t="n">
        <v>0.00055505</v>
      </c>
      <c r="L57" s="203" t="n">
        <v>1.2888E-005</v>
      </c>
      <c r="M57" s="198" t="n">
        <v>1.33</v>
      </c>
      <c r="N57" s="198" t="n">
        <v>0</v>
      </c>
      <c r="O57" s="198" t="n">
        <v>0</v>
      </c>
      <c r="P57" s="198" t="n">
        <v>0</v>
      </c>
      <c r="Q57" s="198" t="n">
        <v>1</v>
      </c>
      <c r="R57" s="203" t="n">
        <v>5.5505E-006</v>
      </c>
      <c r="S57" s="203" t="n">
        <v>1.289E-007</v>
      </c>
      <c r="T57" s="198" t="n">
        <v>3</v>
      </c>
      <c r="U57" s="198" t="n">
        <v>0</v>
      </c>
      <c r="V57" s="198" t="n">
        <v>0</v>
      </c>
      <c r="W57" s="204" t="s">
        <v>1281</v>
      </c>
      <c r="X57" s="205" t="s">
        <v>1233</v>
      </c>
      <c r="Y57" s="201" t="s">
        <v>361</v>
      </c>
      <c r="Z57" s="201"/>
      <c r="AA57" s="201"/>
      <c r="AB57" s="201"/>
      <c r="AC57" s="201"/>
      <c r="AD57" s="198"/>
      <c r="AE57" s="198"/>
      <c r="AF57" s="206"/>
      <c r="AG57" s="206"/>
      <c r="AH57" s="206"/>
      <c r="AI57" s="207"/>
      <c r="AJ57" s="207"/>
      <c r="AK57" s="207"/>
      <c r="AL57" s="207"/>
      <c r="AM57" s="203"/>
      <c r="AN57" s="201"/>
      <c r="AO57" s="203"/>
    </row>
    <row r="58" customFormat="false" ht="14.25" hidden="false" customHeight="true" outlineLevel="0" collapsed="false">
      <c r="A58" s="201" t="s">
        <v>865</v>
      </c>
      <c r="B58" s="201" t="s">
        <v>357</v>
      </c>
      <c r="C58" s="198" t="n">
        <v>0</v>
      </c>
      <c r="D58" s="198" t="n">
        <v>200</v>
      </c>
      <c r="E58" s="198" t="n">
        <v>15616</v>
      </c>
      <c r="F58" s="201" t="s">
        <v>358</v>
      </c>
      <c r="G58" s="203" t="n">
        <v>0.0003462</v>
      </c>
      <c r="H58" s="203" t="n">
        <v>1.5287E-005</v>
      </c>
      <c r="I58" s="203" t="n">
        <v>-1.0262E-005</v>
      </c>
      <c r="J58" s="203" t="n">
        <v>-1.752E-007</v>
      </c>
      <c r="K58" s="203" t="n">
        <v>0.00035646</v>
      </c>
      <c r="L58" s="203" t="n">
        <v>1.5462E-005</v>
      </c>
      <c r="M58" s="198" t="n">
        <v>2.48</v>
      </c>
      <c r="N58" s="198" t="n">
        <v>0</v>
      </c>
      <c r="O58" s="198" t="n">
        <v>0</v>
      </c>
      <c r="P58" s="198" t="n">
        <v>0</v>
      </c>
      <c r="Q58" s="198" t="n">
        <v>1</v>
      </c>
      <c r="R58" s="203" t="n">
        <v>3.5646E-006</v>
      </c>
      <c r="S58" s="203" t="n">
        <v>1.546E-007</v>
      </c>
      <c r="T58" s="198" t="n">
        <v>3</v>
      </c>
      <c r="U58" s="198" t="n">
        <v>0</v>
      </c>
      <c r="V58" s="198" t="n">
        <v>0</v>
      </c>
      <c r="W58" s="204" t="s">
        <v>1282</v>
      </c>
      <c r="X58" s="205" t="s">
        <v>1233</v>
      </c>
      <c r="Y58" s="201" t="s">
        <v>361</v>
      </c>
      <c r="Z58" s="201"/>
      <c r="AA58" s="201"/>
      <c r="AB58" s="201"/>
      <c r="AC58" s="201"/>
      <c r="AD58" s="198"/>
      <c r="AE58" s="198"/>
      <c r="AF58" s="206"/>
      <c r="AG58" s="206"/>
      <c r="AH58" s="206"/>
      <c r="AI58" s="207"/>
      <c r="AJ58" s="207"/>
      <c r="AK58" s="207"/>
      <c r="AL58" s="207"/>
      <c r="AM58" s="203"/>
      <c r="AN58" s="201"/>
      <c r="AO58" s="203"/>
    </row>
    <row r="59" customFormat="false" ht="14.25" hidden="false" customHeight="true" outlineLevel="0" collapsed="false">
      <c r="A59" s="201" t="s">
        <v>865</v>
      </c>
      <c r="B59" s="201" t="s">
        <v>357</v>
      </c>
      <c r="C59" s="198" t="n">
        <v>0</v>
      </c>
      <c r="D59" s="198" t="n">
        <v>200</v>
      </c>
      <c r="E59" s="198" t="n">
        <v>15616</v>
      </c>
      <c r="F59" s="201" t="s">
        <v>358</v>
      </c>
      <c r="G59" s="203" t="n">
        <v>0.00034642</v>
      </c>
      <c r="H59" s="203" t="n">
        <v>1.5284E-005</v>
      </c>
      <c r="I59" s="203" t="n">
        <v>-1.0262E-005</v>
      </c>
      <c r="J59" s="203" t="n">
        <v>-1.752E-007</v>
      </c>
      <c r="K59" s="203" t="n">
        <v>0.00035669</v>
      </c>
      <c r="L59" s="203" t="n">
        <v>1.5459E-005</v>
      </c>
      <c r="M59" s="198" t="n">
        <v>2.48</v>
      </c>
      <c r="N59" s="198" t="n">
        <v>0</v>
      </c>
      <c r="O59" s="198" t="n">
        <v>0</v>
      </c>
      <c r="P59" s="198" t="n">
        <v>0</v>
      </c>
      <c r="Q59" s="198" t="n">
        <v>1</v>
      </c>
      <c r="R59" s="203" t="n">
        <v>3.5669E-006</v>
      </c>
      <c r="S59" s="203" t="n">
        <v>1.546E-007</v>
      </c>
      <c r="T59" s="198" t="n">
        <v>3</v>
      </c>
      <c r="U59" s="198" t="n">
        <v>0</v>
      </c>
      <c r="V59" s="198" t="n">
        <v>0</v>
      </c>
      <c r="W59" s="204" t="s">
        <v>1283</v>
      </c>
      <c r="X59" s="205" t="s">
        <v>1233</v>
      </c>
      <c r="Y59" s="201" t="s">
        <v>361</v>
      </c>
      <c r="Z59" s="201"/>
      <c r="AA59" s="201"/>
      <c r="AB59" s="201"/>
      <c r="AC59" s="201"/>
      <c r="AD59" s="198"/>
      <c r="AE59" s="198"/>
      <c r="AF59" s="206"/>
      <c r="AG59" s="206"/>
      <c r="AH59" s="206"/>
      <c r="AI59" s="207"/>
      <c r="AJ59" s="207"/>
      <c r="AK59" s="207"/>
      <c r="AL59" s="207"/>
      <c r="AM59" s="203"/>
      <c r="AN59" s="201"/>
      <c r="AO59" s="203"/>
    </row>
    <row r="60" customFormat="false" ht="14.25" hidden="false" customHeight="true" outlineLevel="0" collapsed="false">
      <c r="A60" s="201" t="s">
        <v>883</v>
      </c>
      <c r="B60" s="201" t="s">
        <v>357</v>
      </c>
      <c r="C60" s="198" t="n">
        <v>0</v>
      </c>
      <c r="D60" s="198" t="n">
        <v>200</v>
      </c>
      <c r="E60" s="198" t="n">
        <v>15616</v>
      </c>
      <c r="F60" s="201" t="s">
        <v>358</v>
      </c>
      <c r="G60" s="203" t="n">
        <v>0.00097418</v>
      </c>
      <c r="H60" s="203" t="n">
        <v>4.7662E-005</v>
      </c>
      <c r="I60" s="203" t="n">
        <v>-1.0262E-005</v>
      </c>
      <c r="J60" s="203" t="n">
        <v>-1.752E-007</v>
      </c>
      <c r="K60" s="203" t="n">
        <v>0.00098444</v>
      </c>
      <c r="L60" s="203" t="n">
        <v>4.7837E-005</v>
      </c>
      <c r="M60" s="198" t="n">
        <v>2.78</v>
      </c>
      <c r="N60" s="198" t="n">
        <v>0</v>
      </c>
      <c r="O60" s="198" t="n">
        <v>0</v>
      </c>
      <c r="P60" s="198" t="n">
        <v>0</v>
      </c>
      <c r="Q60" s="198" t="n">
        <v>1</v>
      </c>
      <c r="R60" s="203" t="n">
        <v>9.8444E-006</v>
      </c>
      <c r="S60" s="203" t="n">
        <v>4.784E-007</v>
      </c>
      <c r="T60" s="198" t="n">
        <v>4</v>
      </c>
      <c r="U60" s="198" t="n">
        <v>0</v>
      </c>
      <c r="V60" s="198" t="n">
        <v>0</v>
      </c>
      <c r="W60" s="204" t="s">
        <v>1284</v>
      </c>
      <c r="X60" s="205" t="s">
        <v>1233</v>
      </c>
      <c r="Y60" s="201" t="s">
        <v>361</v>
      </c>
      <c r="Z60" s="201"/>
      <c r="AA60" s="201"/>
      <c r="AB60" s="201"/>
      <c r="AC60" s="201"/>
      <c r="AD60" s="198"/>
      <c r="AE60" s="198"/>
      <c r="AF60" s="206"/>
      <c r="AG60" s="206"/>
      <c r="AH60" s="206"/>
      <c r="AI60" s="207"/>
      <c r="AJ60" s="207"/>
      <c r="AK60" s="207"/>
      <c r="AL60" s="207"/>
      <c r="AM60" s="203"/>
      <c r="AN60" s="201"/>
      <c r="AO60" s="203"/>
    </row>
    <row r="61" customFormat="false" ht="14.25" hidden="false" customHeight="true" outlineLevel="0" collapsed="false">
      <c r="A61" s="201" t="s">
        <v>883</v>
      </c>
      <c r="B61" s="201" t="s">
        <v>357</v>
      </c>
      <c r="C61" s="198" t="n">
        <v>0</v>
      </c>
      <c r="D61" s="198" t="n">
        <v>200</v>
      </c>
      <c r="E61" s="198" t="n">
        <v>15616</v>
      </c>
      <c r="F61" s="201" t="s">
        <v>358</v>
      </c>
      <c r="G61" s="203" t="n">
        <v>0.00097369</v>
      </c>
      <c r="H61" s="203" t="n">
        <v>4.7729E-005</v>
      </c>
      <c r="I61" s="203" t="n">
        <v>-1.0262E-005</v>
      </c>
      <c r="J61" s="203" t="n">
        <v>-1.752E-007</v>
      </c>
      <c r="K61" s="203" t="n">
        <v>0.00098396</v>
      </c>
      <c r="L61" s="203" t="n">
        <v>4.7905E-005</v>
      </c>
      <c r="M61" s="198" t="n">
        <v>2.79</v>
      </c>
      <c r="N61" s="198" t="n">
        <v>0</v>
      </c>
      <c r="O61" s="198" t="n">
        <v>0</v>
      </c>
      <c r="P61" s="198" t="n">
        <v>0</v>
      </c>
      <c r="Q61" s="198" t="n">
        <v>1</v>
      </c>
      <c r="R61" s="203" t="n">
        <v>9.8396E-006</v>
      </c>
      <c r="S61" s="203" t="n">
        <v>4.79E-007</v>
      </c>
      <c r="T61" s="198" t="n">
        <v>4</v>
      </c>
      <c r="U61" s="198" t="n">
        <v>0</v>
      </c>
      <c r="V61" s="198" t="n">
        <v>0</v>
      </c>
      <c r="W61" s="204" t="s">
        <v>1285</v>
      </c>
      <c r="X61" s="205" t="s">
        <v>1233</v>
      </c>
      <c r="Y61" s="201" t="s">
        <v>361</v>
      </c>
      <c r="Z61" s="201"/>
      <c r="AA61" s="201"/>
      <c r="AB61" s="201"/>
      <c r="AC61" s="201"/>
      <c r="AD61" s="198"/>
      <c r="AE61" s="198"/>
      <c r="AF61" s="206"/>
      <c r="AG61" s="206"/>
      <c r="AH61" s="206"/>
      <c r="AI61" s="207"/>
      <c r="AJ61" s="207"/>
      <c r="AK61" s="207"/>
      <c r="AL61" s="207"/>
      <c r="AM61" s="203"/>
      <c r="AN61" s="201"/>
      <c r="AO61" s="203"/>
    </row>
    <row r="62" customFormat="false" ht="14.25" hidden="false" customHeight="true" outlineLevel="0" collapsed="false">
      <c r="A62" s="201" t="s">
        <v>901</v>
      </c>
      <c r="B62" s="201" t="s">
        <v>357</v>
      </c>
      <c r="C62" s="198" t="n">
        <v>0</v>
      </c>
      <c r="D62" s="198" t="n">
        <v>200</v>
      </c>
      <c r="E62" s="198" t="n">
        <v>15616</v>
      </c>
      <c r="F62" s="201" t="s">
        <v>358</v>
      </c>
      <c r="G62" s="203" t="n">
        <v>0.00064781</v>
      </c>
      <c r="H62" s="203" t="n">
        <v>1.0527E-005</v>
      </c>
      <c r="I62" s="203" t="n">
        <v>-1.0262E-005</v>
      </c>
      <c r="J62" s="203" t="n">
        <v>-1.752E-007</v>
      </c>
      <c r="K62" s="203" t="n">
        <v>0.00065808</v>
      </c>
      <c r="L62" s="203" t="n">
        <v>1.0702E-005</v>
      </c>
      <c r="M62" s="198" t="n">
        <v>0.93</v>
      </c>
      <c r="N62" s="198" t="n">
        <v>0</v>
      </c>
      <c r="O62" s="198" t="n">
        <v>0</v>
      </c>
      <c r="P62" s="198" t="n">
        <v>0</v>
      </c>
      <c r="Q62" s="198" t="n">
        <v>1</v>
      </c>
      <c r="R62" s="203" t="n">
        <v>6.5808E-006</v>
      </c>
      <c r="S62" s="203" t="n">
        <v>1.07E-007</v>
      </c>
      <c r="T62" s="198" t="n">
        <v>3</v>
      </c>
      <c r="U62" s="198" t="n">
        <v>0</v>
      </c>
      <c r="V62" s="198" t="n">
        <v>0</v>
      </c>
      <c r="W62" s="204" t="s">
        <v>1286</v>
      </c>
      <c r="X62" s="205" t="s">
        <v>1233</v>
      </c>
      <c r="Y62" s="201" t="s">
        <v>361</v>
      </c>
      <c r="Z62" s="201"/>
      <c r="AA62" s="201"/>
      <c r="AB62" s="201"/>
      <c r="AC62" s="201"/>
      <c r="AD62" s="198"/>
      <c r="AE62" s="198"/>
      <c r="AF62" s="206"/>
      <c r="AG62" s="206"/>
      <c r="AH62" s="206"/>
      <c r="AI62" s="207"/>
      <c r="AJ62" s="207"/>
      <c r="AK62" s="207"/>
      <c r="AL62" s="207"/>
      <c r="AM62" s="203"/>
      <c r="AN62" s="201"/>
      <c r="AO62" s="203"/>
    </row>
    <row r="63" customFormat="false" ht="14.25" hidden="false" customHeight="true" outlineLevel="0" collapsed="false">
      <c r="A63" s="201" t="s">
        <v>901</v>
      </c>
      <c r="B63" s="201" t="s">
        <v>357</v>
      </c>
      <c r="C63" s="198" t="n">
        <v>0</v>
      </c>
      <c r="D63" s="198" t="n">
        <v>200</v>
      </c>
      <c r="E63" s="198" t="n">
        <v>15616</v>
      </c>
      <c r="F63" s="201" t="s">
        <v>358</v>
      </c>
      <c r="G63" s="203" t="n">
        <v>0.00064758</v>
      </c>
      <c r="H63" s="203" t="n">
        <v>1.0222E-005</v>
      </c>
      <c r="I63" s="203" t="n">
        <v>-1.0262E-005</v>
      </c>
      <c r="J63" s="203" t="n">
        <v>-1.752E-007</v>
      </c>
      <c r="K63" s="203" t="n">
        <v>0.00065784</v>
      </c>
      <c r="L63" s="203" t="n">
        <v>1.0397E-005</v>
      </c>
      <c r="M63" s="198" t="n">
        <v>0.91</v>
      </c>
      <c r="N63" s="198" t="n">
        <v>0</v>
      </c>
      <c r="O63" s="198" t="n">
        <v>0</v>
      </c>
      <c r="P63" s="198" t="n">
        <v>0</v>
      </c>
      <c r="Q63" s="198" t="n">
        <v>1</v>
      </c>
      <c r="R63" s="203" t="n">
        <v>6.5784E-006</v>
      </c>
      <c r="S63" s="203" t="n">
        <v>1.04E-007</v>
      </c>
      <c r="T63" s="198" t="n">
        <v>3</v>
      </c>
      <c r="U63" s="198" t="n">
        <v>0</v>
      </c>
      <c r="V63" s="198" t="n">
        <v>0</v>
      </c>
      <c r="W63" s="204" t="s">
        <v>1287</v>
      </c>
      <c r="X63" s="205" t="s">
        <v>1233</v>
      </c>
      <c r="Y63" s="201" t="s">
        <v>361</v>
      </c>
      <c r="Z63" s="201"/>
      <c r="AA63" s="201"/>
      <c r="AB63" s="201"/>
      <c r="AC63" s="201"/>
      <c r="AD63" s="198"/>
      <c r="AE63" s="198"/>
      <c r="AF63" s="206"/>
      <c r="AG63" s="206"/>
      <c r="AH63" s="206"/>
      <c r="AI63" s="207"/>
      <c r="AJ63" s="207"/>
      <c r="AK63" s="207"/>
      <c r="AL63" s="207"/>
      <c r="AM63" s="203"/>
      <c r="AN63" s="201"/>
      <c r="AO63" s="203"/>
    </row>
    <row r="64" customFormat="false" ht="14.25" hidden="false" customHeight="true" outlineLevel="0" collapsed="false">
      <c r="A64" s="201" t="s">
        <v>917</v>
      </c>
      <c r="B64" s="201" t="s">
        <v>357</v>
      </c>
      <c r="C64" s="198" t="n">
        <v>0</v>
      </c>
      <c r="D64" s="198" t="n">
        <v>200</v>
      </c>
      <c r="E64" s="198" t="n">
        <v>15616</v>
      </c>
      <c r="F64" s="201" t="s">
        <v>358</v>
      </c>
      <c r="G64" s="203" t="n">
        <v>0.00032285</v>
      </c>
      <c r="H64" s="203" t="n">
        <v>1.4258E-005</v>
      </c>
      <c r="I64" s="203" t="n">
        <v>-1.0262E-005</v>
      </c>
      <c r="J64" s="203" t="n">
        <v>-1.752E-007</v>
      </c>
      <c r="K64" s="203" t="n">
        <v>0.00033311</v>
      </c>
      <c r="L64" s="203" t="n">
        <v>1.4433E-005</v>
      </c>
      <c r="M64" s="198" t="n">
        <v>2.48</v>
      </c>
      <c r="N64" s="198" t="n">
        <v>0</v>
      </c>
      <c r="O64" s="198" t="n">
        <v>0</v>
      </c>
      <c r="P64" s="198" t="n">
        <v>0</v>
      </c>
      <c r="Q64" s="198" t="n">
        <v>1</v>
      </c>
      <c r="R64" s="203" t="n">
        <v>3.3311E-006</v>
      </c>
      <c r="S64" s="203" t="n">
        <v>1.443E-007</v>
      </c>
      <c r="T64" s="198" t="n">
        <v>3</v>
      </c>
      <c r="U64" s="198" t="n">
        <v>0</v>
      </c>
      <c r="V64" s="198" t="n">
        <v>0</v>
      </c>
      <c r="W64" s="204" t="s">
        <v>1288</v>
      </c>
      <c r="X64" s="205" t="s">
        <v>1233</v>
      </c>
      <c r="Y64" s="201" t="s">
        <v>361</v>
      </c>
      <c r="Z64" s="201"/>
      <c r="AA64" s="201"/>
      <c r="AB64" s="201"/>
      <c r="AC64" s="201"/>
      <c r="AD64" s="198"/>
      <c r="AE64" s="198"/>
      <c r="AF64" s="206"/>
      <c r="AG64" s="206"/>
      <c r="AH64" s="206"/>
      <c r="AI64" s="207"/>
      <c r="AJ64" s="207"/>
      <c r="AK64" s="207"/>
      <c r="AL64" s="207"/>
      <c r="AM64" s="203"/>
      <c r="AN64" s="201"/>
      <c r="AO64" s="203"/>
    </row>
    <row r="65" customFormat="false" ht="14.25" hidden="false" customHeight="true" outlineLevel="0" collapsed="false">
      <c r="A65" s="201" t="s">
        <v>917</v>
      </c>
      <c r="B65" s="201" t="s">
        <v>357</v>
      </c>
      <c r="C65" s="198" t="n">
        <v>0</v>
      </c>
      <c r="D65" s="198" t="n">
        <v>200</v>
      </c>
      <c r="E65" s="198" t="n">
        <v>15616</v>
      </c>
      <c r="F65" s="201" t="s">
        <v>358</v>
      </c>
      <c r="G65" s="203" t="n">
        <v>0.00032312</v>
      </c>
      <c r="H65" s="203" t="n">
        <v>1.4133E-005</v>
      </c>
      <c r="I65" s="203" t="n">
        <v>-1.0262E-005</v>
      </c>
      <c r="J65" s="203" t="n">
        <v>-1.752E-007</v>
      </c>
      <c r="K65" s="203" t="n">
        <v>0.00033339</v>
      </c>
      <c r="L65" s="203" t="n">
        <v>1.4308E-005</v>
      </c>
      <c r="M65" s="198" t="n">
        <v>2.46</v>
      </c>
      <c r="N65" s="198" t="n">
        <v>0</v>
      </c>
      <c r="O65" s="198" t="n">
        <v>0</v>
      </c>
      <c r="P65" s="198" t="n">
        <v>0</v>
      </c>
      <c r="Q65" s="198" t="n">
        <v>1</v>
      </c>
      <c r="R65" s="203" t="n">
        <v>3.3339E-006</v>
      </c>
      <c r="S65" s="203" t="n">
        <v>1.431E-007</v>
      </c>
      <c r="T65" s="198" t="n">
        <v>3</v>
      </c>
      <c r="U65" s="198" t="n">
        <v>0</v>
      </c>
      <c r="V65" s="198" t="n">
        <v>0</v>
      </c>
      <c r="W65" s="204" t="s">
        <v>1289</v>
      </c>
      <c r="X65" s="205" t="s">
        <v>1233</v>
      </c>
      <c r="Y65" s="201" t="s">
        <v>361</v>
      </c>
      <c r="Z65" s="201"/>
      <c r="AA65" s="201"/>
      <c r="AB65" s="201"/>
      <c r="AC65" s="201"/>
      <c r="AD65" s="198"/>
      <c r="AE65" s="198"/>
      <c r="AF65" s="206"/>
      <c r="AG65" s="206"/>
      <c r="AH65" s="206"/>
      <c r="AI65" s="207"/>
      <c r="AJ65" s="207"/>
      <c r="AK65" s="207"/>
      <c r="AL65" s="207"/>
      <c r="AM65" s="203"/>
      <c r="AN65" s="201"/>
      <c r="AO65" s="203"/>
    </row>
    <row r="66" customFormat="false" ht="14.25" hidden="false" customHeight="true" outlineLevel="0" collapsed="false">
      <c r="A66" s="201" t="s">
        <v>935</v>
      </c>
      <c r="B66" s="201" t="s">
        <v>357</v>
      </c>
      <c r="C66" s="198" t="n">
        <v>0</v>
      </c>
      <c r="D66" s="198" t="n">
        <v>200</v>
      </c>
      <c r="E66" s="198" t="n">
        <v>15616</v>
      </c>
      <c r="F66" s="201" t="s">
        <v>358</v>
      </c>
      <c r="G66" s="203" t="n">
        <v>0.00040191</v>
      </c>
      <c r="H66" s="203" t="n">
        <v>1.3936E-005</v>
      </c>
      <c r="I66" s="203" t="n">
        <v>-1.0262E-005</v>
      </c>
      <c r="J66" s="203" t="n">
        <v>-1.752E-007</v>
      </c>
      <c r="K66" s="203" t="n">
        <v>0.00041218</v>
      </c>
      <c r="L66" s="203" t="n">
        <v>1.4111E-005</v>
      </c>
      <c r="M66" s="198" t="n">
        <v>1.96</v>
      </c>
      <c r="N66" s="198" t="n">
        <v>0</v>
      </c>
      <c r="O66" s="198" t="n">
        <v>0</v>
      </c>
      <c r="P66" s="198" t="n">
        <v>0</v>
      </c>
      <c r="Q66" s="198" t="n">
        <v>1</v>
      </c>
      <c r="R66" s="203" t="n">
        <v>4.1218E-006</v>
      </c>
      <c r="S66" s="203" t="n">
        <v>1.411E-007</v>
      </c>
      <c r="T66" s="198" t="n">
        <v>3</v>
      </c>
      <c r="U66" s="198" t="n">
        <v>0</v>
      </c>
      <c r="V66" s="198" t="n">
        <v>0</v>
      </c>
      <c r="W66" s="204" t="s">
        <v>879</v>
      </c>
      <c r="X66" s="205" t="s">
        <v>1233</v>
      </c>
      <c r="Y66" s="201" t="s">
        <v>361</v>
      </c>
      <c r="Z66" s="201"/>
      <c r="AA66" s="201"/>
      <c r="AB66" s="201"/>
      <c r="AC66" s="201"/>
      <c r="AD66" s="198"/>
      <c r="AE66" s="198"/>
      <c r="AF66" s="206"/>
      <c r="AG66" s="206"/>
      <c r="AH66" s="206"/>
      <c r="AI66" s="207"/>
      <c r="AJ66" s="207"/>
      <c r="AK66" s="207"/>
      <c r="AL66" s="207"/>
      <c r="AM66" s="203"/>
      <c r="AN66" s="201"/>
      <c r="AO66" s="203"/>
    </row>
    <row r="67" customFormat="false" ht="14.25" hidden="false" customHeight="true" outlineLevel="0" collapsed="false">
      <c r="A67" s="201" t="s">
        <v>935</v>
      </c>
      <c r="B67" s="201" t="s">
        <v>357</v>
      </c>
      <c r="C67" s="198" t="n">
        <v>0</v>
      </c>
      <c r="D67" s="198" t="n">
        <v>200</v>
      </c>
      <c r="E67" s="198" t="n">
        <v>15616</v>
      </c>
      <c r="F67" s="201" t="s">
        <v>358</v>
      </c>
      <c r="G67" s="203" t="n">
        <v>0.00040175</v>
      </c>
      <c r="H67" s="203" t="n">
        <v>1.3451E-005</v>
      </c>
      <c r="I67" s="203" t="n">
        <v>-1.0262E-005</v>
      </c>
      <c r="J67" s="203" t="n">
        <v>-1.752E-007</v>
      </c>
      <c r="K67" s="203" t="n">
        <v>0.00041201</v>
      </c>
      <c r="L67" s="203" t="n">
        <v>1.3626E-005</v>
      </c>
      <c r="M67" s="198" t="n">
        <v>1.89</v>
      </c>
      <c r="N67" s="198" t="n">
        <v>0</v>
      </c>
      <c r="O67" s="198" t="n">
        <v>0</v>
      </c>
      <c r="P67" s="198" t="n">
        <v>0</v>
      </c>
      <c r="Q67" s="198" t="n">
        <v>1</v>
      </c>
      <c r="R67" s="203" t="n">
        <v>4.1201E-006</v>
      </c>
      <c r="S67" s="203" t="n">
        <v>1.363E-007</v>
      </c>
      <c r="T67" s="198" t="n">
        <v>3</v>
      </c>
      <c r="U67" s="198" t="n">
        <v>0</v>
      </c>
      <c r="V67" s="198" t="n">
        <v>0</v>
      </c>
      <c r="W67" s="204" t="s">
        <v>1290</v>
      </c>
      <c r="X67" s="205" t="s">
        <v>1233</v>
      </c>
      <c r="Y67" s="201" t="s">
        <v>361</v>
      </c>
      <c r="Z67" s="201"/>
      <c r="AA67" s="201"/>
      <c r="AB67" s="201"/>
      <c r="AC67" s="201"/>
      <c r="AD67" s="198"/>
      <c r="AE67" s="198"/>
      <c r="AF67" s="206"/>
      <c r="AG67" s="206"/>
      <c r="AH67" s="206"/>
      <c r="AI67" s="207"/>
      <c r="AJ67" s="207"/>
      <c r="AK67" s="207"/>
      <c r="AL67" s="207"/>
      <c r="AM67" s="203"/>
      <c r="AN67" s="201"/>
      <c r="AO67" s="203"/>
    </row>
    <row r="68" customFormat="false" ht="14.25" hidden="false" customHeight="true" outlineLevel="0" collapsed="false">
      <c r="A68" s="201" t="s">
        <v>953</v>
      </c>
      <c r="B68" s="201" t="s">
        <v>357</v>
      </c>
      <c r="C68" s="198" t="n">
        <v>0</v>
      </c>
      <c r="D68" s="198" t="n">
        <v>200</v>
      </c>
      <c r="E68" s="198" t="n">
        <v>15616</v>
      </c>
      <c r="F68" s="201" t="s">
        <v>358</v>
      </c>
      <c r="G68" s="203" t="n">
        <v>0.00036461</v>
      </c>
      <c r="H68" s="203" t="n">
        <v>1.4148E-005</v>
      </c>
      <c r="I68" s="203" t="n">
        <v>-1.0262E-005</v>
      </c>
      <c r="J68" s="203" t="n">
        <v>-1.752E-007</v>
      </c>
      <c r="K68" s="203" t="n">
        <v>0.00037487</v>
      </c>
      <c r="L68" s="203" t="n">
        <v>1.4323E-005</v>
      </c>
      <c r="M68" s="198" t="n">
        <v>2.19</v>
      </c>
      <c r="N68" s="198" t="n">
        <v>0</v>
      </c>
      <c r="O68" s="198" t="n">
        <v>0</v>
      </c>
      <c r="P68" s="198" t="n">
        <v>0</v>
      </c>
      <c r="Q68" s="198" t="n">
        <v>1</v>
      </c>
      <c r="R68" s="203" t="n">
        <v>3.7487E-006</v>
      </c>
      <c r="S68" s="203" t="n">
        <v>1.432E-007</v>
      </c>
      <c r="T68" s="198" t="n">
        <v>3</v>
      </c>
      <c r="U68" s="198" t="n">
        <v>0</v>
      </c>
      <c r="V68" s="198" t="n">
        <v>0</v>
      </c>
      <c r="W68" s="204" t="s">
        <v>1291</v>
      </c>
      <c r="X68" s="205" t="s">
        <v>1233</v>
      </c>
      <c r="Y68" s="201" t="s">
        <v>361</v>
      </c>
      <c r="Z68" s="201"/>
      <c r="AA68" s="201"/>
      <c r="AB68" s="201"/>
      <c r="AC68" s="201"/>
      <c r="AD68" s="198"/>
      <c r="AE68" s="198"/>
      <c r="AF68" s="206"/>
      <c r="AG68" s="206"/>
      <c r="AH68" s="206"/>
      <c r="AI68" s="207"/>
      <c r="AJ68" s="207"/>
      <c r="AK68" s="207"/>
      <c r="AL68" s="207"/>
      <c r="AM68" s="203"/>
      <c r="AN68" s="201"/>
      <c r="AO68" s="203"/>
    </row>
    <row r="69" customFormat="false" ht="14.25" hidden="false" customHeight="true" outlineLevel="0" collapsed="false">
      <c r="A69" s="201" t="s">
        <v>953</v>
      </c>
      <c r="B69" s="201" t="s">
        <v>357</v>
      </c>
      <c r="C69" s="198" t="n">
        <v>0</v>
      </c>
      <c r="D69" s="198" t="n">
        <v>200</v>
      </c>
      <c r="E69" s="198" t="n">
        <v>15616</v>
      </c>
      <c r="F69" s="201" t="s">
        <v>358</v>
      </c>
      <c r="G69" s="203" t="n">
        <v>0.00036459</v>
      </c>
      <c r="H69" s="203" t="n">
        <v>1.3513E-005</v>
      </c>
      <c r="I69" s="203" t="n">
        <v>-1.0262E-005</v>
      </c>
      <c r="J69" s="203" t="n">
        <v>-1.752E-007</v>
      </c>
      <c r="K69" s="203" t="n">
        <v>0.00037485</v>
      </c>
      <c r="L69" s="203" t="n">
        <v>1.3689E-005</v>
      </c>
      <c r="M69" s="198" t="n">
        <v>2.09</v>
      </c>
      <c r="N69" s="198" t="n">
        <v>0</v>
      </c>
      <c r="O69" s="198" t="n">
        <v>0</v>
      </c>
      <c r="P69" s="198" t="n">
        <v>0</v>
      </c>
      <c r="Q69" s="198" t="n">
        <v>1</v>
      </c>
      <c r="R69" s="203" t="n">
        <v>3.7485E-006</v>
      </c>
      <c r="S69" s="203" t="n">
        <v>1.369E-007</v>
      </c>
      <c r="T69" s="198" t="n">
        <v>3</v>
      </c>
      <c r="U69" s="198" t="n">
        <v>0</v>
      </c>
      <c r="V69" s="198" t="n">
        <v>0</v>
      </c>
      <c r="W69" s="204" t="s">
        <v>1292</v>
      </c>
      <c r="X69" s="205" t="s">
        <v>1233</v>
      </c>
      <c r="Y69" s="201" t="s">
        <v>361</v>
      </c>
      <c r="Z69" s="201"/>
      <c r="AA69" s="201"/>
      <c r="AB69" s="201"/>
      <c r="AC69" s="201"/>
      <c r="AD69" s="198"/>
      <c r="AE69" s="198"/>
      <c r="AF69" s="206"/>
      <c r="AG69" s="206"/>
      <c r="AH69" s="206"/>
      <c r="AI69" s="207"/>
      <c r="AJ69" s="207"/>
      <c r="AK69" s="207"/>
      <c r="AL69" s="207"/>
      <c r="AM69" s="203"/>
      <c r="AN69" s="201"/>
      <c r="AO69" s="203"/>
    </row>
    <row r="70" customFormat="false" ht="14.25" hidden="false" customHeight="true" outlineLevel="0" collapsed="false">
      <c r="A70" s="201" t="s">
        <v>971</v>
      </c>
      <c r="B70" s="201" t="s">
        <v>357</v>
      </c>
      <c r="C70" s="198" t="n">
        <v>0</v>
      </c>
      <c r="D70" s="198" t="n">
        <v>200</v>
      </c>
      <c r="E70" s="198" t="n">
        <v>15616</v>
      </c>
      <c r="F70" s="201" t="s">
        <v>358</v>
      </c>
      <c r="G70" s="203" t="n">
        <v>0.00044302</v>
      </c>
      <c r="H70" s="203" t="n">
        <v>1.4282E-005</v>
      </c>
      <c r="I70" s="203" t="n">
        <v>-1.0262E-005</v>
      </c>
      <c r="J70" s="203" t="n">
        <v>-1.752E-007</v>
      </c>
      <c r="K70" s="203" t="n">
        <v>0.00045329</v>
      </c>
      <c r="L70" s="203" t="n">
        <v>1.4457E-005</v>
      </c>
      <c r="M70" s="198" t="n">
        <v>1.83</v>
      </c>
      <c r="N70" s="198" t="n">
        <v>0</v>
      </c>
      <c r="O70" s="198" t="n">
        <v>0</v>
      </c>
      <c r="P70" s="198" t="n">
        <v>0</v>
      </c>
      <c r="Q70" s="198" t="n">
        <v>1</v>
      </c>
      <c r="R70" s="203" t="n">
        <v>4.5329E-006</v>
      </c>
      <c r="S70" s="203" t="n">
        <v>1.446E-007</v>
      </c>
      <c r="T70" s="198" t="n">
        <v>3</v>
      </c>
      <c r="U70" s="198" t="n">
        <v>0</v>
      </c>
      <c r="V70" s="198" t="n">
        <v>0</v>
      </c>
      <c r="W70" s="204" t="s">
        <v>1293</v>
      </c>
      <c r="X70" s="205" t="s">
        <v>1233</v>
      </c>
      <c r="Y70" s="201" t="s">
        <v>361</v>
      </c>
      <c r="Z70" s="201"/>
      <c r="AA70" s="201"/>
      <c r="AB70" s="201"/>
      <c r="AC70" s="201"/>
      <c r="AD70" s="198"/>
      <c r="AE70" s="198"/>
      <c r="AF70" s="206"/>
      <c r="AG70" s="206"/>
      <c r="AH70" s="206"/>
      <c r="AI70" s="207"/>
      <c r="AJ70" s="207"/>
      <c r="AK70" s="207"/>
      <c r="AL70" s="207"/>
      <c r="AM70" s="203"/>
      <c r="AN70" s="201"/>
      <c r="AO70" s="203"/>
    </row>
    <row r="71" customFormat="false" ht="14.25" hidden="false" customHeight="true" outlineLevel="0" collapsed="false">
      <c r="A71" s="201" t="s">
        <v>971</v>
      </c>
      <c r="B71" s="201" t="s">
        <v>357</v>
      </c>
      <c r="C71" s="198" t="n">
        <v>0</v>
      </c>
      <c r="D71" s="198" t="n">
        <v>200</v>
      </c>
      <c r="E71" s="198" t="n">
        <v>15616</v>
      </c>
      <c r="F71" s="201" t="s">
        <v>358</v>
      </c>
      <c r="G71" s="203" t="n">
        <v>0.00044311</v>
      </c>
      <c r="H71" s="203" t="n">
        <v>1.3705E-005</v>
      </c>
      <c r="I71" s="203" t="n">
        <v>-1.0262E-005</v>
      </c>
      <c r="J71" s="203" t="n">
        <v>-1.752E-007</v>
      </c>
      <c r="K71" s="203" t="n">
        <v>0.00045338</v>
      </c>
      <c r="L71" s="203" t="n">
        <v>1.388E-005</v>
      </c>
      <c r="M71" s="198" t="n">
        <v>1.75</v>
      </c>
      <c r="N71" s="198" t="n">
        <v>0</v>
      </c>
      <c r="O71" s="198" t="n">
        <v>0</v>
      </c>
      <c r="P71" s="198" t="n">
        <v>0</v>
      </c>
      <c r="Q71" s="198" t="n">
        <v>1</v>
      </c>
      <c r="R71" s="203" t="n">
        <v>4.5338E-006</v>
      </c>
      <c r="S71" s="203" t="n">
        <v>1.388E-007</v>
      </c>
      <c r="T71" s="198" t="n">
        <v>3</v>
      </c>
      <c r="U71" s="198" t="n">
        <v>0</v>
      </c>
      <c r="V71" s="198" t="n">
        <v>0</v>
      </c>
      <c r="W71" s="204" t="s">
        <v>1294</v>
      </c>
      <c r="X71" s="205" t="s">
        <v>1233</v>
      </c>
      <c r="Y71" s="201" t="s">
        <v>361</v>
      </c>
      <c r="Z71" s="201"/>
      <c r="AA71" s="201"/>
      <c r="AB71" s="201"/>
      <c r="AC71" s="201"/>
      <c r="AD71" s="198"/>
      <c r="AE71" s="198"/>
      <c r="AF71" s="206"/>
      <c r="AG71" s="206"/>
      <c r="AH71" s="206"/>
      <c r="AI71" s="207"/>
      <c r="AJ71" s="207"/>
      <c r="AK71" s="207"/>
      <c r="AL71" s="207"/>
      <c r="AM71" s="203"/>
      <c r="AN71" s="201"/>
      <c r="AO71" s="203"/>
    </row>
    <row r="72" customFormat="false" ht="14.25" hidden="false" customHeight="true" outlineLevel="0" collapsed="false">
      <c r="A72" s="201" t="s">
        <v>989</v>
      </c>
      <c r="B72" s="201" t="s">
        <v>357</v>
      </c>
      <c r="C72" s="198" t="n">
        <v>0</v>
      </c>
      <c r="D72" s="198" t="n">
        <v>200</v>
      </c>
      <c r="E72" s="198" t="n">
        <v>15616</v>
      </c>
      <c r="F72" s="201" t="s">
        <v>358</v>
      </c>
      <c r="G72" s="203" t="n">
        <v>0.0013477</v>
      </c>
      <c r="H72" s="203" t="n">
        <v>6.12E-005</v>
      </c>
      <c r="I72" s="203" t="n">
        <v>-1.0262E-005</v>
      </c>
      <c r="J72" s="203" t="n">
        <v>-1.752E-007</v>
      </c>
      <c r="K72" s="203" t="n">
        <v>0.0013579</v>
      </c>
      <c r="L72" s="203" t="n">
        <v>6.14E-005</v>
      </c>
      <c r="M72" s="198" t="n">
        <v>2.59</v>
      </c>
      <c r="N72" s="198" t="n">
        <v>0</v>
      </c>
      <c r="O72" s="198" t="n">
        <v>0</v>
      </c>
      <c r="P72" s="198" t="n">
        <v>0</v>
      </c>
      <c r="Q72" s="198" t="n">
        <v>1</v>
      </c>
      <c r="R72" s="203" t="n">
        <v>1.3579E-005</v>
      </c>
      <c r="S72" s="203" t="n">
        <v>6.141E-007</v>
      </c>
      <c r="T72" s="198" t="n">
        <v>4</v>
      </c>
      <c r="U72" s="198" t="n">
        <v>0</v>
      </c>
      <c r="V72" s="198" t="n">
        <v>0</v>
      </c>
      <c r="W72" s="204" t="s">
        <v>1295</v>
      </c>
      <c r="X72" s="205" t="s">
        <v>1233</v>
      </c>
      <c r="Y72" s="201" t="s">
        <v>361</v>
      </c>
      <c r="Z72" s="201"/>
      <c r="AA72" s="201"/>
      <c r="AB72" s="201"/>
      <c r="AC72" s="201"/>
      <c r="AD72" s="198"/>
      <c r="AE72" s="198"/>
      <c r="AF72" s="206"/>
      <c r="AG72" s="206"/>
      <c r="AH72" s="206"/>
      <c r="AI72" s="207"/>
      <c r="AJ72" s="207"/>
      <c r="AK72" s="207"/>
      <c r="AL72" s="207"/>
      <c r="AM72" s="203"/>
      <c r="AN72" s="201"/>
      <c r="AO72" s="203"/>
    </row>
    <row r="73" customFormat="false" ht="14.25" hidden="false" customHeight="true" outlineLevel="0" collapsed="false">
      <c r="A73" s="201" t="s">
        <v>989</v>
      </c>
      <c r="B73" s="201" t="s">
        <v>357</v>
      </c>
      <c r="C73" s="198" t="n">
        <v>0</v>
      </c>
      <c r="D73" s="198" t="n">
        <v>200</v>
      </c>
      <c r="E73" s="198" t="n">
        <v>15616</v>
      </c>
      <c r="F73" s="201" t="s">
        <v>358</v>
      </c>
      <c r="G73" s="203" t="n">
        <v>0.0013476</v>
      </c>
      <c r="H73" s="203" t="n">
        <v>6.07E-005</v>
      </c>
      <c r="I73" s="203" t="n">
        <v>-1.0262E-005</v>
      </c>
      <c r="J73" s="203" t="n">
        <v>-1.752E-007</v>
      </c>
      <c r="K73" s="203" t="n">
        <v>0.0013579</v>
      </c>
      <c r="L73" s="203" t="n">
        <v>6.09E-005</v>
      </c>
      <c r="M73" s="198" t="n">
        <v>2.57</v>
      </c>
      <c r="N73" s="198" t="n">
        <v>0</v>
      </c>
      <c r="O73" s="198" t="n">
        <v>0</v>
      </c>
      <c r="P73" s="198" t="n">
        <v>0</v>
      </c>
      <c r="Q73" s="198" t="n">
        <v>1</v>
      </c>
      <c r="R73" s="203" t="n">
        <v>1.3579E-005</v>
      </c>
      <c r="S73" s="203" t="n">
        <v>6.089E-007</v>
      </c>
      <c r="T73" s="198" t="n">
        <v>4</v>
      </c>
      <c r="U73" s="198" t="n">
        <v>0</v>
      </c>
      <c r="V73" s="198" t="n">
        <v>0</v>
      </c>
      <c r="W73" s="204" t="s">
        <v>1296</v>
      </c>
      <c r="X73" s="205" t="s">
        <v>1233</v>
      </c>
      <c r="Y73" s="201" t="s">
        <v>361</v>
      </c>
      <c r="Z73" s="201"/>
      <c r="AA73" s="201"/>
      <c r="AB73" s="201"/>
      <c r="AC73" s="201"/>
      <c r="AD73" s="198"/>
      <c r="AE73" s="198"/>
      <c r="AF73" s="206"/>
      <c r="AG73" s="206"/>
      <c r="AH73" s="206"/>
      <c r="AI73" s="207"/>
      <c r="AJ73" s="207"/>
      <c r="AK73" s="207"/>
      <c r="AL73" s="207"/>
      <c r="AM73" s="203"/>
      <c r="AN73" s="201"/>
      <c r="AO73" s="203"/>
    </row>
    <row r="74" customFormat="false" ht="14.25" hidden="false" customHeight="true" outlineLevel="0" collapsed="false">
      <c r="A74" s="201" t="s">
        <v>1006</v>
      </c>
      <c r="B74" s="201" t="s">
        <v>357</v>
      </c>
      <c r="C74" s="198" t="n">
        <v>0</v>
      </c>
      <c r="D74" s="198" t="n">
        <v>200</v>
      </c>
      <c r="E74" s="198" t="n">
        <v>15616</v>
      </c>
      <c r="F74" s="201" t="s">
        <v>358</v>
      </c>
      <c r="G74" s="203" t="n">
        <v>0.00081413</v>
      </c>
      <c r="H74" s="203" t="n">
        <v>4.0455E-005</v>
      </c>
      <c r="I74" s="203" t="n">
        <v>-1.0262E-005</v>
      </c>
      <c r="J74" s="203" t="n">
        <v>-1.752E-007</v>
      </c>
      <c r="K74" s="203" t="n">
        <v>0.00082439</v>
      </c>
      <c r="L74" s="203" t="n">
        <v>4.0631E-005</v>
      </c>
      <c r="M74" s="198" t="n">
        <v>2.82</v>
      </c>
      <c r="N74" s="198" t="n">
        <v>0</v>
      </c>
      <c r="O74" s="198" t="n">
        <v>0</v>
      </c>
      <c r="P74" s="198" t="n">
        <v>0</v>
      </c>
      <c r="Q74" s="198" t="n">
        <v>1</v>
      </c>
      <c r="R74" s="203" t="n">
        <v>8.2439E-006</v>
      </c>
      <c r="S74" s="203" t="n">
        <v>4.063E-007</v>
      </c>
      <c r="T74" s="198" t="n">
        <v>4</v>
      </c>
      <c r="U74" s="198" t="n">
        <v>0</v>
      </c>
      <c r="V74" s="198" t="n">
        <v>0</v>
      </c>
      <c r="W74" s="204" t="s">
        <v>1297</v>
      </c>
      <c r="X74" s="205" t="s">
        <v>1233</v>
      </c>
      <c r="Y74" s="201" t="s">
        <v>361</v>
      </c>
      <c r="Z74" s="201"/>
      <c r="AA74" s="201"/>
      <c r="AB74" s="201"/>
      <c r="AC74" s="201"/>
      <c r="AD74" s="198"/>
      <c r="AE74" s="198"/>
      <c r="AF74" s="206"/>
      <c r="AG74" s="206"/>
      <c r="AH74" s="206"/>
      <c r="AI74" s="207"/>
      <c r="AJ74" s="207"/>
      <c r="AK74" s="207"/>
      <c r="AL74" s="207"/>
      <c r="AM74" s="203"/>
      <c r="AN74" s="201"/>
      <c r="AO74" s="203"/>
    </row>
    <row r="75" customFormat="false" ht="14.25" hidden="false" customHeight="true" outlineLevel="0" collapsed="false">
      <c r="A75" s="201" t="s">
        <v>1006</v>
      </c>
      <c r="B75" s="201" t="s">
        <v>357</v>
      </c>
      <c r="C75" s="198" t="n">
        <v>0</v>
      </c>
      <c r="D75" s="198" t="n">
        <v>200</v>
      </c>
      <c r="E75" s="198" t="n">
        <v>15616</v>
      </c>
      <c r="F75" s="201" t="s">
        <v>358</v>
      </c>
      <c r="G75" s="203" t="n">
        <v>0.00081377</v>
      </c>
      <c r="H75" s="203" t="n">
        <v>4.0332E-005</v>
      </c>
      <c r="I75" s="203" t="n">
        <v>-1.0262E-005</v>
      </c>
      <c r="J75" s="203" t="n">
        <v>-1.752E-007</v>
      </c>
      <c r="K75" s="203" t="n">
        <v>0.00082404</v>
      </c>
      <c r="L75" s="203" t="n">
        <v>4.0507E-005</v>
      </c>
      <c r="M75" s="198" t="n">
        <v>2.81</v>
      </c>
      <c r="N75" s="198" t="n">
        <v>0</v>
      </c>
      <c r="O75" s="198" t="n">
        <v>0</v>
      </c>
      <c r="P75" s="198" t="n">
        <v>0</v>
      </c>
      <c r="Q75" s="198" t="n">
        <v>1</v>
      </c>
      <c r="R75" s="203" t="n">
        <v>8.2404E-006</v>
      </c>
      <c r="S75" s="203" t="n">
        <v>4.051E-007</v>
      </c>
      <c r="T75" s="198" t="n">
        <v>4</v>
      </c>
      <c r="U75" s="198" t="n">
        <v>0</v>
      </c>
      <c r="V75" s="198" t="n">
        <v>0</v>
      </c>
      <c r="W75" s="204" t="s">
        <v>1298</v>
      </c>
      <c r="X75" s="205" t="s">
        <v>1233</v>
      </c>
      <c r="Y75" s="201" t="s">
        <v>361</v>
      </c>
      <c r="Z75" s="201"/>
      <c r="AA75" s="201"/>
      <c r="AB75" s="201"/>
      <c r="AC75" s="201"/>
      <c r="AD75" s="198"/>
      <c r="AE75" s="198"/>
      <c r="AF75" s="206"/>
      <c r="AG75" s="206"/>
      <c r="AH75" s="206"/>
      <c r="AI75" s="207"/>
      <c r="AJ75" s="207"/>
      <c r="AK75" s="207"/>
      <c r="AL75" s="207"/>
      <c r="AM75" s="203"/>
      <c r="AN75" s="201"/>
      <c r="AO75" s="203"/>
    </row>
    <row r="76" customFormat="false" ht="14.25" hidden="false" customHeight="true" outlineLevel="0" collapsed="false">
      <c r="A76" s="201" t="s">
        <v>1024</v>
      </c>
      <c r="B76" s="201" t="s">
        <v>357</v>
      </c>
      <c r="C76" s="198" t="n">
        <v>0</v>
      </c>
      <c r="D76" s="198" t="n">
        <v>200</v>
      </c>
      <c r="E76" s="198" t="n">
        <v>15616</v>
      </c>
      <c r="F76" s="201" t="s">
        <v>358</v>
      </c>
      <c r="G76" s="203" t="n">
        <v>0.0006424</v>
      </c>
      <c r="H76" s="203" t="n">
        <v>1.234E-005</v>
      </c>
      <c r="I76" s="203" t="n">
        <v>-1.0262E-005</v>
      </c>
      <c r="J76" s="203" t="n">
        <v>-1.752E-007</v>
      </c>
      <c r="K76" s="203" t="n">
        <v>0.00065266</v>
      </c>
      <c r="L76" s="203" t="n">
        <v>1.2516E-005</v>
      </c>
      <c r="M76" s="198" t="n">
        <v>1.1</v>
      </c>
      <c r="N76" s="198" t="n">
        <v>0</v>
      </c>
      <c r="O76" s="198" t="n">
        <v>0</v>
      </c>
      <c r="P76" s="198" t="n">
        <v>0</v>
      </c>
      <c r="Q76" s="198" t="n">
        <v>1</v>
      </c>
      <c r="R76" s="203" t="n">
        <v>6.5266E-006</v>
      </c>
      <c r="S76" s="203" t="n">
        <v>1.252E-007</v>
      </c>
      <c r="T76" s="198" t="n">
        <v>3</v>
      </c>
      <c r="U76" s="198" t="n">
        <v>0</v>
      </c>
      <c r="V76" s="198" t="n">
        <v>0</v>
      </c>
      <c r="W76" s="204" t="s">
        <v>1299</v>
      </c>
      <c r="X76" s="205" t="s">
        <v>1233</v>
      </c>
      <c r="Y76" s="201" t="s">
        <v>361</v>
      </c>
      <c r="Z76" s="201"/>
      <c r="AA76" s="201"/>
      <c r="AB76" s="201"/>
      <c r="AC76" s="201"/>
      <c r="AD76" s="198"/>
      <c r="AE76" s="198"/>
      <c r="AF76" s="206"/>
      <c r="AG76" s="206"/>
      <c r="AH76" s="206"/>
      <c r="AI76" s="207"/>
      <c r="AJ76" s="207"/>
      <c r="AK76" s="207"/>
      <c r="AL76" s="207"/>
      <c r="AM76" s="203"/>
      <c r="AN76" s="201"/>
      <c r="AO76" s="203"/>
    </row>
    <row r="77" customFormat="false" ht="14.25" hidden="false" customHeight="true" outlineLevel="0" collapsed="false">
      <c r="A77" s="201" t="s">
        <v>1024</v>
      </c>
      <c r="B77" s="201" t="s">
        <v>357</v>
      </c>
      <c r="C77" s="198" t="n">
        <v>0</v>
      </c>
      <c r="D77" s="198" t="n">
        <v>200</v>
      </c>
      <c r="E77" s="198" t="n">
        <v>15616</v>
      </c>
      <c r="F77" s="201" t="s">
        <v>358</v>
      </c>
      <c r="G77" s="203" t="n">
        <v>0.00064227</v>
      </c>
      <c r="H77" s="203" t="n">
        <v>1.1703E-005</v>
      </c>
      <c r="I77" s="203" t="n">
        <v>-1.0262E-005</v>
      </c>
      <c r="J77" s="203" t="n">
        <v>-1.752E-007</v>
      </c>
      <c r="K77" s="203" t="n">
        <v>0.00065253</v>
      </c>
      <c r="L77" s="203" t="n">
        <v>1.1879E-005</v>
      </c>
      <c r="M77" s="198" t="n">
        <v>1.04</v>
      </c>
      <c r="N77" s="198" t="n">
        <v>0</v>
      </c>
      <c r="O77" s="198" t="n">
        <v>0</v>
      </c>
      <c r="P77" s="198" t="n">
        <v>0</v>
      </c>
      <c r="Q77" s="198" t="n">
        <v>1</v>
      </c>
      <c r="R77" s="203" t="n">
        <v>6.5253E-006</v>
      </c>
      <c r="S77" s="203" t="n">
        <v>1.188E-007</v>
      </c>
      <c r="T77" s="198" t="n">
        <v>3</v>
      </c>
      <c r="U77" s="198" t="n">
        <v>0</v>
      </c>
      <c r="V77" s="198" t="n">
        <v>0</v>
      </c>
      <c r="W77" s="204" t="s">
        <v>1300</v>
      </c>
      <c r="X77" s="205" t="s">
        <v>1233</v>
      </c>
      <c r="Y77" s="201" t="s">
        <v>361</v>
      </c>
      <c r="Z77" s="201"/>
      <c r="AA77" s="201"/>
      <c r="AB77" s="201"/>
      <c r="AC77" s="201"/>
      <c r="AD77" s="198"/>
      <c r="AE77" s="198"/>
      <c r="AF77" s="206"/>
      <c r="AG77" s="206"/>
      <c r="AH77" s="206"/>
      <c r="AI77" s="207"/>
      <c r="AJ77" s="207"/>
      <c r="AK77" s="207"/>
      <c r="AL77" s="207"/>
      <c r="AM77" s="203"/>
      <c r="AN77" s="201"/>
      <c r="AO77" s="203"/>
    </row>
    <row r="78" customFormat="false" ht="14.25" hidden="false" customHeight="true" outlineLevel="0" collapsed="false">
      <c r="A78" s="201" t="s">
        <v>1039</v>
      </c>
      <c r="B78" s="201" t="s">
        <v>357</v>
      </c>
      <c r="C78" s="198" t="n">
        <v>0</v>
      </c>
      <c r="D78" s="198" t="n">
        <v>200</v>
      </c>
      <c r="E78" s="198" t="n">
        <v>15616</v>
      </c>
      <c r="F78" s="201" t="s">
        <v>358</v>
      </c>
      <c r="G78" s="203" t="n">
        <v>0.00063839</v>
      </c>
      <c r="H78" s="203" t="n">
        <v>1.0115E-005</v>
      </c>
      <c r="I78" s="203" t="n">
        <v>-1.0262E-005</v>
      </c>
      <c r="J78" s="203" t="n">
        <v>-1.752E-007</v>
      </c>
      <c r="K78" s="203" t="n">
        <v>0.00064865</v>
      </c>
      <c r="L78" s="203" t="n">
        <v>1.029E-005</v>
      </c>
      <c r="M78" s="198" t="n">
        <v>0.91</v>
      </c>
      <c r="N78" s="198" t="n">
        <v>0</v>
      </c>
      <c r="O78" s="198" t="n">
        <v>0</v>
      </c>
      <c r="P78" s="198" t="n">
        <v>0</v>
      </c>
      <c r="Q78" s="198" t="n">
        <v>1</v>
      </c>
      <c r="R78" s="203" t="n">
        <v>6.4865E-006</v>
      </c>
      <c r="S78" s="203" t="n">
        <v>1.029E-007</v>
      </c>
      <c r="T78" s="198" t="n">
        <v>3</v>
      </c>
      <c r="U78" s="198" t="n">
        <v>0</v>
      </c>
      <c r="V78" s="198" t="n">
        <v>0</v>
      </c>
      <c r="W78" s="204" t="s">
        <v>1301</v>
      </c>
      <c r="X78" s="205" t="s">
        <v>1233</v>
      </c>
      <c r="Y78" s="201" t="s">
        <v>361</v>
      </c>
      <c r="Z78" s="201"/>
      <c r="AA78" s="201"/>
      <c r="AB78" s="201"/>
      <c r="AC78" s="201"/>
      <c r="AD78" s="198"/>
      <c r="AE78" s="198"/>
      <c r="AF78" s="206"/>
      <c r="AG78" s="206"/>
      <c r="AH78" s="206"/>
      <c r="AI78" s="207"/>
      <c r="AJ78" s="207"/>
      <c r="AK78" s="207"/>
      <c r="AL78" s="207"/>
      <c r="AM78" s="203"/>
      <c r="AN78" s="201"/>
      <c r="AO78" s="203"/>
    </row>
    <row r="79" customFormat="false" ht="14.25" hidden="false" customHeight="true" outlineLevel="0" collapsed="false">
      <c r="A79" s="201" t="s">
        <v>1039</v>
      </c>
      <c r="B79" s="201" t="s">
        <v>357</v>
      </c>
      <c r="C79" s="198" t="n">
        <v>0</v>
      </c>
      <c r="D79" s="198" t="n">
        <v>200</v>
      </c>
      <c r="E79" s="198" t="n">
        <v>15616</v>
      </c>
      <c r="F79" s="201" t="s">
        <v>358</v>
      </c>
      <c r="G79" s="203" t="n">
        <v>0.00063819</v>
      </c>
      <c r="H79" s="203" t="n">
        <v>9.3241E-006</v>
      </c>
      <c r="I79" s="203" t="n">
        <v>-1.0262E-005</v>
      </c>
      <c r="J79" s="203" t="n">
        <v>-1.752E-007</v>
      </c>
      <c r="K79" s="203" t="n">
        <v>0.00064846</v>
      </c>
      <c r="L79" s="203" t="n">
        <v>9.4993E-006</v>
      </c>
      <c r="M79" s="198" t="n">
        <v>0.84</v>
      </c>
      <c r="N79" s="198" t="n">
        <v>0</v>
      </c>
      <c r="O79" s="198" t="n">
        <v>0</v>
      </c>
      <c r="P79" s="198" t="n">
        <v>0</v>
      </c>
      <c r="Q79" s="198" t="n">
        <v>1</v>
      </c>
      <c r="R79" s="203" t="n">
        <v>6.4846E-006</v>
      </c>
      <c r="S79" s="203" t="n">
        <v>9.5E-008</v>
      </c>
      <c r="T79" s="198" t="n">
        <v>3</v>
      </c>
      <c r="U79" s="198" t="n">
        <v>0</v>
      </c>
      <c r="V79" s="198" t="n">
        <v>0</v>
      </c>
      <c r="W79" s="204" t="s">
        <v>1302</v>
      </c>
      <c r="X79" s="205" t="s">
        <v>1233</v>
      </c>
      <c r="Y79" s="201" t="s">
        <v>361</v>
      </c>
      <c r="Z79" s="201"/>
      <c r="AA79" s="201"/>
      <c r="AB79" s="201"/>
      <c r="AC79" s="201"/>
      <c r="AD79" s="198"/>
      <c r="AE79" s="198"/>
      <c r="AF79" s="206"/>
      <c r="AG79" s="206"/>
      <c r="AH79" s="206"/>
      <c r="AI79" s="207"/>
      <c r="AJ79" s="207"/>
      <c r="AK79" s="207"/>
      <c r="AL79" s="207"/>
      <c r="AM79" s="203"/>
      <c r="AN79" s="201"/>
      <c r="AO79" s="203"/>
    </row>
    <row r="80" customFormat="false" ht="14.25" hidden="false" customHeight="true" outlineLevel="0" collapsed="false">
      <c r="A80" s="201" t="s">
        <v>1057</v>
      </c>
      <c r="B80" s="201" t="s">
        <v>357</v>
      </c>
      <c r="C80" s="198" t="n">
        <v>0</v>
      </c>
      <c r="D80" s="198" t="n">
        <v>200</v>
      </c>
      <c r="E80" s="198" t="n">
        <v>15616</v>
      </c>
      <c r="F80" s="201" t="s">
        <v>358</v>
      </c>
      <c r="G80" s="203" t="n">
        <v>0.00044146</v>
      </c>
      <c r="H80" s="203" t="n">
        <v>1.0653E-005</v>
      </c>
      <c r="I80" s="203" t="n">
        <v>-1.0262E-005</v>
      </c>
      <c r="J80" s="203" t="n">
        <v>-1.752E-007</v>
      </c>
      <c r="K80" s="203" t="n">
        <v>0.00045172</v>
      </c>
      <c r="L80" s="203" t="n">
        <v>1.0828E-005</v>
      </c>
      <c r="M80" s="198" t="n">
        <v>1.37</v>
      </c>
      <c r="N80" s="198" t="n">
        <v>0</v>
      </c>
      <c r="O80" s="198" t="n">
        <v>0</v>
      </c>
      <c r="P80" s="198" t="n">
        <v>0</v>
      </c>
      <c r="Q80" s="198" t="n">
        <v>1</v>
      </c>
      <c r="R80" s="203" t="n">
        <v>4.5172E-006</v>
      </c>
      <c r="S80" s="203" t="n">
        <v>1.083E-007</v>
      </c>
      <c r="T80" s="198" t="n">
        <v>3</v>
      </c>
      <c r="U80" s="198" t="n">
        <v>0</v>
      </c>
      <c r="V80" s="198" t="n">
        <v>0</v>
      </c>
      <c r="W80" s="204" t="s">
        <v>1303</v>
      </c>
      <c r="X80" s="205" t="s">
        <v>1233</v>
      </c>
      <c r="Y80" s="201" t="s">
        <v>361</v>
      </c>
      <c r="Z80" s="201"/>
      <c r="AA80" s="201"/>
      <c r="AB80" s="201"/>
      <c r="AC80" s="201"/>
      <c r="AD80" s="198"/>
      <c r="AE80" s="198"/>
      <c r="AF80" s="206"/>
      <c r="AG80" s="206"/>
      <c r="AH80" s="206"/>
      <c r="AI80" s="207"/>
      <c r="AJ80" s="207"/>
      <c r="AK80" s="207"/>
      <c r="AL80" s="207"/>
      <c r="AM80" s="203"/>
      <c r="AN80" s="201"/>
      <c r="AO80" s="203"/>
    </row>
    <row r="81" customFormat="false" ht="14.25" hidden="false" customHeight="true" outlineLevel="0" collapsed="false">
      <c r="A81" s="201" t="s">
        <v>1057</v>
      </c>
      <c r="B81" s="201" t="s">
        <v>357</v>
      </c>
      <c r="C81" s="198" t="n">
        <v>0</v>
      </c>
      <c r="D81" s="198" t="n">
        <v>200</v>
      </c>
      <c r="E81" s="198" t="n">
        <v>15616</v>
      </c>
      <c r="F81" s="201" t="s">
        <v>358</v>
      </c>
      <c r="G81" s="203" t="n">
        <v>0.00044126</v>
      </c>
      <c r="H81" s="203" t="n">
        <v>9.7195E-006</v>
      </c>
      <c r="I81" s="203" t="n">
        <v>-1.0262E-005</v>
      </c>
      <c r="J81" s="203" t="n">
        <v>-1.752E-007</v>
      </c>
      <c r="K81" s="203" t="n">
        <v>0.00045152</v>
      </c>
      <c r="L81" s="203" t="n">
        <v>9.8948E-006</v>
      </c>
      <c r="M81" s="198" t="n">
        <v>1.26</v>
      </c>
      <c r="N81" s="198" t="n">
        <v>0</v>
      </c>
      <c r="O81" s="198" t="n">
        <v>0</v>
      </c>
      <c r="P81" s="198" t="n">
        <v>0</v>
      </c>
      <c r="Q81" s="198" t="n">
        <v>1</v>
      </c>
      <c r="R81" s="203" t="n">
        <v>4.5152E-006</v>
      </c>
      <c r="S81" s="203" t="n">
        <v>9.89E-008</v>
      </c>
      <c r="T81" s="198" t="n">
        <v>3</v>
      </c>
      <c r="U81" s="198" t="n">
        <v>0</v>
      </c>
      <c r="V81" s="198" t="n">
        <v>0</v>
      </c>
      <c r="W81" s="204" t="s">
        <v>1304</v>
      </c>
      <c r="X81" s="205" t="s">
        <v>1233</v>
      </c>
      <c r="Y81" s="201" t="s">
        <v>361</v>
      </c>
      <c r="Z81" s="201"/>
      <c r="AA81" s="201"/>
      <c r="AB81" s="201"/>
      <c r="AC81" s="201"/>
      <c r="AD81" s="198"/>
      <c r="AE81" s="198"/>
      <c r="AF81" s="206"/>
      <c r="AG81" s="206"/>
      <c r="AH81" s="206"/>
      <c r="AI81" s="207"/>
      <c r="AJ81" s="207"/>
      <c r="AK81" s="207"/>
      <c r="AL81" s="207"/>
      <c r="AM81" s="203"/>
      <c r="AN81" s="201"/>
      <c r="AO81" s="203"/>
    </row>
    <row r="82" customFormat="false" ht="14.25" hidden="false" customHeight="true" outlineLevel="0" collapsed="false">
      <c r="A82" s="201" t="s">
        <v>1075</v>
      </c>
      <c r="B82" s="201" t="s">
        <v>357</v>
      </c>
      <c r="C82" s="198" t="n">
        <v>0</v>
      </c>
      <c r="D82" s="198" t="n">
        <v>200</v>
      </c>
      <c r="E82" s="198" t="n">
        <v>15616</v>
      </c>
      <c r="F82" s="201" t="s">
        <v>358</v>
      </c>
      <c r="G82" s="203" t="n">
        <v>0.00041116</v>
      </c>
      <c r="H82" s="203" t="n">
        <v>1.0498E-005</v>
      </c>
      <c r="I82" s="203" t="n">
        <v>-1.0262E-005</v>
      </c>
      <c r="J82" s="203" t="n">
        <v>-1.752E-007</v>
      </c>
      <c r="K82" s="203" t="n">
        <v>0.00042142</v>
      </c>
      <c r="L82" s="203" t="n">
        <v>1.0673E-005</v>
      </c>
      <c r="M82" s="198" t="n">
        <v>1.45</v>
      </c>
      <c r="N82" s="198" t="n">
        <v>0</v>
      </c>
      <c r="O82" s="198" t="n">
        <v>0</v>
      </c>
      <c r="P82" s="198" t="n">
        <v>0</v>
      </c>
      <c r="Q82" s="198" t="n">
        <v>1</v>
      </c>
      <c r="R82" s="203" t="n">
        <v>4.2142E-006</v>
      </c>
      <c r="S82" s="203" t="n">
        <v>1.067E-007</v>
      </c>
      <c r="T82" s="198" t="n">
        <v>3</v>
      </c>
      <c r="U82" s="198" t="n">
        <v>0</v>
      </c>
      <c r="V82" s="198" t="n">
        <v>0</v>
      </c>
      <c r="W82" s="204" t="s">
        <v>1305</v>
      </c>
      <c r="X82" s="205" t="s">
        <v>1233</v>
      </c>
      <c r="Y82" s="201" t="s">
        <v>361</v>
      </c>
      <c r="Z82" s="201"/>
      <c r="AA82" s="201"/>
      <c r="AB82" s="201"/>
      <c r="AC82" s="201"/>
      <c r="AD82" s="198"/>
      <c r="AE82" s="198"/>
      <c r="AF82" s="206"/>
      <c r="AG82" s="206"/>
      <c r="AH82" s="206"/>
      <c r="AI82" s="207"/>
      <c r="AJ82" s="207"/>
      <c r="AK82" s="207"/>
      <c r="AL82" s="207"/>
      <c r="AM82" s="203"/>
      <c r="AN82" s="201"/>
      <c r="AO82" s="203"/>
    </row>
    <row r="83" customFormat="false" ht="14.25" hidden="false" customHeight="true" outlineLevel="0" collapsed="false">
      <c r="A83" s="201" t="s">
        <v>1075</v>
      </c>
      <c r="B83" s="201" t="s">
        <v>357</v>
      </c>
      <c r="C83" s="198" t="n">
        <v>0</v>
      </c>
      <c r="D83" s="198" t="n">
        <v>200</v>
      </c>
      <c r="E83" s="198" t="n">
        <v>15616</v>
      </c>
      <c r="F83" s="201" t="s">
        <v>358</v>
      </c>
      <c r="G83" s="203" t="n">
        <v>0.00041107</v>
      </c>
      <c r="H83" s="203" t="n">
        <v>1.0339E-005</v>
      </c>
      <c r="I83" s="203" t="n">
        <v>-1.0262E-005</v>
      </c>
      <c r="J83" s="203" t="n">
        <v>-1.752E-007</v>
      </c>
      <c r="K83" s="203" t="n">
        <v>0.00042133</v>
      </c>
      <c r="L83" s="203" t="n">
        <v>1.0514E-005</v>
      </c>
      <c r="M83" s="198" t="n">
        <v>1.43</v>
      </c>
      <c r="N83" s="198" t="n">
        <v>0</v>
      </c>
      <c r="O83" s="198" t="n">
        <v>0</v>
      </c>
      <c r="P83" s="198" t="n">
        <v>0</v>
      </c>
      <c r="Q83" s="198" t="n">
        <v>1</v>
      </c>
      <c r="R83" s="203" t="n">
        <v>4.2133E-006</v>
      </c>
      <c r="S83" s="203" t="n">
        <v>1.051E-007</v>
      </c>
      <c r="T83" s="198" t="n">
        <v>3</v>
      </c>
      <c r="U83" s="198" t="n">
        <v>0</v>
      </c>
      <c r="V83" s="198" t="n">
        <v>0</v>
      </c>
      <c r="W83" s="204" t="s">
        <v>1306</v>
      </c>
      <c r="X83" s="205" t="s">
        <v>1233</v>
      </c>
      <c r="Y83" s="201" t="s">
        <v>361</v>
      </c>
      <c r="Z83" s="201"/>
      <c r="AA83" s="201"/>
      <c r="AB83" s="201"/>
      <c r="AC83" s="201"/>
      <c r="AD83" s="198"/>
      <c r="AE83" s="198"/>
      <c r="AF83" s="206"/>
      <c r="AG83" s="206"/>
      <c r="AH83" s="206"/>
      <c r="AI83" s="207"/>
      <c r="AJ83" s="207"/>
      <c r="AK83" s="207"/>
      <c r="AL83" s="207"/>
      <c r="AM83" s="203"/>
      <c r="AN83" s="201"/>
      <c r="AO83" s="203"/>
    </row>
    <row r="84" customFormat="false" ht="14.25" hidden="false" customHeight="true" outlineLevel="0" collapsed="false">
      <c r="A84" s="201" t="s">
        <v>1090</v>
      </c>
      <c r="B84" s="201" t="s">
        <v>357</v>
      </c>
      <c r="C84" s="198" t="n">
        <v>0</v>
      </c>
      <c r="D84" s="198" t="n">
        <v>200</v>
      </c>
      <c r="E84" s="198" t="n">
        <v>15616</v>
      </c>
      <c r="F84" s="201" t="s">
        <v>358</v>
      </c>
      <c r="G84" s="203" t="n">
        <v>0.0008326</v>
      </c>
      <c r="H84" s="203" t="n">
        <v>3.8477E-005</v>
      </c>
      <c r="I84" s="203" t="n">
        <v>-1.0262E-005</v>
      </c>
      <c r="J84" s="203" t="n">
        <v>-1.752E-007</v>
      </c>
      <c r="K84" s="203" t="n">
        <v>0.00084287</v>
      </c>
      <c r="L84" s="203" t="n">
        <v>3.8652E-005</v>
      </c>
      <c r="M84" s="198" t="n">
        <v>2.63</v>
      </c>
      <c r="N84" s="198" t="n">
        <v>0</v>
      </c>
      <c r="O84" s="198" t="n">
        <v>0</v>
      </c>
      <c r="P84" s="198" t="n">
        <v>0</v>
      </c>
      <c r="Q84" s="198" t="n">
        <v>1</v>
      </c>
      <c r="R84" s="203" t="n">
        <v>8.4287E-006</v>
      </c>
      <c r="S84" s="203" t="n">
        <v>3.865E-007</v>
      </c>
      <c r="T84" s="198" t="n">
        <v>4</v>
      </c>
      <c r="U84" s="198" t="n">
        <v>0</v>
      </c>
      <c r="V84" s="198" t="n">
        <v>0</v>
      </c>
      <c r="W84" s="204" t="s">
        <v>1307</v>
      </c>
      <c r="X84" s="205" t="s">
        <v>1233</v>
      </c>
      <c r="Y84" s="201" t="s">
        <v>361</v>
      </c>
      <c r="Z84" s="201"/>
      <c r="AA84" s="201"/>
      <c r="AB84" s="201"/>
      <c r="AC84" s="201"/>
      <c r="AD84" s="198"/>
      <c r="AE84" s="198"/>
      <c r="AF84" s="206"/>
      <c r="AG84" s="206"/>
      <c r="AH84" s="206"/>
      <c r="AI84" s="207"/>
      <c r="AJ84" s="207"/>
      <c r="AK84" s="207"/>
      <c r="AL84" s="207"/>
      <c r="AM84" s="203"/>
      <c r="AN84" s="201"/>
      <c r="AO84" s="203"/>
    </row>
    <row r="85" customFormat="false" ht="14.25" hidden="false" customHeight="true" outlineLevel="0" collapsed="false">
      <c r="A85" s="201" t="s">
        <v>1090</v>
      </c>
      <c r="B85" s="201" t="s">
        <v>357</v>
      </c>
      <c r="C85" s="198" t="n">
        <v>0</v>
      </c>
      <c r="D85" s="198" t="n">
        <v>200</v>
      </c>
      <c r="E85" s="198" t="n">
        <v>15616</v>
      </c>
      <c r="F85" s="201" t="s">
        <v>358</v>
      </c>
      <c r="G85" s="203" t="n">
        <v>0.00083276</v>
      </c>
      <c r="H85" s="203" t="n">
        <v>3.8323E-005</v>
      </c>
      <c r="I85" s="203" t="n">
        <v>-1.0262E-005</v>
      </c>
      <c r="J85" s="203" t="n">
        <v>-1.752E-007</v>
      </c>
      <c r="K85" s="203" t="n">
        <v>0.00084302</v>
      </c>
      <c r="L85" s="203" t="n">
        <v>3.8499E-005</v>
      </c>
      <c r="M85" s="198" t="n">
        <v>2.61</v>
      </c>
      <c r="N85" s="198" t="n">
        <v>0</v>
      </c>
      <c r="O85" s="198" t="n">
        <v>0</v>
      </c>
      <c r="P85" s="198" t="n">
        <v>0</v>
      </c>
      <c r="Q85" s="198" t="n">
        <v>1</v>
      </c>
      <c r="R85" s="203" t="n">
        <v>8.4302E-006</v>
      </c>
      <c r="S85" s="203" t="n">
        <v>3.85E-007</v>
      </c>
      <c r="T85" s="198" t="n">
        <v>4</v>
      </c>
      <c r="U85" s="198" t="n">
        <v>0</v>
      </c>
      <c r="V85" s="198" t="n">
        <v>0</v>
      </c>
      <c r="W85" s="204" t="s">
        <v>1308</v>
      </c>
      <c r="X85" s="205" t="s">
        <v>1233</v>
      </c>
      <c r="Y85" s="201" t="s">
        <v>361</v>
      </c>
      <c r="Z85" s="201"/>
      <c r="AA85" s="201"/>
      <c r="AB85" s="201"/>
      <c r="AC85" s="201"/>
      <c r="AD85" s="198"/>
      <c r="AE85" s="198"/>
      <c r="AF85" s="206"/>
      <c r="AG85" s="206"/>
      <c r="AH85" s="206"/>
      <c r="AI85" s="207"/>
      <c r="AJ85" s="207"/>
      <c r="AK85" s="207"/>
      <c r="AL85" s="207"/>
      <c r="AM85" s="203"/>
      <c r="AN85" s="201"/>
      <c r="AO85" s="203"/>
    </row>
    <row r="86" customFormat="false" ht="14.25" hidden="false" customHeight="true" outlineLevel="0" collapsed="false">
      <c r="A86" s="201" t="s">
        <v>1107</v>
      </c>
      <c r="B86" s="201" t="s">
        <v>357</v>
      </c>
      <c r="C86" s="198" t="n">
        <v>0</v>
      </c>
      <c r="D86" s="198" t="n">
        <v>200</v>
      </c>
      <c r="E86" s="198" t="n">
        <v>15616</v>
      </c>
      <c r="F86" s="201" t="s">
        <v>358</v>
      </c>
      <c r="G86" s="203" t="n">
        <v>0.00020505</v>
      </c>
      <c r="H86" s="203" t="n">
        <v>9.7E-006</v>
      </c>
      <c r="I86" s="203" t="n">
        <v>-1.0262E-005</v>
      </c>
      <c r="J86" s="203" t="n">
        <v>-1.752E-007</v>
      </c>
      <c r="K86" s="203" t="n">
        <v>0.00021531</v>
      </c>
      <c r="L86" s="203" t="n">
        <v>9.8752E-006</v>
      </c>
      <c r="M86" s="198" t="n">
        <v>2.63</v>
      </c>
      <c r="N86" s="198" t="n">
        <v>0</v>
      </c>
      <c r="O86" s="198" t="n">
        <v>0</v>
      </c>
      <c r="P86" s="198" t="n">
        <v>0</v>
      </c>
      <c r="Q86" s="198" t="n">
        <v>1</v>
      </c>
      <c r="R86" s="203" t="n">
        <v>2.1531E-006</v>
      </c>
      <c r="S86" s="203" t="n">
        <v>9.88E-008</v>
      </c>
      <c r="T86" s="198" t="n">
        <v>3</v>
      </c>
      <c r="U86" s="198" t="n">
        <v>0</v>
      </c>
      <c r="V86" s="198" t="n">
        <v>0</v>
      </c>
      <c r="W86" s="204" t="s">
        <v>1309</v>
      </c>
      <c r="X86" s="205" t="s">
        <v>1233</v>
      </c>
      <c r="Y86" s="201" t="s">
        <v>361</v>
      </c>
      <c r="Z86" s="201"/>
      <c r="AA86" s="201"/>
      <c r="AB86" s="201"/>
      <c r="AC86" s="201"/>
      <c r="AD86" s="198"/>
      <c r="AE86" s="198"/>
      <c r="AF86" s="206"/>
      <c r="AG86" s="206"/>
      <c r="AH86" s="206"/>
      <c r="AI86" s="207"/>
      <c r="AJ86" s="207"/>
      <c r="AK86" s="207"/>
      <c r="AL86" s="207"/>
      <c r="AM86" s="203"/>
      <c r="AN86" s="201"/>
      <c r="AO86" s="203"/>
    </row>
    <row r="87" customFormat="false" ht="14.25" hidden="false" customHeight="true" outlineLevel="0" collapsed="false">
      <c r="A87" s="201" t="s">
        <v>1107</v>
      </c>
      <c r="B87" s="201" t="s">
        <v>357</v>
      </c>
      <c r="C87" s="198" t="n">
        <v>0</v>
      </c>
      <c r="D87" s="198" t="n">
        <v>200</v>
      </c>
      <c r="E87" s="198" t="n">
        <v>15616</v>
      </c>
      <c r="F87" s="201" t="s">
        <v>358</v>
      </c>
      <c r="G87" s="203" t="n">
        <v>0.00020501</v>
      </c>
      <c r="H87" s="203" t="n">
        <v>8.5598E-006</v>
      </c>
      <c r="I87" s="203" t="n">
        <v>-1.0262E-005</v>
      </c>
      <c r="J87" s="203" t="n">
        <v>-1.752E-007</v>
      </c>
      <c r="K87" s="203" t="n">
        <v>0.00021528</v>
      </c>
      <c r="L87" s="203" t="n">
        <v>8.7351E-006</v>
      </c>
      <c r="M87" s="198" t="n">
        <v>2.32</v>
      </c>
      <c r="N87" s="198" t="n">
        <v>0</v>
      </c>
      <c r="O87" s="198" t="n">
        <v>0</v>
      </c>
      <c r="P87" s="198" t="n">
        <v>0</v>
      </c>
      <c r="Q87" s="198" t="n">
        <v>1</v>
      </c>
      <c r="R87" s="203" t="n">
        <v>2.1528E-006</v>
      </c>
      <c r="S87" s="203" t="n">
        <v>8.74E-008</v>
      </c>
      <c r="T87" s="198" t="n">
        <v>3</v>
      </c>
      <c r="U87" s="198" t="n">
        <v>0</v>
      </c>
      <c r="V87" s="198" t="n">
        <v>0</v>
      </c>
      <c r="W87" s="204" t="s">
        <v>1310</v>
      </c>
      <c r="X87" s="205" t="s">
        <v>1233</v>
      </c>
      <c r="Y87" s="201" t="s">
        <v>361</v>
      </c>
      <c r="Z87" s="201"/>
      <c r="AA87" s="201"/>
      <c r="AB87" s="201"/>
      <c r="AC87" s="201"/>
      <c r="AD87" s="198"/>
      <c r="AE87" s="198"/>
      <c r="AF87" s="206"/>
      <c r="AG87" s="206"/>
      <c r="AH87" s="206"/>
      <c r="AI87" s="207"/>
      <c r="AJ87" s="207"/>
      <c r="AK87" s="207"/>
      <c r="AL87" s="207"/>
      <c r="AM87" s="203"/>
      <c r="AN87" s="201"/>
      <c r="AO87" s="203"/>
    </row>
    <row r="88" customFormat="false" ht="14.25" hidden="false" customHeight="true" outlineLevel="0" collapsed="false">
      <c r="A88" s="201" t="s">
        <v>1125</v>
      </c>
      <c r="B88" s="201" t="s">
        <v>357</v>
      </c>
      <c r="C88" s="198" t="n">
        <v>0</v>
      </c>
      <c r="D88" s="198" t="n">
        <v>200</v>
      </c>
      <c r="E88" s="198" t="n">
        <v>15616</v>
      </c>
      <c r="F88" s="201" t="s">
        <v>358</v>
      </c>
      <c r="G88" s="203" t="n">
        <v>0.00060802</v>
      </c>
      <c r="H88" s="203" t="n">
        <v>1.2875E-005</v>
      </c>
      <c r="I88" s="203" t="n">
        <v>-1.0262E-005</v>
      </c>
      <c r="J88" s="203" t="n">
        <v>-1.752E-007</v>
      </c>
      <c r="K88" s="203" t="n">
        <v>0.00061829</v>
      </c>
      <c r="L88" s="203" t="n">
        <v>1.305E-005</v>
      </c>
      <c r="M88" s="198" t="n">
        <v>1.21</v>
      </c>
      <c r="N88" s="198" t="n">
        <v>0</v>
      </c>
      <c r="O88" s="198" t="n">
        <v>0</v>
      </c>
      <c r="P88" s="198" t="n">
        <v>0</v>
      </c>
      <c r="Q88" s="198" t="n">
        <v>1</v>
      </c>
      <c r="R88" s="203" t="n">
        <v>6.1829E-006</v>
      </c>
      <c r="S88" s="203" t="n">
        <v>1.305E-007</v>
      </c>
      <c r="T88" s="198" t="n">
        <v>3</v>
      </c>
      <c r="U88" s="198" t="n">
        <v>0</v>
      </c>
      <c r="V88" s="198" t="n">
        <v>0</v>
      </c>
      <c r="W88" s="204" t="s">
        <v>1311</v>
      </c>
      <c r="X88" s="205" t="s">
        <v>1233</v>
      </c>
      <c r="Y88" s="201" t="s">
        <v>361</v>
      </c>
      <c r="Z88" s="201"/>
      <c r="AA88" s="201"/>
      <c r="AB88" s="201"/>
      <c r="AC88" s="201"/>
      <c r="AD88" s="198"/>
      <c r="AE88" s="198"/>
      <c r="AF88" s="206"/>
      <c r="AG88" s="206"/>
      <c r="AH88" s="206"/>
      <c r="AI88" s="207"/>
      <c r="AJ88" s="207"/>
      <c r="AK88" s="207"/>
      <c r="AL88" s="207"/>
      <c r="AM88" s="203"/>
      <c r="AN88" s="201"/>
      <c r="AO88" s="203"/>
    </row>
    <row r="89" customFormat="false" ht="14.25" hidden="false" customHeight="true" outlineLevel="0" collapsed="false">
      <c r="A89" s="201" t="s">
        <v>1125</v>
      </c>
      <c r="B89" s="201" t="s">
        <v>357</v>
      </c>
      <c r="C89" s="198" t="n">
        <v>0</v>
      </c>
      <c r="D89" s="198" t="n">
        <v>200</v>
      </c>
      <c r="E89" s="198" t="n">
        <v>15616</v>
      </c>
      <c r="F89" s="201" t="s">
        <v>358</v>
      </c>
      <c r="G89" s="203" t="n">
        <v>0.0006085</v>
      </c>
      <c r="H89" s="203" t="n">
        <v>1.2646E-005</v>
      </c>
      <c r="I89" s="203" t="n">
        <v>-1.0262E-005</v>
      </c>
      <c r="J89" s="203" t="n">
        <v>-1.752E-007</v>
      </c>
      <c r="K89" s="203" t="n">
        <v>0.00061877</v>
      </c>
      <c r="L89" s="203" t="n">
        <v>1.2821E-005</v>
      </c>
      <c r="M89" s="198" t="n">
        <v>1.19</v>
      </c>
      <c r="N89" s="198" t="n">
        <v>0</v>
      </c>
      <c r="O89" s="198" t="n">
        <v>0</v>
      </c>
      <c r="P89" s="198" t="n">
        <v>0</v>
      </c>
      <c r="Q89" s="198" t="n">
        <v>1</v>
      </c>
      <c r="R89" s="203" t="n">
        <v>6.1877E-006</v>
      </c>
      <c r="S89" s="203" t="n">
        <v>1.282E-007</v>
      </c>
      <c r="T89" s="198" t="n">
        <v>3</v>
      </c>
      <c r="U89" s="198" t="n">
        <v>0</v>
      </c>
      <c r="V89" s="198" t="n">
        <v>0</v>
      </c>
      <c r="W89" s="204" t="s">
        <v>1312</v>
      </c>
      <c r="X89" s="205" t="s">
        <v>1233</v>
      </c>
      <c r="Y89" s="201" t="s">
        <v>361</v>
      </c>
      <c r="Z89" s="201"/>
      <c r="AA89" s="201"/>
      <c r="AB89" s="201"/>
      <c r="AC89" s="201"/>
      <c r="AD89" s="198"/>
      <c r="AE89" s="198"/>
      <c r="AF89" s="206"/>
      <c r="AG89" s="206"/>
      <c r="AH89" s="206"/>
      <c r="AI89" s="207"/>
      <c r="AJ89" s="207"/>
      <c r="AK89" s="207"/>
      <c r="AL89" s="207"/>
      <c r="AM89" s="203"/>
      <c r="AN89" s="201"/>
      <c r="AO89" s="203"/>
    </row>
    <row r="90" customFormat="false" ht="14.25" hidden="false" customHeight="true" outlineLevel="0" collapsed="false">
      <c r="A90" s="201" t="s">
        <v>1143</v>
      </c>
      <c r="B90" s="201" t="s">
        <v>357</v>
      </c>
      <c r="C90" s="198" t="n">
        <v>0</v>
      </c>
      <c r="D90" s="198" t="n">
        <v>200</v>
      </c>
      <c r="E90" s="198" t="n">
        <v>15616</v>
      </c>
      <c r="F90" s="201" t="s">
        <v>358</v>
      </c>
      <c r="G90" s="203" t="n">
        <v>0.00036975</v>
      </c>
      <c r="H90" s="203" t="n">
        <v>1.3282E-005</v>
      </c>
      <c r="I90" s="203" t="n">
        <v>-1.0262E-005</v>
      </c>
      <c r="J90" s="203" t="n">
        <v>-1.752E-007</v>
      </c>
      <c r="K90" s="203" t="n">
        <v>0.00038001</v>
      </c>
      <c r="L90" s="203" t="n">
        <v>1.3457E-005</v>
      </c>
      <c r="M90" s="198" t="n">
        <v>2.03</v>
      </c>
      <c r="N90" s="198" t="n">
        <v>0</v>
      </c>
      <c r="O90" s="198" t="n">
        <v>0</v>
      </c>
      <c r="P90" s="198" t="n">
        <v>0</v>
      </c>
      <c r="Q90" s="198" t="n">
        <v>1</v>
      </c>
      <c r="R90" s="203" t="n">
        <v>3.8001E-006</v>
      </c>
      <c r="S90" s="203" t="n">
        <v>1.346E-007</v>
      </c>
      <c r="T90" s="198" t="n">
        <v>3</v>
      </c>
      <c r="U90" s="198" t="n">
        <v>0</v>
      </c>
      <c r="V90" s="198" t="n">
        <v>0</v>
      </c>
      <c r="W90" s="204" t="s">
        <v>1313</v>
      </c>
      <c r="X90" s="205" t="s">
        <v>1233</v>
      </c>
      <c r="Y90" s="201" t="s">
        <v>361</v>
      </c>
      <c r="Z90" s="201"/>
      <c r="AA90" s="201"/>
      <c r="AB90" s="201"/>
      <c r="AC90" s="201"/>
      <c r="AD90" s="198"/>
      <c r="AE90" s="198"/>
      <c r="AF90" s="206"/>
      <c r="AG90" s="206"/>
      <c r="AH90" s="206"/>
      <c r="AI90" s="207"/>
      <c r="AJ90" s="207"/>
      <c r="AK90" s="207"/>
      <c r="AL90" s="207"/>
      <c r="AM90" s="203"/>
      <c r="AN90" s="201"/>
      <c r="AO90" s="203"/>
    </row>
    <row r="91" customFormat="false" ht="14.25" hidden="false" customHeight="true" outlineLevel="0" collapsed="false">
      <c r="A91" s="201" t="s">
        <v>1143</v>
      </c>
      <c r="B91" s="201" t="s">
        <v>357</v>
      </c>
      <c r="C91" s="198" t="n">
        <v>0</v>
      </c>
      <c r="D91" s="198" t="n">
        <v>200</v>
      </c>
      <c r="E91" s="198" t="n">
        <v>15616</v>
      </c>
      <c r="F91" s="201" t="s">
        <v>358</v>
      </c>
      <c r="G91" s="203" t="n">
        <v>0.00036957</v>
      </c>
      <c r="H91" s="203" t="n">
        <v>1.4908E-005</v>
      </c>
      <c r="I91" s="203" t="n">
        <v>-1.0262E-005</v>
      </c>
      <c r="J91" s="203" t="n">
        <v>-1.752E-007</v>
      </c>
      <c r="K91" s="203" t="n">
        <v>0.00037983</v>
      </c>
      <c r="L91" s="203" t="n">
        <v>1.5084E-005</v>
      </c>
      <c r="M91" s="198" t="n">
        <v>2.27</v>
      </c>
      <c r="N91" s="198" t="n">
        <v>0</v>
      </c>
      <c r="O91" s="198" t="n">
        <v>0</v>
      </c>
      <c r="P91" s="198" t="n">
        <v>0</v>
      </c>
      <c r="Q91" s="198" t="n">
        <v>1</v>
      </c>
      <c r="R91" s="203" t="n">
        <v>3.7983E-006</v>
      </c>
      <c r="S91" s="203" t="n">
        <v>1.508E-007</v>
      </c>
      <c r="T91" s="198" t="n">
        <v>3</v>
      </c>
      <c r="U91" s="198" t="n">
        <v>0</v>
      </c>
      <c r="V91" s="198" t="n">
        <v>0</v>
      </c>
      <c r="W91" s="204" t="s">
        <v>1314</v>
      </c>
      <c r="X91" s="205" t="s">
        <v>1233</v>
      </c>
      <c r="Y91" s="201" t="s">
        <v>361</v>
      </c>
      <c r="Z91" s="201"/>
      <c r="AA91" s="201"/>
      <c r="AB91" s="201"/>
      <c r="AC91" s="201"/>
      <c r="AD91" s="198"/>
      <c r="AE91" s="198"/>
      <c r="AF91" s="206"/>
      <c r="AG91" s="206"/>
      <c r="AH91" s="206"/>
      <c r="AI91" s="207"/>
      <c r="AJ91" s="207"/>
      <c r="AK91" s="207"/>
      <c r="AL91" s="207"/>
      <c r="AM91" s="203"/>
      <c r="AN91" s="201"/>
      <c r="AO91" s="203"/>
    </row>
    <row r="92" customFormat="false" ht="14.25" hidden="false" customHeight="true" outlineLevel="0" collapsed="false">
      <c r="A92" s="201" t="s">
        <v>1161</v>
      </c>
      <c r="B92" s="201" t="s">
        <v>357</v>
      </c>
      <c r="C92" s="198" t="n">
        <v>0</v>
      </c>
      <c r="D92" s="198" t="n">
        <v>200</v>
      </c>
      <c r="E92" s="198" t="n">
        <v>15616</v>
      </c>
      <c r="F92" s="201" t="s">
        <v>358</v>
      </c>
      <c r="G92" s="203" t="n">
        <v>0.00020832</v>
      </c>
      <c r="H92" s="203" t="n">
        <v>8.8338E-006</v>
      </c>
      <c r="I92" s="203" t="n">
        <v>-1.0262E-005</v>
      </c>
      <c r="J92" s="203" t="n">
        <v>-1.752E-007</v>
      </c>
      <c r="K92" s="203" t="n">
        <v>0.00021858</v>
      </c>
      <c r="L92" s="203" t="n">
        <v>9.009E-006</v>
      </c>
      <c r="M92" s="198" t="n">
        <v>2.36</v>
      </c>
      <c r="N92" s="198" t="n">
        <v>0</v>
      </c>
      <c r="O92" s="198" t="n">
        <v>0</v>
      </c>
      <c r="P92" s="198" t="n">
        <v>0</v>
      </c>
      <c r="Q92" s="198" t="n">
        <v>1</v>
      </c>
      <c r="R92" s="203" t="n">
        <v>2.1858E-006</v>
      </c>
      <c r="S92" s="203" t="n">
        <v>9.01E-008</v>
      </c>
      <c r="T92" s="198" t="n">
        <v>3</v>
      </c>
      <c r="U92" s="198" t="n">
        <v>0</v>
      </c>
      <c r="V92" s="198" t="n">
        <v>0</v>
      </c>
      <c r="W92" s="204" t="s">
        <v>1315</v>
      </c>
      <c r="X92" s="205" t="s">
        <v>1233</v>
      </c>
      <c r="Y92" s="201" t="s">
        <v>361</v>
      </c>
      <c r="Z92" s="201"/>
      <c r="AA92" s="201"/>
      <c r="AB92" s="201"/>
      <c r="AC92" s="201"/>
      <c r="AD92" s="198"/>
      <c r="AE92" s="198"/>
      <c r="AF92" s="206"/>
      <c r="AG92" s="206"/>
      <c r="AH92" s="206"/>
      <c r="AI92" s="207"/>
      <c r="AJ92" s="207"/>
      <c r="AK92" s="207"/>
      <c r="AL92" s="207"/>
      <c r="AM92" s="203"/>
      <c r="AN92" s="201"/>
      <c r="AO92" s="203"/>
    </row>
    <row r="93" customFormat="false" ht="14.25" hidden="false" customHeight="true" outlineLevel="0" collapsed="false">
      <c r="A93" s="201" t="s">
        <v>1161</v>
      </c>
      <c r="B93" s="201" t="s">
        <v>357</v>
      </c>
      <c r="C93" s="198" t="n">
        <v>0</v>
      </c>
      <c r="D93" s="198" t="n">
        <v>200</v>
      </c>
      <c r="E93" s="198" t="n">
        <v>15616</v>
      </c>
      <c r="F93" s="201" t="s">
        <v>358</v>
      </c>
      <c r="G93" s="203" t="n">
        <v>0.00020815</v>
      </c>
      <c r="H93" s="203" t="n">
        <v>8.2651E-006</v>
      </c>
      <c r="I93" s="203" t="n">
        <v>-1.0262E-005</v>
      </c>
      <c r="J93" s="203" t="n">
        <v>-1.752E-007</v>
      </c>
      <c r="K93" s="203" t="n">
        <v>0.00021841</v>
      </c>
      <c r="L93" s="203" t="n">
        <v>8.4404E-006</v>
      </c>
      <c r="M93" s="198" t="n">
        <v>2.21</v>
      </c>
      <c r="N93" s="198" t="n">
        <v>0</v>
      </c>
      <c r="O93" s="198" t="n">
        <v>0</v>
      </c>
      <c r="P93" s="198" t="n">
        <v>0</v>
      </c>
      <c r="Q93" s="198" t="n">
        <v>1</v>
      </c>
      <c r="R93" s="203" t="n">
        <v>2.1841E-006</v>
      </c>
      <c r="S93" s="203" t="n">
        <v>8.44E-008</v>
      </c>
      <c r="T93" s="198" t="n">
        <v>3</v>
      </c>
      <c r="U93" s="198" t="n">
        <v>0</v>
      </c>
      <c r="V93" s="198" t="n">
        <v>0</v>
      </c>
      <c r="W93" s="204" t="s">
        <v>1316</v>
      </c>
      <c r="X93" s="205" t="s">
        <v>1233</v>
      </c>
      <c r="Y93" s="201" t="s">
        <v>361</v>
      </c>
      <c r="Z93" s="201"/>
      <c r="AA93" s="201"/>
      <c r="AB93" s="201"/>
      <c r="AC93" s="201"/>
      <c r="AD93" s="198"/>
      <c r="AE93" s="198"/>
      <c r="AF93" s="206"/>
      <c r="AG93" s="206"/>
      <c r="AH93" s="206"/>
      <c r="AI93" s="207"/>
      <c r="AJ93" s="207"/>
      <c r="AK93" s="207"/>
      <c r="AL93" s="207"/>
      <c r="AM93" s="203"/>
      <c r="AN93" s="201"/>
      <c r="AO93" s="203"/>
    </row>
    <row r="94" customFormat="false" ht="14.25" hidden="false" customHeight="true" outlineLevel="0" collapsed="false">
      <c r="A94" s="201" t="s">
        <v>1179</v>
      </c>
      <c r="B94" s="201" t="s">
        <v>357</v>
      </c>
      <c r="C94" s="198" t="n">
        <v>0</v>
      </c>
      <c r="D94" s="198" t="n">
        <v>200</v>
      </c>
      <c r="E94" s="198" t="n">
        <v>15616</v>
      </c>
      <c r="F94" s="201" t="s">
        <v>358</v>
      </c>
      <c r="G94" s="203" t="n">
        <v>0.0002588</v>
      </c>
      <c r="H94" s="203" t="n">
        <v>1.1656E-005</v>
      </c>
      <c r="I94" s="203" t="n">
        <v>-1.0262E-005</v>
      </c>
      <c r="J94" s="203" t="n">
        <v>-1.752E-007</v>
      </c>
      <c r="K94" s="203" t="n">
        <v>0.00026907</v>
      </c>
      <c r="L94" s="203" t="n">
        <v>1.1832E-005</v>
      </c>
      <c r="M94" s="198" t="n">
        <v>2.52</v>
      </c>
      <c r="N94" s="198" t="n">
        <v>0</v>
      </c>
      <c r="O94" s="198" t="n">
        <v>0</v>
      </c>
      <c r="P94" s="198" t="n">
        <v>0</v>
      </c>
      <c r="Q94" s="198" t="n">
        <v>1</v>
      </c>
      <c r="R94" s="203" t="n">
        <v>2.6907E-006</v>
      </c>
      <c r="S94" s="203" t="n">
        <v>1.183E-007</v>
      </c>
      <c r="T94" s="198" t="n">
        <v>3</v>
      </c>
      <c r="U94" s="198" t="n">
        <v>0</v>
      </c>
      <c r="V94" s="198" t="n">
        <v>0</v>
      </c>
      <c r="W94" s="204" t="s">
        <v>1317</v>
      </c>
      <c r="X94" s="205" t="s">
        <v>1233</v>
      </c>
      <c r="Y94" s="201" t="s">
        <v>361</v>
      </c>
      <c r="Z94" s="201"/>
      <c r="AA94" s="201"/>
      <c r="AB94" s="201"/>
      <c r="AC94" s="201"/>
      <c r="AD94" s="198"/>
      <c r="AE94" s="198"/>
      <c r="AF94" s="206"/>
      <c r="AG94" s="206"/>
      <c r="AH94" s="206"/>
      <c r="AI94" s="207"/>
      <c r="AJ94" s="207"/>
      <c r="AK94" s="207"/>
      <c r="AL94" s="207"/>
      <c r="AM94" s="203"/>
      <c r="AN94" s="201"/>
      <c r="AO94" s="203"/>
    </row>
    <row r="95" customFormat="false" ht="14.25" hidden="false" customHeight="true" outlineLevel="0" collapsed="false">
      <c r="A95" s="201" t="s">
        <v>1179</v>
      </c>
      <c r="B95" s="201" t="s">
        <v>357</v>
      </c>
      <c r="C95" s="198" t="n">
        <v>0</v>
      </c>
      <c r="D95" s="198" t="n">
        <v>200</v>
      </c>
      <c r="E95" s="198" t="n">
        <v>15616</v>
      </c>
      <c r="F95" s="201" t="s">
        <v>358</v>
      </c>
      <c r="G95" s="203" t="n">
        <v>0.00025878</v>
      </c>
      <c r="H95" s="203" t="n">
        <v>1.1628E-005</v>
      </c>
      <c r="I95" s="203" t="n">
        <v>-1.0262E-005</v>
      </c>
      <c r="J95" s="203" t="n">
        <v>-1.752E-007</v>
      </c>
      <c r="K95" s="203" t="n">
        <v>0.00026905</v>
      </c>
      <c r="L95" s="203" t="n">
        <v>1.1804E-005</v>
      </c>
      <c r="M95" s="198" t="n">
        <v>2.51</v>
      </c>
      <c r="N95" s="198" t="n">
        <v>0</v>
      </c>
      <c r="O95" s="198" t="n">
        <v>0</v>
      </c>
      <c r="P95" s="198" t="n">
        <v>0</v>
      </c>
      <c r="Q95" s="198" t="n">
        <v>1</v>
      </c>
      <c r="R95" s="203" t="n">
        <v>2.6905E-006</v>
      </c>
      <c r="S95" s="203" t="n">
        <v>1.18E-007</v>
      </c>
      <c r="T95" s="198" t="n">
        <v>3</v>
      </c>
      <c r="U95" s="198" t="n">
        <v>0</v>
      </c>
      <c r="V95" s="198" t="n">
        <v>0</v>
      </c>
      <c r="W95" s="204" t="s">
        <v>1318</v>
      </c>
      <c r="X95" s="205" t="s">
        <v>1233</v>
      </c>
      <c r="Y95" s="201" t="s">
        <v>361</v>
      </c>
      <c r="Z95" s="201"/>
      <c r="AA95" s="201"/>
      <c r="AB95" s="201"/>
      <c r="AC95" s="201"/>
      <c r="AD95" s="198"/>
      <c r="AE95" s="198"/>
      <c r="AF95" s="206"/>
      <c r="AG95" s="206"/>
      <c r="AH95" s="206"/>
      <c r="AI95" s="207"/>
      <c r="AJ95" s="207"/>
      <c r="AK95" s="207"/>
      <c r="AL95" s="207"/>
      <c r="AM95" s="203"/>
      <c r="AN95" s="201"/>
      <c r="AO95" s="203"/>
    </row>
    <row r="96" customFormat="false" ht="14.25" hidden="false" customHeight="true" outlineLevel="0" collapsed="false">
      <c r="A96" s="201" t="s">
        <v>1196</v>
      </c>
      <c r="B96" s="201" t="s">
        <v>357</v>
      </c>
      <c r="C96" s="198" t="n">
        <v>0</v>
      </c>
      <c r="D96" s="198" t="n">
        <v>200</v>
      </c>
      <c r="E96" s="198" t="n">
        <v>15616</v>
      </c>
      <c r="F96" s="201" t="s">
        <v>358</v>
      </c>
      <c r="G96" s="203" t="n">
        <v>0.0011024</v>
      </c>
      <c r="H96" s="203" t="n">
        <v>6.8E-005</v>
      </c>
      <c r="I96" s="203" t="n">
        <v>-1.0262E-005</v>
      </c>
      <c r="J96" s="203" t="n">
        <v>-1.752E-007</v>
      </c>
      <c r="K96" s="203" t="n">
        <v>0.0011127</v>
      </c>
      <c r="L96" s="203" t="n">
        <v>6.82E-005</v>
      </c>
      <c r="M96" s="198" t="n">
        <v>3.51</v>
      </c>
      <c r="N96" s="198" t="n">
        <v>0</v>
      </c>
      <c r="O96" s="198" t="n">
        <v>0</v>
      </c>
      <c r="P96" s="198" t="n">
        <v>0</v>
      </c>
      <c r="Q96" s="198" t="n">
        <v>1</v>
      </c>
      <c r="R96" s="203" t="n">
        <v>1.1126E-005</v>
      </c>
      <c r="S96" s="203" t="n">
        <v>6.815E-007</v>
      </c>
      <c r="T96" s="198" t="n">
        <v>4</v>
      </c>
      <c r="U96" s="198" t="n">
        <v>0</v>
      </c>
      <c r="V96" s="198" t="n">
        <v>0</v>
      </c>
      <c r="W96" s="204" t="s">
        <v>1319</v>
      </c>
      <c r="X96" s="205" t="s">
        <v>1233</v>
      </c>
      <c r="Y96" s="201" t="s">
        <v>361</v>
      </c>
      <c r="Z96" s="201"/>
      <c r="AA96" s="201"/>
      <c r="AB96" s="201"/>
      <c r="AC96" s="201"/>
      <c r="AD96" s="198"/>
      <c r="AE96" s="198"/>
      <c r="AF96" s="206"/>
      <c r="AG96" s="206"/>
      <c r="AH96" s="206"/>
      <c r="AI96" s="207"/>
      <c r="AJ96" s="207"/>
      <c r="AK96" s="207"/>
      <c r="AL96" s="207"/>
      <c r="AM96" s="203"/>
      <c r="AN96" s="201"/>
      <c r="AO96" s="203"/>
    </row>
    <row r="97" customFormat="false" ht="14.25" hidden="false" customHeight="true" outlineLevel="0" collapsed="false">
      <c r="A97" s="201" t="s">
        <v>1196</v>
      </c>
      <c r="B97" s="201" t="s">
        <v>357</v>
      </c>
      <c r="C97" s="198" t="n">
        <v>0</v>
      </c>
      <c r="D97" s="198" t="n">
        <v>200</v>
      </c>
      <c r="E97" s="198" t="n">
        <v>15616</v>
      </c>
      <c r="F97" s="201" t="s">
        <v>358</v>
      </c>
      <c r="G97" s="203" t="n">
        <v>0.0011024</v>
      </c>
      <c r="H97" s="203" t="n">
        <v>6.77E-005</v>
      </c>
      <c r="I97" s="203" t="n">
        <v>-1.0262E-005</v>
      </c>
      <c r="J97" s="203" t="n">
        <v>-1.752E-007</v>
      </c>
      <c r="K97" s="203" t="n">
        <v>0.0011126</v>
      </c>
      <c r="L97" s="203" t="n">
        <v>6.78E-005</v>
      </c>
      <c r="M97" s="198" t="n">
        <v>3.49</v>
      </c>
      <c r="N97" s="198" t="n">
        <v>0</v>
      </c>
      <c r="O97" s="198" t="n">
        <v>0</v>
      </c>
      <c r="P97" s="198" t="n">
        <v>0</v>
      </c>
      <c r="Q97" s="198" t="n">
        <v>1</v>
      </c>
      <c r="R97" s="203" t="n">
        <v>1.1126E-005</v>
      </c>
      <c r="S97" s="203" t="n">
        <v>6.783E-007</v>
      </c>
      <c r="T97" s="198" t="n">
        <v>4</v>
      </c>
      <c r="U97" s="198" t="n">
        <v>0</v>
      </c>
      <c r="V97" s="198" t="n">
        <v>0</v>
      </c>
      <c r="W97" s="204" t="s">
        <v>1320</v>
      </c>
      <c r="X97" s="205" t="s">
        <v>1233</v>
      </c>
      <c r="Y97" s="201" t="s">
        <v>361</v>
      </c>
      <c r="Z97" s="201"/>
      <c r="AA97" s="201"/>
      <c r="AB97" s="201"/>
      <c r="AC97" s="201"/>
      <c r="AD97" s="198"/>
      <c r="AE97" s="198"/>
      <c r="AF97" s="206"/>
      <c r="AG97" s="206"/>
      <c r="AH97" s="206"/>
      <c r="AI97" s="207"/>
      <c r="AJ97" s="207"/>
      <c r="AK97" s="207"/>
      <c r="AL97" s="207"/>
      <c r="AM97" s="203"/>
      <c r="AN97" s="201"/>
      <c r="AO97" s="203"/>
    </row>
    <row r="98" customFormat="false" ht="14.25" hidden="false" customHeight="true" outlineLevel="0" collapsed="false">
      <c r="A98" s="201" t="s">
        <v>1214</v>
      </c>
      <c r="B98" s="201" t="s">
        <v>357</v>
      </c>
      <c r="C98" s="198" t="n">
        <v>0</v>
      </c>
      <c r="D98" s="198" t="n">
        <v>200</v>
      </c>
      <c r="E98" s="198" t="n">
        <v>15616</v>
      </c>
      <c r="F98" s="201" t="s">
        <v>358</v>
      </c>
      <c r="G98" s="203" t="n">
        <v>0.00032806</v>
      </c>
      <c r="H98" s="203" t="n">
        <v>1.2277E-005</v>
      </c>
      <c r="I98" s="203" t="n">
        <v>-1.0262E-005</v>
      </c>
      <c r="J98" s="203" t="n">
        <v>-1.752E-007</v>
      </c>
      <c r="K98" s="203" t="n">
        <v>0.00033832</v>
      </c>
      <c r="L98" s="203" t="n">
        <v>1.2452E-005</v>
      </c>
      <c r="M98" s="198" t="n">
        <v>2.11</v>
      </c>
      <c r="N98" s="198" t="n">
        <v>0</v>
      </c>
      <c r="O98" s="198" t="n">
        <v>0</v>
      </c>
      <c r="P98" s="198" t="n">
        <v>0</v>
      </c>
      <c r="Q98" s="198" t="n">
        <v>1</v>
      </c>
      <c r="R98" s="203" t="n">
        <v>3.3832E-006</v>
      </c>
      <c r="S98" s="203" t="n">
        <v>1.245E-007</v>
      </c>
      <c r="T98" s="198" t="n">
        <v>3</v>
      </c>
      <c r="U98" s="198" t="n">
        <v>0</v>
      </c>
      <c r="V98" s="198" t="n">
        <v>0</v>
      </c>
      <c r="W98" s="204" t="s">
        <v>397</v>
      </c>
      <c r="X98" s="205" t="s">
        <v>1233</v>
      </c>
      <c r="Y98" s="201" t="s">
        <v>361</v>
      </c>
      <c r="Z98" s="201"/>
      <c r="AA98" s="201"/>
      <c r="AB98" s="201"/>
      <c r="AC98" s="201"/>
      <c r="AD98" s="198"/>
      <c r="AE98" s="198"/>
      <c r="AF98" s="206"/>
      <c r="AG98" s="206"/>
      <c r="AH98" s="206"/>
      <c r="AI98" s="207"/>
      <c r="AJ98" s="207"/>
      <c r="AK98" s="207"/>
      <c r="AL98" s="207"/>
      <c r="AM98" s="203"/>
      <c r="AN98" s="201"/>
      <c r="AO98" s="203"/>
    </row>
    <row r="99" customFormat="false" ht="14.25" hidden="false" customHeight="true" outlineLevel="0" collapsed="false">
      <c r="A99" s="201" t="s">
        <v>1214</v>
      </c>
      <c r="B99" s="201" t="s">
        <v>357</v>
      </c>
      <c r="C99" s="198" t="n">
        <v>0</v>
      </c>
      <c r="D99" s="198" t="n">
        <v>200</v>
      </c>
      <c r="E99" s="198" t="n">
        <v>15616</v>
      </c>
      <c r="F99" s="201" t="s">
        <v>358</v>
      </c>
      <c r="G99" s="203" t="n">
        <v>0.00032821</v>
      </c>
      <c r="H99" s="203" t="n">
        <v>1.2232E-005</v>
      </c>
      <c r="I99" s="203" t="n">
        <v>-1.0262E-005</v>
      </c>
      <c r="J99" s="203" t="n">
        <v>-1.752E-007</v>
      </c>
      <c r="K99" s="203" t="n">
        <v>0.00033847</v>
      </c>
      <c r="L99" s="203" t="n">
        <v>1.2407E-005</v>
      </c>
      <c r="M99" s="198" t="n">
        <v>2.1</v>
      </c>
      <c r="N99" s="198" t="n">
        <v>0</v>
      </c>
      <c r="O99" s="198" t="n">
        <v>0</v>
      </c>
      <c r="P99" s="198" t="n">
        <v>0</v>
      </c>
      <c r="Q99" s="198" t="n">
        <v>1</v>
      </c>
      <c r="R99" s="203" t="n">
        <v>3.3847E-006</v>
      </c>
      <c r="S99" s="203" t="n">
        <v>1.241E-007</v>
      </c>
      <c r="T99" s="198" t="n">
        <v>3</v>
      </c>
      <c r="U99" s="198" t="n">
        <v>0</v>
      </c>
      <c r="V99" s="198" t="n">
        <v>0</v>
      </c>
      <c r="W99" s="204" t="s">
        <v>1321</v>
      </c>
      <c r="X99" s="205" t="s">
        <v>1233</v>
      </c>
      <c r="Y99" s="201" t="s">
        <v>361</v>
      </c>
      <c r="Z99" s="201"/>
      <c r="AA99" s="201"/>
      <c r="AB99" s="201"/>
      <c r="AC99" s="201"/>
      <c r="AD99" s="198"/>
      <c r="AE99" s="198"/>
      <c r="AF99" s="206"/>
      <c r="AG99" s="206"/>
      <c r="AH99" s="206"/>
      <c r="AI99" s="207"/>
      <c r="AJ99" s="207"/>
      <c r="AK99" s="207"/>
      <c r="AL99" s="207"/>
      <c r="AM99" s="203"/>
      <c r="AN99" s="201"/>
      <c r="AO99" s="203"/>
    </row>
    <row r="100" customFormat="false" ht="14.25" hidden="false" customHeight="true" outlineLevel="0" collapsed="false">
      <c r="A100" s="201"/>
      <c r="B100" s="201"/>
      <c r="C100" s="198"/>
      <c r="D100" s="198"/>
      <c r="E100" s="198"/>
      <c r="F100" s="201"/>
      <c r="G100" s="203"/>
      <c r="H100" s="203"/>
      <c r="I100" s="203"/>
      <c r="J100" s="203"/>
      <c r="K100" s="203"/>
      <c r="L100" s="203"/>
      <c r="M100" s="198"/>
      <c r="N100" s="198"/>
      <c r="O100" s="198"/>
      <c r="P100" s="198"/>
      <c r="Q100" s="198"/>
      <c r="R100" s="203"/>
      <c r="S100" s="203"/>
      <c r="T100" s="198"/>
      <c r="U100" s="198"/>
      <c r="V100" s="198"/>
      <c r="W100" s="204"/>
      <c r="X100" s="205"/>
      <c r="Y100" s="201"/>
      <c r="Z100" s="201"/>
      <c r="AA100" s="201"/>
      <c r="AB100" s="201"/>
      <c r="AC100" s="201"/>
      <c r="AD100" s="198"/>
      <c r="AE100" s="198"/>
      <c r="AF100" s="206"/>
      <c r="AG100" s="206"/>
      <c r="AH100" s="206"/>
      <c r="AI100" s="207"/>
      <c r="AJ100" s="207"/>
      <c r="AK100" s="207"/>
      <c r="AL100" s="207"/>
      <c r="AM100" s="203"/>
      <c r="AN100" s="201"/>
      <c r="AO100" s="203"/>
    </row>
    <row r="101" customFormat="false" ht="14.25" hidden="false" customHeight="true" outlineLevel="0" collapsed="false">
      <c r="A101" s="201"/>
      <c r="B101" s="201"/>
      <c r="C101" s="198"/>
      <c r="D101" s="198"/>
      <c r="E101" s="198"/>
      <c r="F101" s="201"/>
      <c r="G101" s="203"/>
      <c r="H101" s="203"/>
      <c r="I101" s="203"/>
      <c r="J101" s="203"/>
      <c r="K101" s="203"/>
      <c r="L101" s="203"/>
      <c r="M101" s="198"/>
      <c r="N101" s="198"/>
      <c r="O101" s="198"/>
      <c r="P101" s="198"/>
      <c r="Q101" s="198"/>
      <c r="R101" s="203"/>
      <c r="S101" s="203"/>
      <c r="T101" s="198"/>
      <c r="U101" s="198"/>
      <c r="V101" s="198"/>
      <c r="W101" s="204"/>
      <c r="X101" s="205"/>
      <c r="Y101" s="201"/>
      <c r="Z101" s="201"/>
      <c r="AA101" s="201"/>
      <c r="AB101" s="201"/>
      <c r="AC101" s="201"/>
      <c r="AD101" s="198"/>
      <c r="AE101" s="198"/>
      <c r="AF101" s="206"/>
      <c r="AG101" s="206"/>
      <c r="AH101" s="206"/>
      <c r="AI101" s="207"/>
      <c r="AJ101" s="207"/>
      <c r="AK101" s="207"/>
      <c r="AL101" s="207"/>
      <c r="AM101" s="203"/>
      <c r="AN101" s="201"/>
      <c r="AO101" s="203"/>
    </row>
    <row r="102" customFormat="false" ht="14.25" hidden="false" customHeight="true" outlineLevel="0" collapsed="false">
      <c r="A102" s="201"/>
      <c r="B102" s="201"/>
      <c r="C102" s="198"/>
      <c r="D102" s="198"/>
      <c r="E102" s="198"/>
      <c r="F102" s="201"/>
      <c r="G102" s="203"/>
      <c r="H102" s="203"/>
      <c r="I102" s="203"/>
      <c r="J102" s="203"/>
      <c r="K102" s="203"/>
      <c r="L102" s="203"/>
      <c r="M102" s="198"/>
      <c r="N102" s="198"/>
      <c r="O102" s="198"/>
      <c r="P102" s="198"/>
      <c r="Q102" s="198"/>
      <c r="R102" s="203"/>
      <c r="S102" s="203"/>
      <c r="T102" s="198"/>
      <c r="U102" s="198"/>
      <c r="V102" s="198"/>
      <c r="W102" s="204"/>
      <c r="X102" s="205"/>
      <c r="Y102" s="201"/>
      <c r="Z102" s="201"/>
      <c r="AA102" s="201"/>
      <c r="AB102" s="201"/>
      <c r="AC102" s="201"/>
      <c r="AD102" s="198"/>
      <c r="AE102" s="198"/>
      <c r="AF102" s="206"/>
      <c r="AG102" s="206"/>
      <c r="AH102" s="206"/>
      <c r="AI102" s="207"/>
      <c r="AJ102" s="207"/>
      <c r="AK102" s="207"/>
      <c r="AL102" s="207"/>
      <c r="AM102" s="203"/>
      <c r="AN102" s="201"/>
      <c r="AO102" s="203"/>
    </row>
    <row r="103" customFormat="false" ht="14.25" hidden="false" customHeight="true" outlineLevel="0" collapsed="false">
      <c r="A103" s="201"/>
      <c r="B103" s="201"/>
      <c r="C103" s="198"/>
      <c r="D103" s="198"/>
      <c r="E103" s="198"/>
      <c r="F103" s="201"/>
      <c r="G103" s="203"/>
      <c r="H103" s="203"/>
      <c r="I103" s="203"/>
      <c r="J103" s="203"/>
      <c r="K103" s="203"/>
      <c r="L103" s="203"/>
      <c r="M103" s="198"/>
      <c r="N103" s="198"/>
      <c r="O103" s="198"/>
      <c r="P103" s="198"/>
      <c r="Q103" s="198"/>
      <c r="R103" s="203"/>
      <c r="S103" s="203"/>
      <c r="T103" s="198"/>
      <c r="U103" s="198"/>
      <c r="V103" s="198"/>
      <c r="W103" s="204"/>
      <c r="X103" s="205"/>
      <c r="Y103" s="201"/>
      <c r="Z103" s="201"/>
      <c r="AA103" s="201"/>
      <c r="AB103" s="201"/>
      <c r="AC103" s="201"/>
      <c r="AD103" s="198"/>
      <c r="AE103" s="198"/>
      <c r="AF103" s="206"/>
      <c r="AG103" s="206"/>
      <c r="AH103" s="206"/>
      <c r="AI103" s="207"/>
      <c r="AJ103" s="207"/>
      <c r="AK103" s="207"/>
      <c r="AL103" s="207"/>
      <c r="AM103" s="203"/>
      <c r="AN103" s="201"/>
      <c r="AO103" s="203"/>
    </row>
    <row r="104" customFormat="false" ht="14.25" hidden="false" customHeight="true" outlineLevel="0" collapsed="false">
      <c r="A104" s="201"/>
      <c r="B104" s="201"/>
      <c r="C104" s="198"/>
      <c r="D104" s="198"/>
      <c r="E104" s="198"/>
      <c r="F104" s="201"/>
      <c r="G104" s="203"/>
      <c r="H104" s="203"/>
      <c r="I104" s="203"/>
      <c r="J104" s="203"/>
      <c r="K104" s="203"/>
      <c r="L104" s="203"/>
      <c r="M104" s="198"/>
      <c r="N104" s="198"/>
      <c r="O104" s="198"/>
      <c r="P104" s="198"/>
      <c r="Q104" s="198"/>
      <c r="R104" s="203"/>
      <c r="S104" s="203"/>
      <c r="T104" s="198"/>
      <c r="U104" s="198"/>
      <c r="V104" s="198"/>
      <c r="W104" s="204"/>
      <c r="X104" s="205"/>
      <c r="Y104" s="201"/>
      <c r="Z104" s="201"/>
      <c r="AA104" s="201"/>
      <c r="AB104" s="201"/>
      <c r="AC104" s="201"/>
      <c r="AD104" s="198"/>
      <c r="AE104" s="198"/>
      <c r="AF104" s="206"/>
      <c r="AG104" s="206"/>
      <c r="AH104" s="206"/>
      <c r="AI104" s="207"/>
      <c r="AJ104" s="207"/>
      <c r="AK104" s="207"/>
      <c r="AL104" s="207"/>
      <c r="AM104" s="203"/>
      <c r="AN104" s="201"/>
      <c r="AO104" s="203"/>
    </row>
    <row r="105" customFormat="false" ht="14.25" hidden="false" customHeight="true" outlineLevel="0" collapsed="false">
      <c r="A105" s="201"/>
      <c r="B105" s="201"/>
      <c r="C105" s="198"/>
      <c r="D105" s="198"/>
      <c r="E105" s="198"/>
      <c r="F105" s="201"/>
      <c r="G105" s="203"/>
      <c r="H105" s="203"/>
      <c r="I105" s="203"/>
      <c r="J105" s="203"/>
      <c r="K105" s="203"/>
      <c r="L105" s="203"/>
      <c r="M105" s="198"/>
      <c r="N105" s="198"/>
      <c r="O105" s="198"/>
      <c r="P105" s="198"/>
      <c r="Q105" s="198"/>
      <c r="R105" s="203"/>
      <c r="S105" s="203"/>
      <c r="T105" s="198"/>
      <c r="U105" s="198"/>
      <c r="V105" s="198"/>
      <c r="W105" s="204"/>
      <c r="X105" s="205"/>
      <c r="Y105" s="201"/>
      <c r="Z105" s="201"/>
      <c r="AA105" s="201"/>
      <c r="AB105" s="201"/>
      <c r="AC105" s="201"/>
      <c r="AD105" s="198"/>
      <c r="AE105" s="198"/>
      <c r="AF105" s="206"/>
      <c r="AG105" s="206"/>
      <c r="AH105" s="206"/>
      <c r="AI105" s="207"/>
      <c r="AJ105" s="207"/>
      <c r="AK105" s="207"/>
      <c r="AL105" s="207"/>
      <c r="AM105" s="203"/>
      <c r="AN105" s="201"/>
      <c r="AO105" s="203"/>
    </row>
    <row r="106" customFormat="false" ht="14.25" hidden="false" customHeight="true" outlineLevel="0" collapsed="false">
      <c r="A106" s="201"/>
      <c r="B106" s="201"/>
      <c r="C106" s="198"/>
      <c r="D106" s="198"/>
      <c r="E106" s="198"/>
      <c r="F106" s="201"/>
      <c r="G106" s="203"/>
      <c r="H106" s="203"/>
      <c r="I106" s="203"/>
      <c r="J106" s="203"/>
      <c r="K106" s="203"/>
      <c r="L106" s="203"/>
      <c r="M106" s="198"/>
      <c r="N106" s="198"/>
      <c r="O106" s="198"/>
      <c r="P106" s="198"/>
      <c r="Q106" s="198"/>
      <c r="R106" s="203"/>
      <c r="S106" s="203"/>
      <c r="T106" s="198"/>
      <c r="U106" s="198"/>
      <c r="V106" s="198"/>
      <c r="W106" s="204"/>
      <c r="X106" s="205"/>
      <c r="Y106" s="201"/>
      <c r="Z106" s="201"/>
      <c r="AA106" s="201"/>
      <c r="AB106" s="201"/>
      <c r="AC106" s="201"/>
      <c r="AD106" s="198"/>
      <c r="AE106" s="198"/>
      <c r="AF106" s="206"/>
      <c r="AG106" s="206"/>
      <c r="AH106" s="206"/>
      <c r="AI106" s="207"/>
      <c r="AJ106" s="207"/>
      <c r="AK106" s="207"/>
      <c r="AL106" s="207"/>
      <c r="AM106" s="203"/>
      <c r="AN106" s="201"/>
      <c r="AO106" s="203"/>
    </row>
    <row r="107" customFormat="false" ht="14.25" hidden="false" customHeight="true" outlineLevel="0" collapsed="false">
      <c r="A107" s="201"/>
      <c r="B107" s="201"/>
      <c r="C107" s="198"/>
      <c r="D107" s="198"/>
      <c r="E107" s="198"/>
      <c r="F107" s="201"/>
      <c r="G107" s="203"/>
      <c r="H107" s="203"/>
      <c r="I107" s="203"/>
      <c r="J107" s="203"/>
      <c r="K107" s="203"/>
      <c r="L107" s="203"/>
      <c r="M107" s="198"/>
      <c r="N107" s="198"/>
      <c r="O107" s="198"/>
      <c r="P107" s="198"/>
      <c r="Q107" s="198"/>
      <c r="R107" s="203"/>
      <c r="S107" s="203"/>
      <c r="T107" s="198"/>
      <c r="U107" s="198"/>
      <c r="V107" s="198"/>
      <c r="W107" s="204"/>
      <c r="X107" s="205"/>
      <c r="Y107" s="201"/>
      <c r="Z107" s="201"/>
      <c r="AA107" s="201"/>
      <c r="AB107" s="201"/>
      <c r="AC107" s="201"/>
      <c r="AD107" s="198"/>
      <c r="AE107" s="198"/>
      <c r="AF107" s="198"/>
      <c r="AG107" s="198"/>
      <c r="AH107" s="198"/>
      <c r="AI107" s="203"/>
      <c r="AJ107" s="203"/>
      <c r="AK107" s="203"/>
      <c r="AL107" s="203"/>
      <c r="AM107" s="203"/>
      <c r="AN107" s="201"/>
      <c r="AO107" s="203"/>
    </row>
    <row r="108" customFormat="false" ht="14.25" hidden="false" customHeight="true" outlineLevel="0" collapsed="false">
      <c r="A108" s="201"/>
      <c r="B108" s="201"/>
      <c r="C108" s="198"/>
      <c r="D108" s="198"/>
      <c r="E108" s="198"/>
      <c r="F108" s="201"/>
      <c r="G108" s="203"/>
      <c r="H108" s="203"/>
      <c r="I108" s="203"/>
      <c r="J108" s="203"/>
      <c r="K108" s="203"/>
      <c r="L108" s="203"/>
      <c r="M108" s="198"/>
      <c r="N108" s="198"/>
      <c r="O108" s="198"/>
      <c r="P108" s="198"/>
      <c r="Q108" s="198"/>
      <c r="R108" s="203"/>
      <c r="S108" s="203"/>
      <c r="T108" s="198"/>
      <c r="U108" s="198"/>
      <c r="V108" s="198"/>
      <c r="W108" s="204"/>
      <c r="X108" s="205"/>
      <c r="Y108" s="201"/>
      <c r="Z108" s="201"/>
      <c r="AA108" s="201"/>
      <c r="AB108" s="201"/>
      <c r="AC108" s="201"/>
      <c r="AD108" s="198"/>
      <c r="AE108" s="198"/>
      <c r="AF108" s="198"/>
      <c r="AG108" s="198"/>
      <c r="AH108" s="198"/>
      <c r="AI108" s="203"/>
      <c r="AJ108" s="203"/>
      <c r="AK108" s="203"/>
      <c r="AL108" s="203"/>
      <c r="AM108" s="203"/>
      <c r="AN108" s="201"/>
      <c r="AO108" s="203"/>
    </row>
    <row r="109" customFormat="false" ht="14.25" hidden="false" customHeight="true" outlineLevel="0" collapsed="false">
      <c r="A109" s="201"/>
      <c r="B109" s="201"/>
      <c r="C109" s="198"/>
      <c r="D109" s="198"/>
      <c r="E109" s="198"/>
      <c r="F109" s="201"/>
      <c r="G109" s="203"/>
      <c r="H109" s="203"/>
      <c r="I109" s="203"/>
      <c r="J109" s="203"/>
      <c r="K109" s="203"/>
      <c r="L109" s="203"/>
      <c r="M109" s="198"/>
      <c r="N109" s="198"/>
      <c r="O109" s="198"/>
      <c r="P109" s="198"/>
      <c r="Q109" s="198"/>
      <c r="R109" s="203"/>
      <c r="S109" s="203"/>
      <c r="T109" s="198"/>
      <c r="U109" s="198"/>
      <c r="V109" s="198"/>
      <c r="W109" s="204"/>
      <c r="X109" s="205"/>
      <c r="Y109" s="201"/>
      <c r="Z109" s="201"/>
      <c r="AA109" s="201"/>
      <c r="AB109" s="201"/>
      <c r="AC109" s="201"/>
      <c r="AD109" s="198"/>
      <c r="AE109" s="198"/>
      <c r="AF109" s="198"/>
      <c r="AG109" s="198"/>
      <c r="AH109" s="198"/>
      <c r="AI109" s="203"/>
      <c r="AJ109" s="203"/>
      <c r="AK109" s="203"/>
      <c r="AL109" s="203"/>
      <c r="AM109" s="203"/>
      <c r="AN109" s="201"/>
      <c r="AO109" s="203"/>
    </row>
    <row r="110" customFormat="false" ht="14.25" hidden="false" customHeight="true" outlineLevel="0" collapsed="false">
      <c r="A110" s="201"/>
      <c r="B110" s="201"/>
      <c r="C110" s="198"/>
      <c r="D110" s="198"/>
      <c r="E110" s="198"/>
      <c r="F110" s="201"/>
      <c r="G110" s="203"/>
      <c r="H110" s="203"/>
      <c r="I110" s="203"/>
      <c r="J110" s="203"/>
      <c r="K110" s="203"/>
      <c r="L110" s="203"/>
      <c r="M110" s="198"/>
      <c r="N110" s="198"/>
      <c r="O110" s="198"/>
      <c r="P110" s="198"/>
      <c r="Q110" s="198"/>
      <c r="R110" s="203"/>
      <c r="S110" s="203"/>
      <c r="T110" s="198"/>
      <c r="U110" s="198"/>
      <c r="V110" s="198"/>
      <c r="W110" s="204"/>
      <c r="X110" s="205"/>
      <c r="Y110" s="201"/>
      <c r="Z110" s="201"/>
      <c r="AA110" s="201"/>
      <c r="AB110" s="201"/>
      <c r="AC110" s="201"/>
      <c r="AD110" s="198"/>
      <c r="AE110" s="198"/>
      <c r="AF110" s="198"/>
      <c r="AG110" s="198"/>
      <c r="AH110" s="198"/>
      <c r="AI110" s="203"/>
      <c r="AJ110" s="203"/>
      <c r="AK110" s="203"/>
      <c r="AL110" s="203"/>
      <c r="AM110" s="203"/>
      <c r="AN110" s="201"/>
      <c r="AO110" s="203"/>
    </row>
    <row r="111" customFormat="false" ht="14.25" hidden="false" customHeight="true" outlineLevel="0" collapsed="false">
      <c r="A111" s="201"/>
      <c r="B111" s="201"/>
      <c r="C111" s="198"/>
      <c r="D111" s="198"/>
      <c r="E111" s="198"/>
      <c r="F111" s="201"/>
      <c r="G111" s="203"/>
      <c r="H111" s="203"/>
      <c r="I111" s="203"/>
      <c r="J111" s="203"/>
      <c r="K111" s="203"/>
      <c r="L111" s="203"/>
      <c r="M111" s="198"/>
      <c r="N111" s="198"/>
      <c r="O111" s="198"/>
      <c r="P111" s="198"/>
      <c r="Q111" s="198"/>
      <c r="R111" s="203"/>
      <c r="S111" s="203"/>
      <c r="T111" s="198"/>
      <c r="U111" s="198"/>
      <c r="V111" s="198"/>
      <c r="W111" s="204"/>
      <c r="X111" s="205"/>
      <c r="Y111" s="201"/>
      <c r="Z111" s="201"/>
      <c r="AA111" s="201"/>
      <c r="AB111" s="201"/>
      <c r="AC111" s="201"/>
      <c r="AD111" s="198"/>
      <c r="AE111" s="198"/>
      <c r="AF111" s="198"/>
      <c r="AG111" s="198"/>
      <c r="AH111" s="198"/>
      <c r="AI111" s="203"/>
      <c r="AJ111" s="203"/>
      <c r="AK111" s="203"/>
      <c r="AL111" s="203"/>
      <c r="AM111" s="203"/>
      <c r="AN111" s="201"/>
      <c r="AO111" s="203"/>
    </row>
    <row r="112" customFormat="false" ht="14.25" hidden="false" customHeight="true" outlineLevel="0" collapsed="false">
      <c r="A112" s="201"/>
      <c r="B112" s="201"/>
      <c r="C112" s="198"/>
      <c r="D112" s="198"/>
      <c r="E112" s="198"/>
      <c r="F112" s="201"/>
      <c r="G112" s="203"/>
      <c r="H112" s="203"/>
      <c r="I112" s="203"/>
      <c r="J112" s="203"/>
      <c r="K112" s="203"/>
      <c r="L112" s="203"/>
      <c r="M112" s="198"/>
      <c r="N112" s="198"/>
      <c r="O112" s="198"/>
      <c r="P112" s="198"/>
      <c r="Q112" s="198"/>
      <c r="R112" s="203"/>
      <c r="S112" s="203"/>
      <c r="T112" s="198"/>
      <c r="U112" s="198"/>
      <c r="V112" s="198"/>
      <c r="W112" s="204"/>
      <c r="X112" s="205"/>
      <c r="Y112" s="201"/>
      <c r="Z112" s="201"/>
      <c r="AA112" s="201"/>
      <c r="AB112" s="201"/>
      <c r="AC112" s="201"/>
      <c r="AD112" s="198"/>
      <c r="AE112" s="198"/>
      <c r="AF112" s="198"/>
      <c r="AG112" s="198"/>
      <c r="AH112" s="198"/>
      <c r="AI112" s="203"/>
      <c r="AJ112" s="203"/>
      <c r="AK112" s="203"/>
      <c r="AL112" s="203"/>
      <c r="AM112" s="203"/>
      <c r="AN112" s="201"/>
      <c r="AO112" s="203"/>
    </row>
    <row r="113" customFormat="false" ht="14.25" hidden="false" customHeight="true" outlineLevel="0" collapsed="false">
      <c r="A113" s="201"/>
      <c r="B113" s="201"/>
      <c r="C113" s="198"/>
      <c r="D113" s="198"/>
      <c r="E113" s="198"/>
      <c r="F113" s="201"/>
      <c r="G113" s="203"/>
      <c r="H113" s="203"/>
      <c r="I113" s="203"/>
      <c r="J113" s="203"/>
      <c r="K113" s="203"/>
      <c r="L113" s="203"/>
      <c r="M113" s="198"/>
      <c r="N113" s="198"/>
      <c r="O113" s="198"/>
      <c r="P113" s="198"/>
      <c r="Q113" s="198"/>
      <c r="R113" s="203"/>
      <c r="S113" s="203"/>
      <c r="T113" s="198"/>
      <c r="U113" s="198"/>
      <c r="V113" s="198"/>
      <c r="W113" s="204"/>
      <c r="X113" s="205"/>
      <c r="Y113" s="201"/>
      <c r="Z113" s="201"/>
      <c r="AA113" s="201"/>
      <c r="AB113" s="201"/>
      <c r="AC113" s="201"/>
      <c r="AD113" s="198"/>
      <c r="AE113" s="198"/>
      <c r="AF113" s="198"/>
      <c r="AG113" s="198"/>
      <c r="AH113" s="198"/>
      <c r="AI113" s="203"/>
      <c r="AJ113" s="203"/>
      <c r="AK113" s="203"/>
      <c r="AL113" s="203"/>
      <c r="AM113" s="203"/>
      <c r="AN113" s="201"/>
      <c r="AO113" s="203"/>
    </row>
    <row r="114" customFormat="false" ht="14.25" hidden="false" customHeight="true" outlineLevel="0" collapsed="false">
      <c r="A114" s="201"/>
      <c r="B114" s="201"/>
      <c r="C114" s="198"/>
      <c r="D114" s="198"/>
      <c r="E114" s="198"/>
      <c r="F114" s="201"/>
      <c r="G114" s="203"/>
      <c r="H114" s="203"/>
      <c r="I114" s="203"/>
      <c r="J114" s="203"/>
      <c r="K114" s="203"/>
      <c r="L114" s="203"/>
      <c r="M114" s="198"/>
      <c r="N114" s="198"/>
      <c r="O114" s="198"/>
      <c r="P114" s="198"/>
      <c r="Q114" s="198"/>
      <c r="R114" s="203"/>
      <c r="S114" s="203"/>
      <c r="T114" s="198"/>
      <c r="U114" s="198"/>
      <c r="V114" s="198"/>
      <c r="W114" s="204"/>
      <c r="X114" s="205"/>
      <c r="Y114" s="201"/>
      <c r="Z114" s="201"/>
      <c r="AA114" s="201"/>
      <c r="AB114" s="201"/>
      <c r="AC114" s="201"/>
      <c r="AD114" s="198"/>
      <c r="AE114" s="198"/>
      <c r="AF114" s="198"/>
      <c r="AG114" s="198"/>
      <c r="AH114" s="198"/>
      <c r="AI114" s="203"/>
      <c r="AJ114" s="203"/>
      <c r="AK114" s="203"/>
      <c r="AL114" s="203"/>
      <c r="AM114" s="203"/>
      <c r="AN114" s="201"/>
      <c r="AO114" s="203"/>
    </row>
    <row r="115" customFormat="false" ht="14.25" hidden="false" customHeight="true" outlineLevel="0" collapsed="false">
      <c r="A115" s="201"/>
      <c r="B115" s="201"/>
      <c r="C115" s="198"/>
      <c r="D115" s="198"/>
      <c r="E115" s="198"/>
      <c r="F115" s="201"/>
      <c r="G115" s="203"/>
      <c r="H115" s="203"/>
      <c r="I115" s="203"/>
      <c r="J115" s="203"/>
      <c r="K115" s="203"/>
      <c r="L115" s="203"/>
      <c r="M115" s="198"/>
      <c r="N115" s="198"/>
      <c r="O115" s="198"/>
      <c r="P115" s="198"/>
      <c r="Q115" s="198"/>
      <c r="R115" s="203"/>
      <c r="S115" s="203"/>
      <c r="T115" s="198"/>
      <c r="U115" s="198"/>
      <c r="V115" s="198"/>
      <c r="W115" s="204"/>
      <c r="X115" s="205"/>
      <c r="Y115" s="201"/>
      <c r="Z115" s="201"/>
      <c r="AA115" s="201"/>
      <c r="AB115" s="201"/>
      <c r="AC115" s="201"/>
      <c r="AD115" s="198"/>
      <c r="AE115" s="198"/>
      <c r="AF115" s="198"/>
      <c r="AG115" s="198"/>
      <c r="AH115" s="198"/>
      <c r="AI115" s="203"/>
      <c r="AJ115" s="203"/>
      <c r="AK115" s="203"/>
      <c r="AL115" s="203"/>
      <c r="AM115" s="203"/>
      <c r="AN115" s="201"/>
      <c r="AO115" s="203"/>
    </row>
    <row r="116" customFormat="false" ht="14.25" hidden="false" customHeight="true" outlineLevel="0" collapsed="false">
      <c r="A116" s="201"/>
      <c r="B116" s="201"/>
      <c r="C116" s="198"/>
      <c r="D116" s="198"/>
      <c r="E116" s="198"/>
      <c r="F116" s="201"/>
      <c r="G116" s="203"/>
      <c r="H116" s="203"/>
      <c r="I116" s="203"/>
      <c r="J116" s="203"/>
      <c r="K116" s="203"/>
      <c r="L116" s="203"/>
      <c r="M116" s="198"/>
      <c r="N116" s="198"/>
      <c r="O116" s="198"/>
      <c r="P116" s="198"/>
      <c r="Q116" s="198"/>
      <c r="R116" s="203"/>
      <c r="S116" s="203"/>
      <c r="T116" s="198"/>
      <c r="U116" s="198"/>
      <c r="V116" s="198"/>
      <c r="W116" s="204"/>
      <c r="X116" s="205"/>
      <c r="Y116" s="201"/>
      <c r="Z116" s="201"/>
      <c r="AA116" s="201"/>
      <c r="AB116" s="201"/>
      <c r="AC116" s="201"/>
      <c r="AD116" s="198"/>
      <c r="AE116" s="198"/>
      <c r="AF116" s="198"/>
      <c r="AG116" s="198"/>
      <c r="AH116" s="198"/>
      <c r="AI116" s="203"/>
      <c r="AJ116" s="203"/>
      <c r="AK116" s="203"/>
      <c r="AL116" s="203"/>
      <c r="AM116" s="203"/>
      <c r="AN116" s="201"/>
      <c r="AO116" s="203"/>
    </row>
    <row r="117" customFormat="false" ht="14.25" hidden="false" customHeight="true" outlineLevel="0" collapsed="false">
      <c r="A117" s="201"/>
      <c r="B117" s="201"/>
      <c r="C117" s="198"/>
      <c r="D117" s="198"/>
      <c r="E117" s="198"/>
      <c r="F117" s="201"/>
      <c r="G117" s="203"/>
      <c r="H117" s="203"/>
      <c r="I117" s="203"/>
      <c r="J117" s="203"/>
      <c r="K117" s="203"/>
      <c r="L117" s="203"/>
      <c r="M117" s="198"/>
      <c r="N117" s="198"/>
      <c r="O117" s="198"/>
      <c r="P117" s="198"/>
      <c r="Q117" s="198"/>
      <c r="R117" s="203"/>
      <c r="S117" s="203"/>
      <c r="T117" s="198"/>
      <c r="U117" s="198"/>
      <c r="V117" s="198"/>
      <c r="W117" s="204"/>
      <c r="X117" s="205"/>
      <c r="Y117" s="201"/>
      <c r="Z117" s="201"/>
      <c r="AA117" s="201"/>
      <c r="AB117" s="201"/>
      <c r="AC117" s="201"/>
      <c r="AD117" s="198"/>
      <c r="AE117" s="198"/>
      <c r="AF117" s="198"/>
      <c r="AG117" s="198"/>
      <c r="AH117" s="198"/>
      <c r="AI117" s="203"/>
      <c r="AJ117" s="203"/>
      <c r="AK117" s="203"/>
      <c r="AL117" s="203"/>
      <c r="AM117" s="203"/>
      <c r="AN117" s="201"/>
      <c r="AO117" s="203"/>
    </row>
    <row r="118" customFormat="false" ht="14.25" hidden="false" customHeight="true" outlineLevel="0" collapsed="false">
      <c r="A118" s="201"/>
      <c r="B118" s="201"/>
      <c r="C118" s="198"/>
      <c r="D118" s="198"/>
      <c r="E118" s="198"/>
      <c r="F118" s="201"/>
      <c r="G118" s="203"/>
      <c r="H118" s="203"/>
      <c r="I118" s="203"/>
      <c r="J118" s="203"/>
      <c r="K118" s="203"/>
      <c r="L118" s="203"/>
      <c r="M118" s="198"/>
      <c r="N118" s="198"/>
      <c r="O118" s="198"/>
      <c r="P118" s="198"/>
      <c r="Q118" s="198"/>
      <c r="R118" s="203"/>
      <c r="S118" s="203"/>
      <c r="T118" s="198"/>
      <c r="U118" s="198"/>
      <c r="V118" s="198"/>
      <c r="W118" s="204"/>
      <c r="X118" s="205"/>
      <c r="Y118" s="201"/>
      <c r="Z118" s="201"/>
      <c r="AA118" s="201"/>
      <c r="AB118" s="201"/>
      <c r="AC118" s="201"/>
      <c r="AD118" s="198"/>
      <c r="AE118" s="198"/>
      <c r="AF118" s="198"/>
      <c r="AG118" s="198"/>
      <c r="AH118" s="198"/>
      <c r="AI118" s="203"/>
      <c r="AJ118" s="203"/>
      <c r="AK118" s="203"/>
      <c r="AL118" s="203"/>
      <c r="AM118" s="203"/>
      <c r="AN118" s="201"/>
      <c r="AO118" s="203"/>
    </row>
    <row r="119" customFormat="false" ht="14.25" hidden="false" customHeight="true" outlineLevel="0" collapsed="false">
      <c r="A119" s="201"/>
      <c r="B119" s="201"/>
      <c r="C119" s="198"/>
      <c r="D119" s="198"/>
      <c r="E119" s="198"/>
      <c r="F119" s="201"/>
      <c r="G119" s="203"/>
      <c r="H119" s="203"/>
      <c r="I119" s="203"/>
      <c r="J119" s="203"/>
      <c r="K119" s="203"/>
      <c r="L119" s="203"/>
      <c r="M119" s="198"/>
      <c r="N119" s="198"/>
      <c r="O119" s="198"/>
      <c r="P119" s="198"/>
      <c r="Q119" s="198"/>
      <c r="R119" s="203"/>
      <c r="S119" s="203"/>
      <c r="T119" s="198"/>
      <c r="U119" s="198"/>
      <c r="V119" s="198"/>
      <c r="W119" s="204"/>
      <c r="X119" s="205"/>
      <c r="Y119" s="201"/>
      <c r="Z119" s="201"/>
      <c r="AA119" s="201"/>
      <c r="AB119" s="201"/>
      <c r="AC119" s="201"/>
      <c r="AD119" s="198"/>
      <c r="AE119" s="198"/>
      <c r="AF119" s="198"/>
      <c r="AG119" s="198"/>
      <c r="AH119" s="198"/>
      <c r="AI119" s="203"/>
      <c r="AJ119" s="203"/>
      <c r="AK119" s="203"/>
      <c r="AL119" s="203"/>
      <c r="AM119" s="203"/>
      <c r="AN119" s="201"/>
      <c r="AO119" s="203"/>
    </row>
    <row r="120" customFormat="false" ht="14.25" hidden="false" customHeight="true" outlineLevel="0" collapsed="false">
      <c r="A120" s="201"/>
      <c r="B120" s="201"/>
      <c r="C120" s="198"/>
      <c r="D120" s="198"/>
      <c r="E120" s="198"/>
      <c r="F120" s="201"/>
      <c r="G120" s="203"/>
      <c r="H120" s="203"/>
      <c r="I120" s="203"/>
      <c r="J120" s="203"/>
      <c r="K120" s="203"/>
      <c r="L120" s="203"/>
      <c r="M120" s="198"/>
      <c r="N120" s="198"/>
      <c r="O120" s="198"/>
      <c r="P120" s="198"/>
      <c r="Q120" s="198"/>
      <c r="R120" s="203"/>
      <c r="S120" s="203"/>
      <c r="T120" s="198"/>
      <c r="U120" s="198"/>
      <c r="V120" s="198"/>
      <c r="W120" s="204"/>
      <c r="X120" s="205"/>
      <c r="Y120" s="201"/>
      <c r="Z120" s="201"/>
      <c r="AA120" s="201"/>
      <c r="AB120" s="201"/>
      <c r="AC120" s="201"/>
      <c r="AD120" s="198"/>
      <c r="AE120" s="198"/>
      <c r="AF120" s="198"/>
      <c r="AG120" s="198"/>
      <c r="AH120" s="198"/>
      <c r="AI120" s="203"/>
      <c r="AJ120" s="203"/>
      <c r="AK120" s="203"/>
      <c r="AL120" s="203"/>
      <c r="AM120" s="203"/>
      <c r="AN120" s="201"/>
      <c r="AO120" s="203"/>
    </row>
    <row r="121" customFormat="false" ht="14.25" hidden="false" customHeight="true" outlineLevel="0" collapsed="false">
      <c r="A121" s="201"/>
      <c r="B121" s="201"/>
      <c r="C121" s="198"/>
      <c r="D121" s="198"/>
      <c r="E121" s="198"/>
      <c r="F121" s="201"/>
      <c r="G121" s="203"/>
      <c r="H121" s="203"/>
      <c r="I121" s="203"/>
      <c r="J121" s="203"/>
      <c r="K121" s="203"/>
      <c r="L121" s="203"/>
      <c r="M121" s="198"/>
      <c r="N121" s="198"/>
      <c r="O121" s="198"/>
      <c r="P121" s="198"/>
      <c r="Q121" s="198"/>
      <c r="R121" s="203"/>
      <c r="S121" s="203"/>
      <c r="T121" s="198"/>
      <c r="U121" s="198"/>
      <c r="V121" s="198"/>
      <c r="W121" s="204"/>
      <c r="X121" s="205"/>
      <c r="Y121" s="201"/>
      <c r="Z121" s="201"/>
      <c r="AA121" s="201"/>
      <c r="AB121" s="201"/>
      <c r="AC121" s="201"/>
      <c r="AD121" s="198"/>
      <c r="AE121" s="198"/>
      <c r="AF121" s="198"/>
      <c r="AG121" s="198"/>
      <c r="AH121" s="198"/>
      <c r="AI121" s="203"/>
      <c r="AJ121" s="203"/>
      <c r="AK121" s="203"/>
      <c r="AL121" s="203"/>
      <c r="AM121" s="203"/>
      <c r="AN121" s="201"/>
      <c r="AO121" s="203"/>
    </row>
    <row r="122" customFormat="false" ht="14.25" hidden="false" customHeight="true" outlineLevel="0" collapsed="false">
      <c r="A122" s="201"/>
      <c r="B122" s="201"/>
      <c r="C122" s="198"/>
      <c r="D122" s="198"/>
      <c r="E122" s="198"/>
      <c r="F122" s="201"/>
      <c r="G122" s="203"/>
      <c r="H122" s="203"/>
      <c r="I122" s="203"/>
      <c r="J122" s="203"/>
      <c r="K122" s="203"/>
      <c r="L122" s="203"/>
      <c r="M122" s="198"/>
      <c r="N122" s="198"/>
      <c r="O122" s="198"/>
      <c r="P122" s="198"/>
      <c r="Q122" s="198"/>
      <c r="R122" s="203"/>
      <c r="S122" s="203"/>
      <c r="T122" s="198"/>
      <c r="U122" s="198"/>
      <c r="V122" s="198"/>
      <c r="W122" s="204"/>
      <c r="X122" s="205"/>
      <c r="Y122" s="201"/>
      <c r="Z122" s="201"/>
      <c r="AA122" s="201"/>
      <c r="AB122" s="201"/>
      <c r="AC122" s="201"/>
      <c r="AD122" s="198"/>
      <c r="AE122" s="198"/>
      <c r="AF122" s="198"/>
      <c r="AG122" s="198"/>
      <c r="AH122" s="198"/>
      <c r="AI122" s="203"/>
      <c r="AJ122" s="203"/>
      <c r="AK122" s="203"/>
      <c r="AL122" s="203"/>
      <c r="AM122" s="203"/>
      <c r="AN122" s="201"/>
      <c r="AO122" s="203"/>
    </row>
    <row r="123" customFormat="false" ht="14.25" hidden="false" customHeight="true" outlineLevel="0" collapsed="false">
      <c r="A123" s="201"/>
      <c r="B123" s="201"/>
      <c r="C123" s="198"/>
      <c r="D123" s="198"/>
      <c r="E123" s="198"/>
      <c r="F123" s="201"/>
      <c r="G123" s="203"/>
      <c r="H123" s="203"/>
      <c r="I123" s="203"/>
      <c r="J123" s="203"/>
      <c r="K123" s="203"/>
      <c r="L123" s="203"/>
      <c r="M123" s="198"/>
      <c r="N123" s="198"/>
      <c r="O123" s="198"/>
      <c r="P123" s="198"/>
      <c r="Q123" s="198"/>
      <c r="R123" s="203"/>
      <c r="S123" s="203"/>
      <c r="T123" s="198"/>
      <c r="U123" s="198"/>
      <c r="V123" s="198"/>
      <c r="W123" s="204"/>
      <c r="X123" s="205"/>
      <c r="Y123" s="201"/>
      <c r="Z123" s="201"/>
      <c r="AA123" s="201"/>
      <c r="AB123" s="201"/>
      <c r="AC123" s="201"/>
      <c r="AD123" s="198"/>
      <c r="AE123" s="198"/>
      <c r="AF123" s="198"/>
      <c r="AG123" s="198"/>
      <c r="AH123" s="198"/>
      <c r="AI123" s="203"/>
      <c r="AJ123" s="203"/>
      <c r="AK123" s="203"/>
      <c r="AL123" s="203"/>
      <c r="AM123" s="203"/>
      <c r="AN123" s="201"/>
      <c r="AO123" s="203"/>
    </row>
    <row r="124" customFormat="false" ht="14.25" hidden="false" customHeight="true" outlineLevel="0" collapsed="false">
      <c r="A124" s="201"/>
      <c r="B124" s="201"/>
      <c r="C124" s="198"/>
      <c r="D124" s="198"/>
      <c r="E124" s="198"/>
      <c r="F124" s="201"/>
      <c r="G124" s="203"/>
      <c r="H124" s="203"/>
      <c r="I124" s="203"/>
      <c r="J124" s="203"/>
      <c r="K124" s="203"/>
      <c r="L124" s="203"/>
      <c r="M124" s="198"/>
      <c r="N124" s="198"/>
      <c r="O124" s="198"/>
      <c r="P124" s="198"/>
      <c r="Q124" s="198"/>
      <c r="R124" s="203"/>
      <c r="S124" s="203"/>
      <c r="T124" s="198"/>
      <c r="U124" s="198"/>
      <c r="V124" s="198"/>
      <c r="W124" s="204"/>
      <c r="X124" s="205"/>
      <c r="Y124" s="201"/>
      <c r="Z124" s="201"/>
      <c r="AA124" s="201"/>
      <c r="AB124" s="201"/>
      <c r="AC124" s="201"/>
      <c r="AD124" s="198"/>
      <c r="AE124" s="198"/>
      <c r="AF124" s="198"/>
      <c r="AG124" s="198"/>
      <c r="AH124" s="198"/>
      <c r="AI124" s="203"/>
      <c r="AJ124" s="203"/>
      <c r="AK124" s="203"/>
      <c r="AL124" s="203"/>
      <c r="AM124" s="203"/>
      <c r="AN124" s="201"/>
      <c r="AO124" s="203"/>
    </row>
    <row r="125" customFormat="false" ht="14.25" hidden="false" customHeight="true" outlineLevel="0" collapsed="false">
      <c r="A125" s="201"/>
      <c r="B125" s="201"/>
      <c r="C125" s="198"/>
      <c r="D125" s="198"/>
      <c r="E125" s="198"/>
      <c r="F125" s="201"/>
      <c r="G125" s="203"/>
      <c r="H125" s="203"/>
      <c r="I125" s="203"/>
      <c r="J125" s="203"/>
      <c r="K125" s="203"/>
      <c r="L125" s="203"/>
      <c r="M125" s="198"/>
      <c r="N125" s="198"/>
      <c r="O125" s="198"/>
      <c r="P125" s="198"/>
      <c r="Q125" s="198"/>
      <c r="R125" s="203"/>
      <c r="S125" s="203"/>
      <c r="T125" s="198"/>
      <c r="U125" s="198"/>
      <c r="V125" s="198"/>
      <c r="W125" s="204"/>
      <c r="X125" s="205"/>
      <c r="Y125" s="201"/>
      <c r="Z125" s="201"/>
      <c r="AA125" s="201"/>
      <c r="AB125" s="201"/>
      <c r="AC125" s="201"/>
      <c r="AD125" s="198"/>
      <c r="AE125" s="198"/>
      <c r="AF125" s="198"/>
      <c r="AG125" s="198"/>
      <c r="AH125" s="198"/>
      <c r="AI125" s="203"/>
      <c r="AJ125" s="203"/>
      <c r="AK125" s="203"/>
      <c r="AL125" s="203"/>
      <c r="AM125" s="203"/>
      <c r="AN125" s="201"/>
      <c r="AO125" s="203"/>
    </row>
    <row r="126" customFormat="false" ht="14.25" hidden="false" customHeight="true" outlineLevel="0" collapsed="false">
      <c r="A126" s="201"/>
      <c r="B126" s="201"/>
      <c r="C126" s="198"/>
      <c r="D126" s="198"/>
      <c r="E126" s="198"/>
      <c r="F126" s="201"/>
      <c r="G126" s="203"/>
      <c r="H126" s="203"/>
      <c r="I126" s="203"/>
      <c r="J126" s="203"/>
      <c r="K126" s="203"/>
      <c r="L126" s="203"/>
      <c r="M126" s="198"/>
      <c r="N126" s="198"/>
      <c r="O126" s="198"/>
      <c r="P126" s="198"/>
      <c r="Q126" s="198"/>
      <c r="R126" s="203"/>
      <c r="S126" s="203"/>
      <c r="T126" s="198"/>
      <c r="U126" s="198"/>
      <c r="V126" s="198"/>
      <c r="W126" s="204"/>
      <c r="X126" s="205"/>
      <c r="Y126" s="201"/>
      <c r="Z126" s="201"/>
      <c r="AA126" s="201"/>
      <c r="AB126" s="201"/>
      <c r="AC126" s="201"/>
      <c r="AD126" s="198"/>
      <c r="AE126" s="198"/>
      <c r="AF126" s="198"/>
      <c r="AG126" s="198"/>
      <c r="AH126" s="198"/>
      <c r="AI126" s="203"/>
      <c r="AJ126" s="203"/>
      <c r="AK126" s="203"/>
      <c r="AL126" s="203"/>
      <c r="AM126" s="203"/>
      <c r="AN126" s="201"/>
      <c r="AO126" s="203"/>
    </row>
    <row r="127" customFormat="false" ht="14.25" hidden="false" customHeight="true" outlineLevel="0" collapsed="false">
      <c r="A127" s="201"/>
      <c r="B127" s="201"/>
      <c r="C127" s="198"/>
      <c r="D127" s="198"/>
      <c r="E127" s="198"/>
      <c r="F127" s="201"/>
      <c r="G127" s="203"/>
      <c r="H127" s="203"/>
      <c r="I127" s="203"/>
      <c r="J127" s="203"/>
      <c r="K127" s="203"/>
      <c r="L127" s="203"/>
      <c r="M127" s="198"/>
      <c r="N127" s="198"/>
      <c r="O127" s="198"/>
      <c r="P127" s="198"/>
      <c r="Q127" s="198"/>
      <c r="R127" s="203"/>
      <c r="S127" s="203"/>
      <c r="T127" s="198"/>
      <c r="U127" s="198"/>
      <c r="V127" s="198"/>
      <c r="W127" s="204"/>
      <c r="X127" s="205"/>
      <c r="Y127" s="201"/>
      <c r="Z127" s="201"/>
      <c r="AA127" s="201"/>
      <c r="AB127" s="201"/>
      <c r="AC127" s="201"/>
      <c r="AD127" s="198"/>
      <c r="AE127" s="198"/>
      <c r="AF127" s="198"/>
      <c r="AG127" s="198"/>
      <c r="AH127" s="198"/>
      <c r="AI127" s="203"/>
      <c r="AJ127" s="203"/>
      <c r="AK127" s="203"/>
      <c r="AL127" s="203"/>
      <c r="AM127" s="203"/>
      <c r="AN127" s="201"/>
      <c r="AO127" s="203"/>
    </row>
    <row r="128" customFormat="false" ht="14.25" hidden="false" customHeight="true" outlineLevel="0" collapsed="false">
      <c r="A128" s="201"/>
      <c r="B128" s="201"/>
      <c r="C128" s="198"/>
      <c r="D128" s="198"/>
      <c r="E128" s="198"/>
      <c r="F128" s="201"/>
      <c r="G128" s="203"/>
      <c r="H128" s="203"/>
      <c r="I128" s="203"/>
      <c r="J128" s="203"/>
      <c r="K128" s="203"/>
      <c r="L128" s="203"/>
      <c r="M128" s="198"/>
      <c r="N128" s="198"/>
      <c r="O128" s="198"/>
      <c r="P128" s="198"/>
      <c r="Q128" s="198"/>
      <c r="R128" s="203"/>
      <c r="S128" s="203"/>
      <c r="T128" s="198"/>
      <c r="U128" s="198"/>
      <c r="V128" s="198"/>
      <c r="W128" s="204"/>
      <c r="X128" s="205"/>
      <c r="Y128" s="201"/>
      <c r="Z128" s="201"/>
      <c r="AA128" s="201"/>
      <c r="AB128" s="201"/>
      <c r="AC128" s="201"/>
      <c r="AD128" s="198"/>
      <c r="AE128" s="198"/>
      <c r="AF128" s="198"/>
      <c r="AG128" s="198"/>
      <c r="AH128" s="198"/>
      <c r="AI128" s="203"/>
      <c r="AJ128" s="203"/>
      <c r="AK128" s="203"/>
      <c r="AL128" s="203"/>
      <c r="AM128" s="203"/>
      <c r="AN128" s="201"/>
      <c r="AO128" s="203"/>
    </row>
    <row r="129" customFormat="false" ht="14.25" hidden="false" customHeight="true" outlineLevel="0" collapsed="false">
      <c r="A129" s="201"/>
      <c r="B129" s="201"/>
      <c r="C129" s="198"/>
      <c r="D129" s="198"/>
      <c r="E129" s="198"/>
      <c r="F129" s="201"/>
      <c r="G129" s="203"/>
      <c r="H129" s="203"/>
      <c r="I129" s="203"/>
      <c r="J129" s="203"/>
      <c r="K129" s="203"/>
      <c r="L129" s="203"/>
      <c r="M129" s="198"/>
      <c r="N129" s="198"/>
      <c r="O129" s="198"/>
      <c r="P129" s="198"/>
      <c r="Q129" s="198"/>
      <c r="R129" s="203"/>
      <c r="S129" s="203"/>
      <c r="T129" s="198"/>
      <c r="U129" s="198"/>
      <c r="V129" s="198"/>
      <c r="W129" s="204"/>
      <c r="X129" s="205"/>
      <c r="Y129" s="201"/>
      <c r="Z129" s="201"/>
      <c r="AA129" s="201"/>
      <c r="AB129" s="201"/>
      <c r="AC129" s="201"/>
      <c r="AD129" s="198"/>
      <c r="AE129" s="198"/>
      <c r="AF129" s="198"/>
      <c r="AG129" s="198"/>
      <c r="AH129" s="198"/>
      <c r="AI129" s="203"/>
      <c r="AJ129" s="203"/>
      <c r="AK129" s="203"/>
      <c r="AL129" s="203"/>
      <c r="AM129" s="203"/>
      <c r="AN129" s="201"/>
      <c r="AO129" s="203"/>
    </row>
    <row r="130" customFormat="false" ht="14.25" hidden="false" customHeight="true" outlineLevel="0" collapsed="false">
      <c r="A130" s="201"/>
      <c r="B130" s="201"/>
      <c r="C130" s="198"/>
      <c r="D130" s="198"/>
      <c r="E130" s="198"/>
      <c r="F130" s="201"/>
      <c r="G130" s="203"/>
      <c r="H130" s="203"/>
      <c r="I130" s="203"/>
      <c r="J130" s="203"/>
      <c r="K130" s="203"/>
      <c r="L130" s="203"/>
      <c r="M130" s="198"/>
      <c r="N130" s="198"/>
      <c r="O130" s="198"/>
      <c r="P130" s="198"/>
      <c r="Q130" s="198"/>
      <c r="R130" s="203"/>
      <c r="S130" s="203"/>
      <c r="T130" s="198"/>
      <c r="U130" s="198"/>
      <c r="V130" s="198"/>
      <c r="W130" s="204"/>
      <c r="X130" s="205"/>
      <c r="Y130" s="201"/>
      <c r="Z130" s="201"/>
      <c r="AA130" s="201"/>
      <c r="AB130" s="201"/>
      <c r="AC130" s="201"/>
      <c r="AD130" s="198"/>
      <c r="AE130" s="198"/>
      <c r="AF130" s="198"/>
      <c r="AG130" s="198"/>
      <c r="AH130" s="198"/>
      <c r="AI130" s="203"/>
      <c r="AJ130" s="203"/>
      <c r="AK130" s="203"/>
      <c r="AL130" s="203"/>
      <c r="AM130" s="203"/>
      <c r="AN130" s="201"/>
      <c r="AO130" s="203"/>
    </row>
    <row r="131" customFormat="false" ht="14.25" hidden="false" customHeight="true" outlineLevel="0" collapsed="false">
      <c r="A131" s="201"/>
      <c r="B131" s="201"/>
      <c r="C131" s="198"/>
      <c r="D131" s="198"/>
      <c r="E131" s="198"/>
      <c r="F131" s="201"/>
      <c r="G131" s="203"/>
      <c r="H131" s="203"/>
      <c r="I131" s="203"/>
      <c r="J131" s="203"/>
      <c r="K131" s="203"/>
      <c r="L131" s="203"/>
      <c r="M131" s="198"/>
      <c r="N131" s="198"/>
      <c r="O131" s="198"/>
      <c r="P131" s="198"/>
      <c r="Q131" s="198"/>
      <c r="R131" s="203"/>
      <c r="S131" s="203"/>
      <c r="T131" s="198"/>
      <c r="U131" s="198"/>
      <c r="V131" s="198"/>
      <c r="W131" s="204"/>
      <c r="X131" s="205"/>
      <c r="Y131" s="201"/>
      <c r="Z131" s="201"/>
      <c r="AA131" s="201"/>
      <c r="AB131" s="201"/>
      <c r="AC131" s="201"/>
      <c r="AD131" s="198"/>
      <c r="AE131" s="198"/>
      <c r="AF131" s="198"/>
      <c r="AG131" s="198"/>
      <c r="AH131" s="198"/>
      <c r="AI131" s="203"/>
      <c r="AJ131" s="203"/>
      <c r="AK131" s="203"/>
      <c r="AL131" s="203"/>
      <c r="AM131" s="203"/>
      <c r="AN131" s="201"/>
      <c r="AO131" s="203"/>
    </row>
    <row r="132" customFormat="false" ht="14.25" hidden="false" customHeight="true" outlineLevel="0" collapsed="false">
      <c r="A132" s="201"/>
      <c r="B132" s="201"/>
      <c r="C132" s="198"/>
      <c r="D132" s="198"/>
      <c r="E132" s="198"/>
      <c r="F132" s="201"/>
      <c r="G132" s="203"/>
      <c r="H132" s="203"/>
      <c r="I132" s="203"/>
      <c r="J132" s="203"/>
      <c r="K132" s="203"/>
      <c r="L132" s="203"/>
      <c r="M132" s="198"/>
      <c r="N132" s="198"/>
      <c r="O132" s="198"/>
      <c r="P132" s="198"/>
      <c r="Q132" s="198"/>
      <c r="R132" s="203"/>
      <c r="S132" s="203"/>
      <c r="T132" s="198"/>
      <c r="U132" s="198"/>
      <c r="V132" s="198"/>
      <c r="W132" s="204"/>
      <c r="X132" s="205"/>
      <c r="Y132" s="201"/>
      <c r="Z132" s="201"/>
      <c r="AA132" s="201"/>
      <c r="AB132" s="201"/>
      <c r="AC132" s="201"/>
      <c r="AD132" s="198"/>
      <c r="AE132" s="198"/>
      <c r="AF132" s="198"/>
      <c r="AG132" s="198"/>
      <c r="AH132" s="198"/>
      <c r="AI132" s="203"/>
      <c r="AJ132" s="203"/>
      <c r="AK132" s="203"/>
      <c r="AL132" s="203"/>
      <c r="AM132" s="203"/>
      <c r="AN132" s="201"/>
      <c r="AO132" s="203"/>
    </row>
    <row r="133" customFormat="false" ht="14.25" hidden="false" customHeight="true" outlineLevel="0" collapsed="false">
      <c r="A133" s="201"/>
      <c r="B133" s="201"/>
      <c r="C133" s="198"/>
      <c r="D133" s="198"/>
      <c r="E133" s="198"/>
      <c r="F133" s="201"/>
      <c r="G133" s="203"/>
      <c r="H133" s="203"/>
      <c r="I133" s="203"/>
      <c r="J133" s="203"/>
      <c r="K133" s="203"/>
      <c r="L133" s="203"/>
      <c r="M133" s="198"/>
      <c r="N133" s="198"/>
      <c r="O133" s="198"/>
      <c r="P133" s="198"/>
      <c r="Q133" s="198"/>
      <c r="R133" s="203"/>
      <c r="S133" s="203"/>
      <c r="T133" s="198"/>
      <c r="U133" s="198"/>
      <c r="V133" s="198"/>
      <c r="W133" s="204"/>
      <c r="X133" s="205"/>
      <c r="Y133" s="201"/>
      <c r="Z133" s="201"/>
      <c r="AA133" s="201"/>
      <c r="AB133" s="201"/>
      <c r="AC133" s="201"/>
      <c r="AD133" s="198"/>
      <c r="AE133" s="198"/>
      <c r="AF133" s="198"/>
      <c r="AG133" s="198"/>
      <c r="AH133" s="198"/>
      <c r="AI133" s="203"/>
      <c r="AJ133" s="203"/>
      <c r="AK133" s="203"/>
      <c r="AL133" s="203"/>
      <c r="AM133" s="203"/>
      <c r="AN133" s="201"/>
      <c r="AO133" s="203"/>
    </row>
    <row r="134" customFormat="false" ht="14.25" hidden="false" customHeight="true" outlineLevel="0" collapsed="false">
      <c r="A134" s="201"/>
      <c r="B134" s="201"/>
      <c r="C134" s="198"/>
      <c r="D134" s="198"/>
      <c r="E134" s="198"/>
      <c r="F134" s="201"/>
      <c r="G134" s="203"/>
      <c r="H134" s="203"/>
      <c r="I134" s="203"/>
      <c r="J134" s="203"/>
      <c r="K134" s="203"/>
      <c r="L134" s="203"/>
      <c r="M134" s="198"/>
      <c r="N134" s="198"/>
      <c r="O134" s="198"/>
      <c r="P134" s="198"/>
      <c r="Q134" s="198"/>
      <c r="R134" s="203"/>
      <c r="S134" s="203"/>
      <c r="T134" s="198"/>
      <c r="U134" s="198"/>
      <c r="V134" s="198"/>
      <c r="W134" s="204"/>
      <c r="X134" s="205"/>
      <c r="Y134" s="201"/>
      <c r="Z134" s="201"/>
      <c r="AA134" s="201"/>
      <c r="AB134" s="201"/>
      <c r="AC134" s="201"/>
      <c r="AD134" s="198"/>
      <c r="AE134" s="198"/>
      <c r="AF134" s="198"/>
      <c r="AG134" s="198"/>
      <c r="AH134" s="198"/>
      <c r="AI134" s="203"/>
      <c r="AJ134" s="203"/>
      <c r="AK134" s="203"/>
      <c r="AL134" s="203"/>
      <c r="AM134" s="203"/>
      <c r="AN134" s="201"/>
      <c r="AO134" s="203"/>
    </row>
    <row r="135" customFormat="false" ht="14.25" hidden="false" customHeight="true" outlineLevel="0" collapsed="false">
      <c r="A135" s="201"/>
      <c r="B135" s="201"/>
      <c r="C135" s="198"/>
      <c r="D135" s="198"/>
      <c r="E135" s="198"/>
      <c r="F135" s="201"/>
      <c r="G135" s="203"/>
      <c r="H135" s="203"/>
      <c r="I135" s="203"/>
      <c r="J135" s="203"/>
      <c r="K135" s="203"/>
      <c r="L135" s="203"/>
      <c r="M135" s="198"/>
      <c r="N135" s="198"/>
      <c r="O135" s="198"/>
      <c r="P135" s="198"/>
      <c r="Q135" s="198"/>
      <c r="R135" s="203"/>
      <c r="S135" s="203"/>
      <c r="T135" s="198"/>
      <c r="U135" s="198"/>
      <c r="V135" s="198"/>
      <c r="W135" s="204"/>
      <c r="X135" s="205"/>
      <c r="Y135" s="201"/>
      <c r="Z135" s="201"/>
      <c r="AA135" s="201"/>
      <c r="AB135" s="201"/>
      <c r="AC135" s="201"/>
      <c r="AD135" s="198"/>
      <c r="AE135" s="198"/>
      <c r="AF135" s="198"/>
      <c r="AG135" s="198"/>
      <c r="AH135" s="198"/>
      <c r="AI135" s="203"/>
      <c r="AJ135" s="203"/>
      <c r="AK135" s="203"/>
      <c r="AL135" s="203"/>
      <c r="AM135" s="203"/>
      <c r="AN135" s="201"/>
      <c r="AO135" s="203"/>
    </row>
    <row r="136" customFormat="false" ht="14.25" hidden="false" customHeight="true" outlineLevel="0" collapsed="false">
      <c r="A136" s="201"/>
      <c r="B136" s="201"/>
      <c r="C136" s="198"/>
      <c r="D136" s="198"/>
      <c r="E136" s="198"/>
      <c r="F136" s="201"/>
      <c r="G136" s="203"/>
      <c r="H136" s="203"/>
      <c r="I136" s="203"/>
      <c r="J136" s="203"/>
      <c r="K136" s="203"/>
      <c r="L136" s="203"/>
      <c r="M136" s="198"/>
      <c r="N136" s="198"/>
      <c r="O136" s="198"/>
      <c r="P136" s="198"/>
      <c r="Q136" s="198"/>
      <c r="R136" s="203"/>
      <c r="S136" s="203"/>
      <c r="T136" s="198"/>
      <c r="U136" s="198"/>
      <c r="V136" s="198"/>
      <c r="W136" s="204"/>
      <c r="X136" s="205"/>
      <c r="Y136" s="201"/>
      <c r="Z136" s="201"/>
      <c r="AA136" s="201"/>
      <c r="AB136" s="201"/>
      <c r="AC136" s="201"/>
      <c r="AD136" s="198"/>
      <c r="AE136" s="198"/>
      <c r="AF136" s="198"/>
      <c r="AG136" s="198"/>
      <c r="AH136" s="198"/>
      <c r="AI136" s="203"/>
      <c r="AJ136" s="203"/>
      <c r="AK136" s="203"/>
      <c r="AL136" s="203"/>
      <c r="AM136" s="203"/>
      <c r="AN136" s="201"/>
      <c r="AO136" s="203"/>
    </row>
    <row r="137" customFormat="false" ht="14.25" hidden="false" customHeight="true" outlineLevel="0" collapsed="false">
      <c r="A137" s="201"/>
      <c r="B137" s="201"/>
      <c r="C137" s="198"/>
      <c r="D137" s="198"/>
      <c r="E137" s="198"/>
      <c r="F137" s="201"/>
      <c r="G137" s="203"/>
      <c r="H137" s="203"/>
      <c r="I137" s="203"/>
      <c r="J137" s="203"/>
      <c r="K137" s="203"/>
      <c r="L137" s="203"/>
      <c r="M137" s="198"/>
      <c r="N137" s="198"/>
      <c r="O137" s="198"/>
      <c r="P137" s="198"/>
      <c r="Q137" s="198"/>
      <c r="R137" s="203"/>
      <c r="S137" s="203"/>
      <c r="T137" s="198"/>
      <c r="U137" s="198"/>
      <c r="V137" s="198"/>
      <c r="W137" s="204"/>
      <c r="X137" s="205"/>
      <c r="Y137" s="201"/>
      <c r="Z137" s="201"/>
      <c r="AA137" s="201"/>
      <c r="AB137" s="201"/>
      <c r="AC137" s="201"/>
      <c r="AD137" s="198"/>
      <c r="AE137" s="198"/>
      <c r="AF137" s="198"/>
      <c r="AG137" s="198"/>
      <c r="AH137" s="198"/>
      <c r="AI137" s="203"/>
      <c r="AJ137" s="203"/>
      <c r="AK137" s="203"/>
      <c r="AL137" s="203"/>
      <c r="AM137" s="203"/>
      <c r="AN137" s="201"/>
      <c r="AO137" s="203"/>
    </row>
    <row r="138" customFormat="false" ht="14.25" hidden="false" customHeight="true" outlineLevel="0" collapsed="false">
      <c r="A138" s="201"/>
      <c r="B138" s="201"/>
      <c r="C138" s="198"/>
      <c r="D138" s="198"/>
      <c r="E138" s="198"/>
      <c r="F138" s="201"/>
      <c r="G138" s="203"/>
      <c r="H138" s="203"/>
      <c r="I138" s="203"/>
      <c r="J138" s="203"/>
      <c r="K138" s="203"/>
      <c r="L138" s="203"/>
      <c r="M138" s="198"/>
      <c r="N138" s="198"/>
      <c r="O138" s="198"/>
      <c r="P138" s="198"/>
      <c r="Q138" s="198"/>
      <c r="R138" s="203"/>
      <c r="S138" s="203"/>
      <c r="T138" s="198"/>
      <c r="U138" s="198"/>
      <c r="V138" s="198"/>
      <c r="W138" s="204"/>
      <c r="X138" s="205"/>
      <c r="Y138" s="201"/>
      <c r="Z138" s="201"/>
      <c r="AA138" s="201"/>
      <c r="AB138" s="201"/>
      <c r="AC138" s="201"/>
      <c r="AD138" s="198"/>
      <c r="AE138" s="198"/>
      <c r="AF138" s="198"/>
      <c r="AG138" s="198"/>
      <c r="AH138" s="198"/>
      <c r="AI138" s="203"/>
      <c r="AJ138" s="203"/>
      <c r="AK138" s="203"/>
      <c r="AL138" s="203"/>
      <c r="AM138" s="203"/>
      <c r="AN138" s="201"/>
      <c r="AO138" s="203"/>
    </row>
    <row r="139" customFormat="false" ht="14.25" hidden="false" customHeight="true" outlineLevel="0" collapsed="false">
      <c r="A139" s="201"/>
      <c r="B139" s="201"/>
      <c r="C139" s="198"/>
      <c r="D139" s="198"/>
      <c r="E139" s="198"/>
      <c r="F139" s="201"/>
      <c r="G139" s="203"/>
      <c r="H139" s="203"/>
      <c r="I139" s="203"/>
      <c r="J139" s="203"/>
      <c r="K139" s="203"/>
      <c r="L139" s="203"/>
      <c r="M139" s="198"/>
      <c r="N139" s="198"/>
      <c r="O139" s="198"/>
      <c r="P139" s="198"/>
      <c r="Q139" s="198"/>
      <c r="R139" s="203"/>
      <c r="S139" s="203"/>
      <c r="T139" s="198"/>
      <c r="U139" s="198"/>
      <c r="V139" s="198"/>
      <c r="W139" s="204"/>
      <c r="X139" s="205"/>
      <c r="Y139" s="201"/>
      <c r="Z139" s="201"/>
      <c r="AA139" s="201"/>
      <c r="AB139" s="201"/>
      <c r="AC139" s="201"/>
      <c r="AD139" s="198"/>
      <c r="AE139" s="198"/>
      <c r="AF139" s="198"/>
      <c r="AG139" s="198"/>
      <c r="AH139" s="198"/>
      <c r="AI139" s="203"/>
      <c r="AJ139" s="203"/>
      <c r="AK139" s="203"/>
      <c r="AL139" s="203"/>
      <c r="AM139" s="203"/>
      <c r="AN139" s="201"/>
      <c r="AO139" s="203"/>
    </row>
    <row r="140" customFormat="false" ht="14.25" hidden="false" customHeight="true" outlineLevel="0" collapsed="false">
      <c r="A140" s="201"/>
      <c r="B140" s="201"/>
      <c r="C140" s="198"/>
      <c r="D140" s="198"/>
      <c r="E140" s="198"/>
      <c r="F140" s="201"/>
      <c r="G140" s="203"/>
      <c r="H140" s="203"/>
      <c r="I140" s="203"/>
      <c r="J140" s="203"/>
      <c r="K140" s="203"/>
      <c r="L140" s="203"/>
      <c r="M140" s="198"/>
      <c r="N140" s="198"/>
      <c r="O140" s="198"/>
      <c r="P140" s="198"/>
      <c r="Q140" s="198"/>
      <c r="R140" s="203"/>
      <c r="S140" s="203"/>
      <c r="T140" s="198"/>
      <c r="U140" s="198"/>
      <c r="V140" s="198"/>
      <c r="W140" s="204"/>
      <c r="X140" s="205"/>
      <c r="Y140" s="201"/>
      <c r="Z140" s="201"/>
      <c r="AA140" s="201"/>
      <c r="AB140" s="201"/>
      <c r="AC140" s="201"/>
      <c r="AD140" s="198"/>
      <c r="AE140" s="198"/>
      <c r="AF140" s="198"/>
      <c r="AG140" s="198"/>
      <c r="AH140" s="198"/>
      <c r="AI140" s="203"/>
      <c r="AJ140" s="203"/>
      <c r="AK140" s="203"/>
      <c r="AL140" s="203"/>
      <c r="AM140" s="203"/>
      <c r="AN140" s="201"/>
      <c r="AO140" s="203"/>
    </row>
    <row r="141" customFormat="false" ht="14.25" hidden="false" customHeight="true" outlineLevel="0" collapsed="false">
      <c r="A141" s="201"/>
      <c r="B141" s="201"/>
      <c r="C141" s="198"/>
      <c r="D141" s="198"/>
      <c r="E141" s="198"/>
      <c r="F141" s="201"/>
      <c r="G141" s="203"/>
      <c r="H141" s="203"/>
      <c r="I141" s="203"/>
      <c r="J141" s="203"/>
      <c r="K141" s="203"/>
      <c r="L141" s="203"/>
      <c r="M141" s="198"/>
      <c r="N141" s="198"/>
      <c r="O141" s="198"/>
      <c r="P141" s="198"/>
      <c r="Q141" s="198"/>
      <c r="R141" s="203"/>
      <c r="S141" s="203"/>
      <c r="T141" s="198"/>
      <c r="U141" s="198"/>
      <c r="V141" s="198"/>
      <c r="W141" s="204"/>
      <c r="X141" s="205"/>
      <c r="Y141" s="201"/>
      <c r="Z141" s="201"/>
      <c r="AA141" s="201"/>
      <c r="AB141" s="201"/>
      <c r="AC141" s="201"/>
      <c r="AD141" s="198"/>
      <c r="AE141" s="198"/>
      <c r="AF141" s="198"/>
      <c r="AG141" s="198"/>
      <c r="AH141" s="198"/>
      <c r="AI141" s="203"/>
      <c r="AJ141" s="203"/>
      <c r="AK141" s="203"/>
      <c r="AL141" s="203"/>
      <c r="AM141" s="203"/>
      <c r="AN141" s="201"/>
      <c r="AO141" s="203"/>
    </row>
    <row r="142" customFormat="false" ht="14.25" hidden="false" customHeight="true" outlineLevel="0" collapsed="false">
      <c r="A142" s="201"/>
      <c r="B142" s="201"/>
      <c r="C142" s="198"/>
      <c r="D142" s="198"/>
      <c r="E142" s="198"/>
      <c r="F142" s="201"/>
      <c r="G142" s="203"/>
      <c r="H142" s="203"/>
      <c r="I142" s="203"/>
      <c r="J142" s="203"/>
      <c r="K142" s="203"/>
      <c r="L142" s="203"/>
      <c r="M142" s="198"/>
      <c r="N142" s="198"/>
      <c r="O142" s="198"/>
      <c r="P142" s="198"/>
      <c r="Q142" s="198"/>
      <c r="R142" s="203"/>
      <c r="S142" s="203"/>
      <c r="T142" s="198"/>
      <c r="U142" s="198"/>
      <c r="V142" s="198"/>
      <c r="W142" s="204"/>
      <c r="X142" s="205"/>
      <c r="Y142" s="201"/>
      <c r="Z142" s="201"/>
      <c r="AA142" s="201"/>
      <c r="AB142" s="201"/>
      <c r="AC142" s="201"/>
      <c r="AD142" s="198"/>
      <c r="AE142" s="198"/>
      <c r="AF142" s="198"/>
      <c r="AG142" s="198"/>
      <c r="AH142" s="198"/>
      <c r="AI142" s="203"/>
      <c r="AJ142" s="203"/>
      <c r="AK142" s="203"/>
      <c r="AL142" s="203"/>
      <c r="AM142" s="203"/>
      <c r="AN142" s="201"/>
      <c r="AO142" s="203"/>
    </row>
    <row r="143" customFormat="false" ht="14.25" hidden="false" customHeight="true" outlineLevel="0" collapsed="false">
      <c r="A143" s="201"/>
      <c r="B143" s="201"/>
      <c r="C143" s="198"/>
      <c r="D143" s="198"/>
      <c r="E143" s="198"/>
      <c r="F143" s="201"/>
      <c r="G143" s="203"/>
      <c r="H143" s="203"/>
      <c r="I143" s="203"/>
      <c r="J143" s="203"/>
      <c r="K143" s="203"/>
      <c r="L143" s="203"/>
      <c r="M143" s="198"/>
      <c r="N143" s="198"/>
      <c r="O143" s="198"/>
      <c r="P143" s="198"/>
      <c r="Q143" s="198"/>
      <c r="R143" s="203"/>
      <c r="S143" s="203"/>
      <c r="T143" s="198"/>
      <c r="U143" s="198"/>
      <c r="V143" s="198"/>
      <c r="W143" s="204"/>
      <c r="X143" s="205"/>
      <c r="Y143" s="201"/>
      <c r="Z143" s="201"/>
      <c r="AA143" s="201"/>
      <c r="AB143" s="201"/>
      <c r="AC143" s="201"/>
      <c r="AD143" s="198"/>
      <c r="AE143" s="198"/>
      <c r="AF143" s="198"/>
      <c r="AG143" s="198"/>
      <c r="AH143" s="198"/>
      <c r="AI143" s="203"/>
      <c r="AJ143" s="203"/>
      <c r="AK143" s="203"/>
      <c r="AL143" s="203"/>
      <c r="AM143" s="203"/>
      <c r="AN143" s="201"/>
      <c r="AO143" s="203"/>
    </row>
    <row r="144" customFormat="false" ht="14.25" hidden="false" customHeight="true" outlineLevel="0" collapsed="false">
      <c r="A144" s="201"/>
      <c r="B144" s="201"/>
      <c r="C144" s="198"/>
      <c r="D144" s="198"/>
      <c r="E144" s="198"/>
      <c r="F144" s="201"/>
      <c r="G144" s="203"/>
      <c r="H144" s="203"/>
      <c r="I144" s="203"/>
      <c r="J144" s="203"/>
      <c r="K144" s="203"/>
      <c r="L144" s="203"/>
      <c r="M144" s="198"/>
      <c r="N144" s="198"/>
      <c r="O144" s="198"/>
      <c r="P144" s="198"/>
      <c r="Q144" s="198"/>
      <c r="R144" s="203"/>
      <c r="S144" s="203"/>
      <c r="T144" s="198"/>
      <c r="U144" s="198"/>
      <c r="V144" s="198"/>
      <c r="W144" s="204"/>
      <c r="X144" s="205"/>
      <c r="Y144" s="201"/>
      <c r="Z144" s="201"/>
      <c r="AA144" s="201"/>
      <c r="AB144" s="201"/>
      <c r="AC144" s="201"/>
      <c r="AD144" s="198"/>
      <c r="AE144" s="198"/>
      <c r="AF144" s="198"/>
      <c r="AG144" s="198"/>
      <c r="AH144" s="198"/>
      <c r="AI144" s="203"/>
      <c r="AJ144" s="203"/>
      <c r="AK144" s="203"/>
      <c r="AL144" s="203"/>
      <c r="AM144" s="203"/>
      <c r="AN144" s="201"/>
      <c r="AO144" s="203"/>
    </row>
    <row r="145" customFormat="false" ht="14.25" hidden="false" customHeight="true" outlineLevel="0" collapsed="false">
      <c r="A145" s="201"/>
      <c r="B145" s="201"/>
      <c r="C145" s="198"/>
      <c r="D145" s="198"/>
      <c r="E145" s="198"/>
      <c r="F145" s="201"/>
      <c r="G145" s="203"/>
      <c r="H145" s="203"/>
      <c r="I145" s="203"/>
      <c r="J145" s="203"/>
      <c r="K145" s="203"/>
      <c r="L145" s="203"/>
      <c r="M145" s="198"/>
      <c r="N145" s="198"/>
      <c r="O145" s="198"/>
      <c r="P145" s="198"/>
      <c r="Q145" s="198"/>
      <c r="R145" s="203"/>
      <c r="S145" s="203"/>
      <c r="T145" s="198"/>
      <c r="U145" s="198"/>
      <c r="V145" s="198"/>
      <c r="W145" s="204"/>
      <c r="X145" s="205"/>
      <c r="Y145" s="201"/>
      <c r="Z145" s="201"/>
      <c r="AA145" s="201"/>
      <c r="AB145" s="201"/>
      <c r="AC145" s="201"/>
      <c r="AD145" s="198"/>
      <c r="AE145" s="198"/>
      <c r="AF145" s="198"/>
      <c r="AG145" s="198"/>
      <c r="AH145" s="198"/>
      <c r="AI145" s="203"/>
      <c r="AJ145" s="203"/>
      <c r="AK145" s="203"/>
      <c r="AL145" s="203"/>
      <c r="AM145" s="203"/>
      <c r="AN145" s="201"/>
      <c r="AO145" s="203"/>
    </row>
    <row r="146" customFormat="false" ht="14.25" hidden="false" customHeight="true" outlineLevel="0" collapsed="false">
      <c r="A146" s="201"/>
      <c r="B146" s="201"/>
      <c r="C146" s="198"/>
      <c r="D146" s="198"/>
      <c r="E146" s="198"/>
      <c r="F146" s="201"/>
      <c r="G146" s="203"/>
      <c r="H146" s="203"/>
      <c r="I146" s="203"/>
      <c r="J146" s="203"/>
      <c r="K146" s="203"/>
      <c r="L146" s="203"/>
      <c r="M146" s="198"/>
      <c r="N146" s="198"/>
      <c r="O146" s="198"/>
      <c r="P146" s="198"/>
      <c r="Q146" s="198"/>
      <c r="R146" s="203"/>
      <c r="S146" s="203"/>
      <c r="T146" s="198"/>
      <c r="U146" s="198"/>
      <c r="V146" s="198"/>
      <c r="W146" s="204"/>
      <c r="X146" s="205"/>
      <c r="Y146" s="201"/>
      <c r="Z146" s="201"/>
      <c r="AA146" s="201"/>
      <c r="AB146" s="201"/>
      <c r="AC146" s="201"/>
      <c r="AD146" s="198"/>
      <c r="AE146" s="198"/>
      <c r="AF146" s="198"/>
      <c r="AG146" s="198"/>
      <c r="AH146" s="198"/>
      <c r="AI146" s="203"/>
      <c r="AJ146" s="203"/>
      <c r="AK146" s="203"/>
      <c r="AL146" s="203"/>
      <c r="AM146" s="203"/>
      <c r="AN146" s="201"/>
      <c r="AO146" s="203"/>
    </row>
    <row r="147" customFormat="false" ht="14.25" hidden="false" customHeight="true" outlineLevel="0" collapsed="false">
      <c r="A147" s="201"/>
      <c r="B147" s="201"/>
      <c r="C147" s="198"/>
      <c r="D147" s="198"/>
      <c r="E147" s="198"/>
      <c r="F147" s="201"/>
      <c r="G147" s="203"/>
      <c r="H147" s="203"/>
      <c r="I147" s="203"/>
      <c r="J147" s="203"/>
      <c r="K147" s="203"/>
      <c r="L147" s="203"/>
      <c r="M147" s="198"/>
      <c r="N147" s="198"/>
      <c r="O147" s="198"/>
      <c r="P147" s="198"/>
      <c r="Q147" s="198"/>
      <c r="R147" s="203"/>
      <c r="S147" s="203"/>
      <c r="T147" s="198"/>
      <c r="U147" s="198"/>
      <c r="V147" s="198"/>
      <c r="W147" s="204"/>
      <c r="X147" s="205"/>
      <c r="Y147" s="201"/>
      <c r="Z147" s="201"/>
      <c r="AA147" s="201"/>
      <c r="AB147" s="201"/>
      <c r="AC147" s="201"/>
      <c r="AD147" s="198"/>
      <c r="AE147" s="198"/>
      <c r="AF147" s="198"/>
      <c r="AG147" s="198"/>
      <c r="AH147" s="198"/>
      <c r="AI147" s="203"/>
      <c r="AJ147" s="203"/>
      <c r="AK147" s="203"/>
      <c r="AL147" s="203"/>
      <c r="AM147" s="203"/>
      <c r="AN147" s="201"/>
      <c r="AO147" s="203"/>
    </row>
    <row r="148" customFormat="false" ht="14.25" hidden="false" customHeight="true" outlineLevel="0" collapsed="false">
      <c r="A148" s="201"/>
      <c r="B148" s="201"/>
      <c r="C148" s="198"/>
      <c r="D148" s="198"/>
      <c r="E148" s="198"/>
      <c r="F148" s="201"/>
      <c r="G148" s="203"/>
      <c r="H148" s="203"/>
      <c r="I148" s="203"/>
      <c r="J148" s="203"/>
      <c r="K148" s="203"/>
      <c r="L148" s="203"/>
      <c r="M148" s="198"/>
      <c r="N148" s="198"/>
      <c r="O148" s="198"/>
      <c r="P148" s="198"/>
      <c r="Q148" s="198"/>
      <c r="R148" s="203"/>
      <c r="S148" s="203"/>
      <c r="T148" s="198"/>
      <c r="U148" s="198"/>
      <c r="V148" s="198"/>
      <c r="W148" s="204"/>
      <c r="X148" s="205"/>
      <c r="Y148" s="201"/>
      <c r="Z148" s="201"/>
      <c r="AA148" s="201"/>
      <c r="AB148" s="201"/>
      <c r="AC148" s="201"/>
      <c r="AD148" s="198"/>
      <c r="AE148" s="198"/>
      <c r="AF148" s="198"/>
      <c r="AG148" s="198"/>
      <c r="AH148" s="198"/>
      <c r="AI148" s="203"/>
      <c r="AJ148" s="203"/>
      <c r="AK148" s="203"/>
      <c r="AL148" s="203"/>
      <c r="AM148" s="203"/>
      <c r="AN148" s="201"/>
      <c r="AO148" s="203"/>
    </row>
    <row r="149" customFormat="false" ht="14.25" hidden="false" customHeight="true" outlineLevel="0" collapsed="false">
      <c r="A149" s="201"/>
      <c r="B149" s="201"/>
      <c r="C149" s="198"/>
      <c r="D149" s="198"/>
      <c r="E149" s="198"/>
      <c r="F149" s="201"/>
      <c r="G149" s="203"/>
      <c r="H149" s="203"/>
      <c r="I149" s="203"/>
      <c r="J149" s="203"/>
      <c r="K149" s="203"/>
      <c r="L149" s="203"/>
      <c r="M149" s="198"/>
      <c r="N149" s="198"/>
      <c r="O149" s="198"/>
      <c r="P149" s="198"/>
      <c r="Q149" s="198"/>
      <c r="R149" s="203"/>
      <c r="S149" s="203"/>
      <c r="T149" s="198"/>
      <c r="U149" s="198"/>
      <c r="V149" s="198"/>
      <c r="W149" s="204"/>
      <c r="X149" s="205"/>
      <c r="Y149" s="201"/>
      <c r="Z149" s="201"/>
      <c r="AA149" s="201"/>
      <c r="AB149" s="201"/>
      <c r="AC149" s="201"/>
      <c r="AD149" s="198"/>
      <c r="AE149" s="198"/>
      <c r="AF149" s="198"/>
      <c r="AG149" s="198"/>
      <c r="AH149" s="198"/>
      <c r="AI149" s="203"/>
      <c r="AJ149" s="203"/>
      <c r="AK149" s="203"/>
      <c r="AL149" s="203"/>
      <c r="AM149" s="203"/>
      <c r="AN149" s="201"/>
      <c r="AO149" s="203"/>
    </row>
    <row r="150" customFormat="false" ht="14.25" hidden="false" customHeight="true" outlineLevel="0" collapsed="false">
      <c r="A150" s="201"/>
      <c r="B150" s="201"/>
      <c r="C150" s="198"/>
      <c r="D150" s="198"/>
      <c r="E150" s="198"/>
      <c r="F150" s="201"/>
      <c r="G150" s="203"/>
      <c r="H150" s="203"/>
      <c r="I150" s="203"/>
      <c r="J150" s="203"/>
      <c r="K150" s="203"/>
      <c r="L150" s="203"/>
      <c r="M150" s="198"/>
      <c r="N150" s="198"/>
      <c r="O150" s="198"/>
      <c r="P150" s="198"/>
      <c r="Q150" s="198"/>
      <c r="R150" s="203"/>
      <c r="S150" s="203"/>
      <c r="T150" s="198"/>
      <c r="U150" s="198"/>
      <c r="V150" s="198"/>
      <c r="W150" s="204"/>
      <c r="X150" s="205"/>
      <c r="Y150" s="201"/>
      <c r="Z150" s="201"/>
      <c r="AA150" s="201"/>
      <c r="AB150" s="201"/>
      <c r="AC150" s="201"/>
      <c r="AD150" s="198"/>
      <c r="AE150" s="198"/>
      <c r="AF150" s="198"/>
      <c r="AG150" s="198"/>
      <c r="AH150" s="198"/>
      <c r="AI150" s="203"/>
      <c r="AJ150" s="203"/>
      <c r="AK150" s="203"/>
      <c r="AL150" s="203"/>
      <c r="AM150" s="203"/>
      <c r="AN150" s="201"/>
      <c r="AO150" s="203"/>
    </row>
    <row r="151" customFormat="false" ht="14.25" hidden="false" customHeight="true" outlineLevel="0" collapsed="false">
      <c r="A151" s="201"/>
      <c r="B151" s="201"/>
      <c r="C151" s="198"/>
      <c r="D151" s="198"/>
      <c r="E151" s="198"/>
      <c r="F151" s="201"/>
      <c r="G151" s="203"/>
      <c r="H151" s="203"/>
      <c r="I151" s="203"/>
      <c r="J151" s="203"/>
      <c r="K151" s="203"/>
      <c r="L151" s="203"/>
      <c r="M151" s="198"/>
      <c r="N151" s="198"/>
      <c r="O151" s="198"/>
      <c r="P151" s="198"/>
      <c r="Q151" s="198"/>
      <c r="R151" s="203"/>
      <c r="S151" s="203"/>
      <c r="T151" s="198"/>
      <c r="U151" s="198"/>
      <c r="V151" s="198"/>
      <c r="W151" s="204"/>
      <c r="X151" s="205"/>
      <c r="Y151" s="201"/>
      <c r="Z151" s="201"/>
      <c r="AA151" s="201"/>
      <c r="AB151" s="201"/>
      <c r="AC151" s="201"/>
      <c r="AD151" s="198"/>
      <c r="AE151" s="198"/>
      <c r="AF151" s="198"/>
      <c r="AG151" s="198"/>
      <c r="AH151" s="198"/>
      <c r="AI151" s="203"/>
      <c r="AJ151" s="203"/>
      <c r="AK151" s="203"/>
      <c r="AL151" s="203"/>
      <c r="AM151" s="203"/>
      <c r="AN151" s="201"/>
      <c r="AO151" s="203"/>
    </row>
    <row r="152" customFormat="false" ht="14.25" hidden="false" customHeight="true" outlineLevel="0" collapsed="false">
      <c r="A152" s="201"/>
      <c r="B152" s="201"/>
      <c r="C152" s="198"/>
      <c r="D152" s="198"/>
      <c r="E152" s="198"/>
      <c r="F152" s="201"/>
      <c r="G152" s="203"/>
      <c r="H152" s="203"/>
      <c r="I152" s="203"/>
      <c r="J152" s="203"/>
      <c r="K152" s="203"/>
      <c r="L152" s="203"/>
      <c r="M152" s="198"/>
      <c r="N152" s="198"/>
      <c r="O152" s="198"/>
      <c r="P152" s="198"/>
      <c r="Q152" s="198"/>
      <c r="R152" s="203"/>
      <c r="S152" s="203"/>
      <c r="T152" s="198"/>
      <c r="U152" s="198"/>
      <c r="V152" s="198"/>
      <c r="W152" s="204"/>
      <c r="X152" s="205"/>
      <c r="Y152" s="201"/>
      <c r="Z152" s="201"/>
      <c r="AA152" s="201"/>
      <c r="AB152" s="201"/>
      <c r="AC152" s="201"/>
      <c r="AD152" s="198"/>
      <c r="AE152" s="198"/>
      <c r="AF152" s="198"/>
      <c r="AG152" s="198"/>
      <c r="AH152" s="198"/>
      <c r="AI152" s="203"/>
      <c r="AJ152" s="203"/>
      <c r="AK152" s="203"/>
      <c r="AL152" s="203"/>
      <c r="AM152" s="203"/>
      <c r="AN152" s="201"/>
      <c r="AO152" s="203"/>
    </row>
    <row r="153" customFormat="false" ht="14.25" hidden="false" customHeight="true" outlineLevel="0" collapsed="false">
      <c r="A153" s="201"/>
      <c r="B153" s="201"/>
      <c r="C153" s="198"/>
      <c r="D153" s="198"/>
      <c r="E153" s="198"/>
      <c r="F153" s="201"/>
      <c r="G153" s="203"/>
      <c r="H153" s="203"/>
      <c r="I153" s="203"/>
      <c r="J153" s="203"/>
      <c r="K153" s="203"/>
      <c r="L153" s="203"/>
      <c r="M153" s="198"/>
      <c r="N153" s="198"/>
      <c r="O153" s="198"/>
      <c r="P153" s="198"/>
      <c r="Q153" s="198"/>
      <c r="R153" s="203"/>
      <c r="S153" s="203"/>
      <c r="T153" s="198"/>
      <c r="U153" s="198"/>
      <c r="V153" s="198"/>
      <c r="W153" s="204"/>
      <c r="X153" s="205"/>
      <c r="Y153" s="201"/>
      <c r="Z153" s="201"/>
      <c r="AA153" s="201"/>
      <c r="AB153" s="201"/>
      <c r="AC153" s="201"/>
      <c r="AD153" s="198"/>
      <c r="AE153" s="198"/>
      <c r="AF153" s="198"/>
      <c r="AG153" s="198"/>
      <c r="AH153" s="198"/>
      <c r="AI153" s="203"/>
      <c r="AJ153" s="203"/>
      <c r="AK153" s="203"/>
      <c r="AL153" s="203"/>
      <c r="AM153" s="203"/>
      <c r="AN153" s="201"/>
      <c r="AO153" s="203"/>
    </row>
    <row r="154" customFormat="false" ht="14.25" hidden="false" customHeight="true" outlineLevel="0" collapsed="false">
      <c r="A154" s="201"/>
      <c r="B154" s="201"/>
      <c r="C154" s="198"/>
      <c r="D154" s="198"/>
      <c r="E154" s="198"/>
      <c r="F154" s="201"/>
      <c r="G154" s="203"/>
      <c r="H154" s="203"/>
      <c r="I154" s="203"/>
      <c r="J154" s="203"/>
      <c r="K154" s="203"/>
      <c r="L154" s="203"/>
      <c r="M154" s="198"/>
      <c r="N154" s="198"/>
      <c r="O154" s="198"/>
      <c r="P154" s="198"/>
      <c r="Q154" s="198"/>
      <c r="R154" s="203"/>
      <c r="S154" s="203"/>
      <c r="T154" s="198"/>
      <c r="U154" s="198"/>
      <c r="V154" s="198"/>
      <c r="W154" s="204"/>
      <c r="X154" s="205"/>
      <c r="Y154" s="201"/>
      <c r="Z154" s="201"/>
      <c r="AA154" s="201"/>
      <c r="AB154" s="201"/>
      <c r="AC154" s="201"/>
      <c r="AD154" s="198"/>
      <c r="AE154" s="198"/>
      <c r="AF154" s="198"/>
      <c r="AG154" s="198"/>
      <c r="AH154" s="198"/>
      <c r="AI154" s="203"/>
      <c r="AJ154" s="203"/>
      <c r="AK154" s="203"/>
      <c r="AL154" s="203"/>
      <c r="AM154" s="203"/>
      <c r="AN154" s="201"/>
      <c r="AO154" s="203"/>
    </row>
    <row r="155" customFormat="false" ht="14.25" hidden="false" customHeight="true" outlineLevel="0" collapsed="false">
      <c r="A155" s="201"/>
      <c r="B155" s="201"/>
      <c r="C155" s="198"/>
      <c r="D155" s="198"/>
      <c r="E155" s="198"/>
      <c r="F155" s="201"/>
      <c r="G155" s="203"/>
      <c r="H155" s="203"/>
      <c r="I155" s="203"/>
      <c r="J155" s="203"/>
      <c r="K155" s="203"/>
      <c r="L155" s="203"/>
      <c r="M155" s="198"/>
      <c r="N155" s="198"/>
      <c r="O155" s="198"/>
      <c r="P155" s="198"/>
      <c r="Q155" s="198"/>
      <c r="R155" s="203"/>
      <c r="S155" s="203"/>
      <c r="T155" s="198"/>
      <c r="U155" s="198"/>
      <c r="V155" s="198"/>
      <c r="W155" s="204"/>
      <c r="X155" s="205"/>
      <c r="Y155" s="201"/>
      <c r="Z155" s="201"/>
      <c r="AA155" s="201"/>
      <c r="AB155" s="201"/>
      <c r="AC155" s="201"/>
      <c r="AD155" s="198"/>
      <c r="AE155" s="198"/>
      <c r="AF155" s="198"/>
      <c r="AG155" s="198"/>
      <c r="AH155" s="198"/>
      <c r="AI155" s="203"/>
      <c r="AJ155" s="203"/>
      <c r="AK155" s="203"/>
      <c r="AL155" s="203"/>
      <c r="AM155" s="203"/>
      <c r="AN155" s="201"/>
      <c r="AO155" s="203"/>
    </row>
    <row r="156" customFormat="false" ht="14.25" hidden="false" customHeight="true" outlineLevel="0" collapsed="false">
      <c r="A156" s="201"/>
      <c r="B156" s="201"/>
      <c r="C156" s="198"/>
      <c r="D156" s="198"/>
      <c r="E156" s="198"/>
      <c r="F156" s="201"/>
      <c r="G156" s="203"/>
      <c r="H156" s="203"/>
      <c r="I156" s="203"/>
      <c r="J156" s="203"/>
      <c r="K156" s="203"/>
      <c r="L156" s="203"/>
      <c r="M156" s="198"/>
      <c r="N156" s="198"/>
      <c r="O156" s="198"/>
      <c r="P156" s="198"/>
      <c r="Q156" s="198"/>
      <c r="R156" s="203"/>
      <c r="S156" s="203"/>
      <c r="T156" s="198"/>
      <c r="U156" s="198"/>
      <c r="V156" s="198"/>
      <c r="W156" s="204"/>
      <c r="X156" s="205"/>
      <c r="Y156" s="201"/>
      <c r="Z156" s="201"/>
      <c r="AA156" s="201"/>
      <c r="AB156" s="201"/>
      <c r="AC156" s="201"/>
      <c r="AD156" s="198"/>
      <c r="AE156" s="198"/>
      <c r="AF156" s="198"/>
      <c r="AG156" s="198"/>
      <c r="AH156" s="198"/>
      <c r="AI156" s="203"/>
      <c r="AJ156" s="203"/>
      <c r="AK156" s="203"/>
      <c r="AL156" s="203"/>
      <c r="AM156" s="203"/>
      <c r="AN156" s="201"/>
      <c r="AO156" s="203"/>
    </row>
    <row r="157" customFormat="false" ht="14.25" hidden="false" customHeight="true" outlineLevel="0" collapsed="false">
      <c r="A157" s="201"/>
      <c r="B157" s="201"/>
      <c r="C157" s="198"/>
      <c r="D157" s="198"/>
      <c r="E157" s="198"/>
      <c r="F157" s="201"/>
      <c r="G157" s="203"/>
      <c r="H157" s="203"/>
      <c r="I157" s="203"/>
      <c r="J157" s="203"/>
      <c r="K157" s="203"/>
      <c r="L157" s="203"/>
      <c r="M157" s="198"/>
      <c r="N157" s="198"/>
      <c r="O157" s="198"/>
      <c r="P157" s="198"/>
      <c r="Q157" s="198"/>
      <c r="R157" s="203"/>
      <c r="S157" s="203"/>
      <c r="T157" s="198"/>
      <c r="U157" s="198"/>
      <c r="V157" s="198"/>
      <c r="W157" s="204"/>
      <c r="X157" s="205"/>
      <c r="Y157" s="201"/>
      <c r="Z157" s="201"/>
      <c r="AA157" s="201"/>
      <c r="AB157" s="201"/>
      <c r="AC157" s="201"/>
      <c r="AD157" s="198"/>
      <c r="AE157" s="198"/>
      <c r="AF157" s="198"/>
      <c r="AG157" s="198"/>
      <c r="AH157" s="198"/>
      <c r="AI157" s="203"/>
      <c r="AJ157" s="203"/>
      <c r="AK157" s="203"/>
      <c r="AL157" s="203"/>
      <c r="AM157" s="203"/>
      <c r="AN157" s="201"/>
      <c r="AO157" s="203"/>
    </row>
    <row r="158" customFormat="false" ht="14.25" hidden="false" customHeight="true" outlineLevel="0" collapsed="false">
      <c r="A158" s="201"/>
      <c r="B158" s="201"/>
      <c r="C158" s="198"/>
      <c r="D158" s="198"/>
      <c r="E158" s="198"/>
      <c r="F158" s="201"/>
      <c r="G158" s="203"/>
      <c r="H158" s="203"/>
      <c r="I158" s="203"/>
      <c r="J158" s="203"/>
      <c r="K158" s="203"/>
      <c r="L158" s="203"/>
      <c r="M158" s="198"/>
      <c r="N158" s="198"/>
      <c r="O158" s="198"/>
      <c r="P158" s="198"/>
      <c r="Q158" s="198"/>
      <c r="R158" s="203"/>
      <c r="S158" s="203"/>
      <c r="T158" s="198"/>
      <c r="U158" s="198"/>
      <c r="V158" s="198"/>
      <c r="W158" s="204"/>
      <c r="X158" s="205"/>
      <c r="Y158" s="201"/>
      <c r="Z158" s="201"/>
      <c r="AA158" s="201"/>
      <c r="AB158" s="201"/>
      <c r="AC158" s="201"/>
      <c r="AD158" s="198"/>
      <c r="AE158" s="198"/>
      <c r="AF158" s="198"/>
      <c r="AG158" s="198"/>
      <c r="AH158" s="198"/>
      <c r="AI158" s="203"/>
      <c r="AJ158" s="203"/>
      <c r="AK158" s="203"/>
      <c r="AL158" s="203"/>
      <c r="AM158" s="203"/>
      <c r="AN158" s="201"/>
      <c r="AO158" s="203"/>
    </row>
    <row r="159" customFormat="false" ht="14.25" hidden="false" customHeight="true" outlineLevel="0" collapsed="false">
      <c r="A159" s="201"/>
      <c r="B159" s="201"/>
      <c r="C159" s="198"/>
      <c r="D159" s="198"/>
      <c r="E159" s="198"/>
      <c r="F159" s="201"/>
      <c r="G159" s="203"/>
      <c r="H159" s="203"/>
      <c r="I159" s="203"/>
      <c r="J159" s="203"/>
      <c r="K159" s="203"/>
      <c r="L159" s="203"/>
      <c r="M159" s="198"/>
      <c r="N159" s="198"/>
      <c r="O159" s="198"/>
      <c r="P159" s="198"/>
      <c r="Q159" s="198"/>
      <c r="R159" s="203"/>
      <c r="S159" s="203"/>
      <c r="T159" s="198"/>
      <c r="U159" s="198"/>
      <c r="V159" s="198"/>
      <c r="W159" s="204"/>
      <c r="X159" s="205"/>
      <c r="Y159" s="201"/>
      <c r="Z159" s="201"/>
      <c r="AA159" s="201"/>
      <c r="AB159" s="201"/>
      <c r="AC159" s="201"/>
      <c r="AD159" s="198"/>
      <c r="AE159" s="198"/>
      <c r="AF159" s="198"/>
      <c r="AG159" s="198"/>
      <c r="AH159" s="198"/>
      <c r="AI159" s="203"/>
      <c r="AJ159" s="203"/>
      <c r="AK159" s="203"/>
      <c r="AL159" s="203"/>
      <c r="AM159" s="203"/>
      <c r="AN159" s="201"/>
      <c r="AO159" s="203"/>
    </row>
    <row r="160" customFormat="false" ht="14.25" hidden="false" customHeight="true" outlineLevel="0" collapsed="false">
      <c r="A160" s="201"/>
      <c r="B160" s="201"/>
      <c r="C160" s="198"/>
      <c r="D160" s="198"/>
      <c r="E160" s="198"/>
      <c r="F160" s="201"/>
      <c r="G160" s="203"/>
      <c r="H160" s="203"/>
      <c r="I160" s="203"/>
      <c r="J160" s="203"/>
      <c r="K160" s="203"/>
      <c r="L160" s="203"/>
      <c r="M160" s="198"/>
      <c r="N160" s="198"/>
      <c r="O160" s="198"/>
      <c r="P160" s="198"/>
      <c r="Q160" s="198"/>
      <c r="R160" s="203"/>
      <c r="S160" s="203"/>
      <c r="T160" s="198"/>
      <c r="U160" s="198"/>
      <c r="V160" s="198"/>
      <c r="W160" s="204"/>
      <c r="X160" s="205"/>
      <c r="Y160" s="201"/>
      <c r="Z160" s="201"/>
      <c r="AA160" s="201"/>
      <c r="AB160" s="201"/>
      <c r="AC160" s="201"/>
      <c r="AD160" s="198"/>
      <c r="AE160" s="198"/>
      <c r="AF160" s="198"/>
      <c r="AG160" s="198"/>
      <c r="AH160" s="198"/>
      <c r="AI160" s="203"/>
      <c r="AJ160" s="203"/>
      <c r="AK160" s="203"/>
      <c r="AL160" s="203"/>
      <c r="AM160" s="203"/>
      <c r="AN160" s="201"/>
      <c r="AO160" s="203"/>
    </row>
    <row r="161" customFormat="false" ht="14.25" hidden="false" customHeight="true" outlineLevel="0" collapsed="false">
      <c r="A161" s="201"/>
      <c r="B161" s="201"/>
      <c r="C161" s="198"/>
      <c r="D161" s="198"/>
      <c r="E161" s="198"/>
      <c r="F161" s="201"/>
      <c r="G161" s="203"/>
      <c r="H161" s="203"/>
      <c r="I161" s="203"/>
      <c r="J161" s="203"/>
      <c r="K161" s="203"/>
      <c r="L161" s="203"/>
      <c r="M161" s="198"/>
      <c r="N161" s="198"/>
      <c r="O161" s="198"/>
      <c r="P161" s="198"/>
      <c r="Q161" s="198"/>
      <c r="R161" s="203"/>
      <c r="S161" s="203"/>
      <c r="T161" s="198"/>
      <c r="U161" s="198"/>
      <c r="V161" s="198"/>
      <c r="W161" s="204"/>
      <c r="X161" s="205"/>
      <c r="Y161" s="201"/>
      <c r="Z161" s="201"/>
      <c r="AA161" s="201"/>
      <c r="AB161" s="201"/>
      <c r="AC161" s="201"/>
      <c r="AD161" s="198"/>
      <c r="AE161" s="198"/>
      <c r="AF161" s="198"/>
      <c r="AG161" s="198"/>
      <c r="AH161" s="198"/>
      <c r="AI161" s="203"/>
      <c r="AJ161" s="203"/>
      <c r="AK161" s="203"/>
      <c r="AL161" s="203"/>
      <c r="AM161" s="203"/>
      <c r="AN161" s="201"/>
      <c r="AO161" s="203"/>
    </row>
    <row r="162" customFormat="false" ht="14.25" hidden="false" customHeight="true" outlineLevel="0" collapsed="false">
      <c r="A162" s="201"/>
      <c r="B162" s="201"/>
      <c r="C162" s="198"/>
      <c r="D162" s="198"/>
      <c r="E162" s="198"/>
      <c r="F162" s="201"/>
      <c r="G162" s="203"/>
      <c r="H162" s="203"/>
      <c r="I162" s="203"/>
      <c r="J162" s="203"/>
      <c r="K162" s="203"/>
      <c r="L162" s="203"/>
      <c r="M162" s="198"/>
      <c r="N162" s="198"/>
      <c r="O162" s="198"/>
      <c r="P162" s="198"/>
      <c r="Q162" s="198"/>
      <c r="R162" s="203"/>
      <c r="S162" s="203"/>
      <c r="T162" s="198"/>
      <c r="U162" s="198"/>
      <c r="V162" s="198"/>
      <c r="W162" s="204"/>
      <c r="X162" s="205"/>
      <c r="Y162" s="201"/>
      <c r="Z162" s="201"/>
      <c r="AA162" s="201"/>
      <c r="AB162" s="201"/>
      <c r="AC162" s="201"/>
      <c r="AD162" s="198"/>
      <c r="AE162" s="198"/>
      <c r="AF162" s="198"/>
      <c r="AG162" s="198"/>
      <c r="AH162" s="198"/>
      <c r="AI162" s="203"/>
      <c r="AJ162" s="203"/>
      <c r="AK162" s="203"/>
      <c r="AL162" s="203"/>
      <c r="AM162" s="203"/>
      <c r="AN162" s="201"/>
      <c r="AO162" s="203"/>
    </row>
    <row r="163" customFormat="false" ht="14.25" hidden="false" customHeight="true" outlineLevel="0" collapsed="false">
      <c r="A163" s="201"/>
      <c r="B163" s="201"/>
      <c r="C163" s="198"/>
      <c r="D163" s="198"/>
      <c r="E163" s="198"/>
      <c r="F163" s="201"/>
      <c r="G163" s="203"/>
      <c r="H163" s="203"/>
      <c r="I163" s="203"/>
      <c r="J163" s="203"/>
      <c r="K163" s="203"/>
      <c r="L163" s="203"/>
      <c r="M163" s="198"/>
      <c r="N163" s="198"/>
      <c r="O163" s="198"/>
      <c r="P163" s="198"/>
      <c r="Q163" s="198"/>
      <c r="R163" s="203"/>
      <c r="S163" s="203"/>
      <c r="T163" s="198"/>
      <c r="U163" s="198"/>
      <c r="V163" s="198"/>
      <c r="W163" s="204"/>
      <c r="X163" s="205"/>
      <c r="Y163" s="201"/>
      <c r="Z163" s="201"/>
      <c r="AA163" s="201"/>
      <c r="AB163" s="201"/>
      <c r="AC163" s="201"/>
      <c r="AD163" s="198"/>
      <c r="AE163" s="198"/>
      <c r="AF163" s="198"/>
      <c r="AG163" s="198"/>
      <c r="AH163" s="198"/>
      <c r="AI163" s="203"/>
      <c r="AJ163" s="203"/>
      <c r="AK163" s="203"/>
      <c r="AL163" s="203"/>
      <c r="AM163" s="203"/>
      <c r="AN163" s="201"/>
      <c r="AO163" s="203"/>
    </row>
    <row r="164" customFormat="false" ht="14.25" hidden="false" customHeight="true" outlineLevel="0" collapsed="false">
      <c r="A164" s="201"/>
      <c r="B164" s="201"/>
      <c r="C164" s="198"/>
      <c r="D164" s="198"/>
      <c r="E164" s="198"/>
      <c r="F164" s="201"/>
      <c r="G164" s="203"/>
      <c r="H164" s="203"/>
      <c r="I164" s="203"/>
      <c r="J164" s="203"/>
      <c r="K164" s="203"/>
      <c r="L164" s="203"/>
      <c r="M164" s="198"/>
      <c r="N164" s="198"/>
      <c r="O164" s="198"/>
      <c r="P164" s="198"/>
      <c r="Q164" s="198"/>
      <c r="R164" s="203"/>
      <c r="S164" s="203"/>
      <c r="T164" s="198"/>
      <c r="U164" s="198"/>
      <c r="V164" s="198"/>
      <c r="W164" s="204"/>
      <c r="X164" s="205"/>
      <c r="Y164" s="201"/>
      <c r="Z164" s="201"/>
      <c r="AA164" s="201"/>
      <c r="AB164" s="201"/>
      <c r="AC164" s="201"/>
      <c r="AD164" s="198"/>
      <c r="AE164" s="198"/>
      <c r="AF164" s="198"/>
      <c r="AG164" s="198"/>
      <c r="AH164" s="198"/>
      <c r="AI164" s="203"/>
      <c r="AJ164" s="203"/>
      <c r="AK164" s="203"/>
      <c r="AL164" s="203"/>
      <c r="AM164" s="203"/>
      <c r="AN164" s="201"/>
      <c r="AO164" s="203"/>
    </row>
    <row r="165" customFormat="false" ht="14.25" hidden="false" customHeight="true" outlineLevel="0" collapsed="false">
      <c r="A165" s="201"/>
      <c r="B165" s="201"/>
      <c r="C165" s="198"/>
      <c r="D165" s="198"/>
      <c r="E165" s="198"/>
      <c r="F165" s="201"/>
      <c r="G165" s="203"/>
      <c r="H165" s="203"/>
      <c r="I165" s="203"/>
      <c r="J165" s="203"/>
      <c r="K165" s="203"/>
      <c r="L165" s="203"/>
      <c r="M165" s="198"/>
      <c r="N165" s="198"/>
      <c r="O165" s="198"/>
      <c r="P165" s="198"/>
      <c r="Q165" s="198"/>
      <c r="R165" s="203"/>
      <c r="S165" s="203"/>
      <c r="T165" s="198"/>
      <c r="U165" s="198"/>
      <c r="V165" s="198"/>
      <c r="W165" s="204"/>
      <c r="X165" s="205"/>
      <c r="Y165" s="201"/>
      <c r="Z165" s="201"/>
      <c r="AA165" s="201"/>
      <c r="AB165" s="201"/>
      <c r="AC165" s="201"/>
      <c r="AD165" s="198"/>
      <c r="AE165" s="198"/>
      <c r="AF165" s="198"/>
      <c r="AG165" s="198"/>
      <c r="AH165" s="198"/>
      <c r="AI165" s="203"/>
      <c r="AJ165" s="203"/>
      <c r="AK165" s="203"/>
      <c r="AL165" s="203"/>
      <c r="AM165" s="203"/>
      <c r="AN165" s="201"/>
      <c r="AO165" s="203"/>
    </row>
    <row r="166" customFormat="false" ht="14.25" hidden="false" customHeight="true" outlineLevel="0" collapsed="false">
      <c r="A166" s="201"/>
      <c r="B166" s="201"/>
      <c r="C166" s="198"/>
      <c r="D166" s="198"/>
      <c r="E166" s="198"/>
      <c r="F166" s="201"/>
      <c r="G166" s="203"/>
      <c r="H166" s="203"/>
      <c r="I166" s="203"/>
      <c r="J166" s="203"/>
      <c r="K166" s="203"/>
      <c r="L166" s="203"/>
      <c r="M166" s="198"/>
      <c r="N166" s="198"/>
      <c r="O166" s="198"/>
      <c r="P166" s="198"/>
      <c r="Q166" s="198"/>
      <c r="R166" s="203"/>
      <c r="S166" s="203"/>
      <c r="T166" s="198"/>
      <c r="U166" s="198"/>
      <c r="V166" s="198"/>
      <c r="W166" s="204"/>
      <c r="X166" s="205"/>
      <c r="Y166" s="201"/>
      <c r="Z166" s="201"/>
      <c r="AA166" s="201"/>
      <c r="AB166" s="201"/>
      <c r="AC166" s="201"/>
      <c r="AD166" s="198"/>
      <c r="AE166" s="198"/>
      <c r="AF166" s="198"/>
      <c r="AG166" s="198"/>
      <c r="AH166" s="198"/>
      <c r="AI166" s="203"/>
      <c r="AJ166" s="203"/>
      <c r="AK166" s="203"/>
      <c r="AL166" s="203"/>
      <c r="AM166" s="203"/>
      <c r="AN166" s="201"/>
      <c r="AO166" s="203"/>
    </row>
    <row r="167" customFormat="false" ht="14.25" hidden="false" customHeight="true" outlineLevel="0" collapsed="false">
      <c r="A167" s="201"/>
      <c r="B167" s="201"/>
      <c r="C167" s="198"/>
      <c r="D167" s="198"/>
      <c r="E167" s="198"/>
      <c r="F167" s="201"/>
      <c r="G167" s="203"/>
      <c r="H167" s="203"/>
      <c r="I167" s="203"/>
      <c r="J167" s="203"/>
      <c r="K167" s="203"/>
      <c r="L167" s="203"/>
      <c r="M167" s="198"/>
      <c r="N167" s="198"/>
      <c r="O167" s="198"/>
      <c r="P167" s="198"/>
      <c r="Q167" s="198"/>
      <c r="R167" s="203"/>
      <c r="S167" s="203"/>
      <c r="T167" s="198"/>
      <c r="U167" s="198"/>
      <c r="V167" s="198"/>
      <c r="W167" s="204"/>
      <c r="X167" s="205"/>
      <c r="Y167" s="201"/>
      <c r="Z167" s="201"/>
      <c r="AA167" s="201"/>
      <c r="AB167" s="201"/>
      <c r="AC167" s="201"/>
      <c r="AD167" s="198"/>
      <c r="AE167" s="198"/>
      <c r="AF167" s="198"/>
      <c r="AG167" s="198"/>
      <c r="AH167" s="198"/>
      <c r="AI167" s="203"/>
      <c r="AJ167" s="203"/>
      <c r="AK167" s="203"/>
      <c r="AL167" s="203"/>
      <c r="AM167" s="203"/>
      <c r="AN167" s="201"/>
      <c r="AO167" s="203"/>
    </row>
    <row r="168" customFormat="false" ht="14.25" hidden="false" customHeight="true" outlineLevel="0" collapsed="false">
      <c r="A168" s="201"/>
      <c r="B168" s="201"/>
      <c r="C168" s="198"/>
      <c r="D168" s="198"/>
      <c r="E168" s="198"/>
      <c r="F168" s="201"/>
      <c r="G168" s="203"/>
      <c r="H168" s="203"/>
      <c r="I168" s="203"/>
      <c r="J168" s="203"/>
      <c r="K168" s="203"/>
      <c r="L168" s="203"/>
      <c r="M168" s="198"/>
      <c r="N168" s="198"/>
      <c r="O168" s="198"/>
      <c r="P168" s="198"/>
      <c r="Q168" s="198"/>
      <c r="R168" s="203"/>
      <c r="S168" s="203"/>
      <c r="T168" s="198"/>
      <c r="U168" s="198"/>
      <c r="V168" s="198"/>
      <c r="W168" s="204"/>
      <c r="X168" s="205"/>
      <c r="Y168" s="201"/>
      <c r="Z168" s="201"/>
      <c r="AA168" s="201"/>
      <c r="AB168" s="201"/>
      <c r="AC168" s="201"/>
      <c r="AD168" s="198"/>
      <c r="AE168" s="198"/>
      <c r="AF168" s="198"/>
      <c r="AG168" s="198"/>
      <c r="AH168" s="198"/>
      <c r="AI168" s="203"/>
      <c r="AJ168" s="203"/>
      <c r="AK168" s="203"/>
      <c r="AL168" s="203"/>
      <c r="AM168" s="203"/>
      <c r="AN168" s="201"/>
      <c r="AO168" s="203"/>
    </row>
    <row r="169" customFormat="false" ht="14.25" hidden="false" customHeight="true" outlineLevel="0" collapsed="false">
      <c r="A169" s="201"/>
      <c r="B169" s="201"/>
      <c r="C169" s="198"/>
      <c r="D169" s="198"/>
      <c r="E169" s="198"/>
      <c r="F169" s="201"/>
      <c r="G169" s="203"/>
      <c r="H169" s="203"/>
      <c r="I169" s="203"/>
      <c r="J169" s="203"/>
      <c r="K169" s="203"/>
      <c r="L169" s="203"/>
      <c r="M169" s="198"/>
      <c r="N169" s="198"/>
      <c r="O169" s="198"/>
      <c r="P169" s="198"/>
      <c r="Q169" s="198"/>
      <c r="R169" s="203"/>
      <c r="S169" s="203"/>
      <c r="T169" s="198"/>
      <c r="U169" s="198"/>
      <c r="V169" s="198"/>
      <c r="W169" s="204"/>
      <c r="X169" s="205"/>
      <c r="Y169" s="201"/>
      <c r="Z169" s="201"/>
      <c r="AA169" s="201"/>
      <c r="AB169" s="201"/>
      <c r="AC169" s="201"/>
      <c r="AD169" s="198"/>
      <c r="AE169" s="198"/>
      <c r="AF169" s="198"/>
      <c r="AG169" s="198"/>
      <c r="AH169" s="198"/>
      <c r="AI169" s="203"/>
      <c r="AJ169" s="203"/>
      <c r="AK169" s="203"/>
      <c r="AL169" s="203"/>
      <c r="AM169" s="203"/>
      <c r="AN169" s="201"/>
      <c r="AO169" s="203"/>
    </row>
    <row r="170" customFormat="false" ht="14.25" hidden="false" customHeight="true" outlineLevel="0" collapsed="false">
      <c r="A170" s="201"/>
      <c r="B170" s="201"/>
      <c r="C170" s="198"/>
      <c r="D170" s="198"/>
      <c r="E170" s="198"/>
      <c r="F170" s="201"/>
      <c r="G170" s="203"/>
      <c r="H170" s="203"/>
      <c r="I170" s="203"/>
      <c r="J170" s="203"/>
      <c r="K170" s="203"/>
      <c r="L170" s="203"/>
      <c r="M170" s="198"/>
      <c r="N170" s="198"/>
      <c r="O170" s="198"/>
      <c r="P170" s="198"/>
      <c r="Q170" s="198"/>
      <c r="R170" s="203"/>
      <c r="S170" s="203"/>
      <c r="T170" s="198"/>
      <c r="U170" s="198"/>
      <c r="V170" s="198"/>
      <c r="W170" s="204"/>
      <c r="X170" s="205"/>
      <c r="Y170" s="201"/>
      <c r="Z170" s="201"/>
      <c r="AA170" s="201"/>
      <c r="AB170" s="201"/>
      <c r="AC170" s="201"/>
      <c r="AD170" s="198"/>
      <c r="AE170" s="198"/>
      <c r="AF170" s="198"/>
      <c r="AG170" s="198"/>
      <c r="AH170" s="198"/>
      <c r="AI170" s="203"/>
      <c r="AJ170" s="203"/>
      <c r="AK170" s="203"/>
      <c r="AL170" s="203"/>
      <c r="AM170" s="203"/>
      <c r="AN170" s="201"/>
      <c r="AO170" s="203"/>
    </row>
    <row r="171" customFormat="false" ht="14.25" hidden="false" customHeight="true" outlineLevel="0" collapsed="false">
      <c r="A171" s="201"/>
      <c r="B171" s="201"/>
      <c r="C171" s="198"/>
      <c r="D171" s="198"/>
      <c r="E171" s="198"/>
      <c r="F171" s="201"/>
      <c r="G171" s="203"/>
      <c r="H171" s="203"/>
      <c r="I171" s="203"/>
      <c r="J171" s="203"/>
      <c r="K171" s="203"/>
      <c r="L171" s="203"/>
      <c r="M171" s="198"/>
      <c r="N171" s="198"/>
      <c r="O171" s="198"/>
      <c r="P171" s="198"/>
      <c r="Q171" s="198"/>
      <c r="R171" s="203"/>
      <c r="S171" s="203"/>
      <c r="T171" s="198"/>
      <c r="U171" s="198"/>
      <c r="V171" s="198"/>
      <c r="W171" s="204"/>
      <c r="X171" s="205"/>
      <c r="Y171" s="201"/>
      <c r="Z171" s="201"/>
      <c r="AA171" s="201"/>
      <c r="AB171" s="201"/>
      <c r="AC171" s="201"/>
      <c r="AD171" s="198"/>
      <c r="AE171" s="198"/>
      <c r="AF171" s="198"/>
      <c r="AG171" s="198"/>
      <c r="AH171" s="198"/>
      <c r="AI171" s="203"/>
      <c r="AJ171" s="203"/>
      <c r="AK171" s="203"/>
      <c r="AL171" s="203"/>
      <c r="AM171" s="203"/>
      <c r="AN171" s="201"/>
      <c r="AO171" s="203"/>
    </row>
    <row r="172" customFormat="false" ht="14.25" hidden="false" customHeight="true" outlineLevel="0" collapsed="false">
      <c r="A172" s="201"/>
      <c r="B172" s="201"/>
      <c r="C172" s="198"/>
      <c r="D172" s="198"/>
      <c r="E172" s="198"/>
      <c r="F172" s="201"/>
      <c r="G172" s="203"/>
      <c r="H172" s="203"/>
      <c r="I172" s="203"/>
      <c r="J172" s="203"/>
      <c r="K172" s="203"/>
      <c r="L172" s="203"/>
      <c r="M172" s="198"/>
      <c r="N172" s="198"/>
      <c r="O172" s="198"/>
      <c r="P172" s="198"/>
      <c r="Q172" s="198"/>
      <c r="R172" s="203"/>
      <c r="S172" s="203"/>
      <c r="T172" s="198"/>
      <c r="U172" s="198"/>
      <c r="V172" s="198"/>
      <c r="W172" s="204"/>
      <c r="X172" s="205"/>
      <c r="Y172" s="201"/>
      <c r="Z172" s="201"/>
      <c r="AA172" s="201"/>
      <c r="AB172" s="201"/>
      <c r="AC172" s="201"/>
      <c r="AD172" s="198"/>
      <c r="AE172" s="198"/>
      <c r="AF172" s="198"/>
      <c r="AG172" s="198"/>
      <c r="AH172" s="198"/>
      <c r="AI172" s="203"/>
      <c r="AJ172" s="203"/>
      <c r="AK172" s="203"/>
      <c r="AL172" s="203"/>
      <c r="AM172" s="203"/>
      <c r="AN172" s="201"/>
      <c r="AO172" s="203"/>
    </row>
    <row r="173" customFormat="false" ht="14.25" hidden="false" customHeight="true" outlineLevel="0" collapsed="false">
      <c r="A173" s="201"/>
      <c r="B173" s="201"/>
      <c r="C173" s="198"/>
      <c r="D173" s="198"/>
      <c r="E173" s="198"/>
      <c r="F173" s="201"/>
      <c r="G173" s="203"/>
      <c r="H173" s="203"/>
      <c r="I173" s="203"/>
      <c r="J173" s="203"/>
      <c r="K173" s="203"/>
      <c r="L173" s="203"/>
      <c r="M173" s="198"/>
      <c r="N173" s="198"/>
      <c r="O173" s="198"/>
      <c r="P173" s="198"/>
      <c r="Q173" s="198"/>
      <c r="R173" s="203"/>
      <c r="S173" s="203"/>
      <c r="T173" s="198"/>
      <c r="U173" s="198"/>
      <c r="V173" s="198"/>
      <c r="W173" s="204"/>
      <c r="X173" s="205"/>
      <c r="Y173" s="201"/>
      <c r="Z173" s="201"/>
      <c r="AA173" s="201"/>
      <c r="AB173" s="201"/>
      <c r="AC173" s="201"/>
      <c r="AD173" s="198"/>
      <c r="AE173" s="198"/>
      <c r="AF173" s="198"/>
      <c r="AG173" s="198"/>
      <c r="AH173" s="198"/>
      <c r="AI173" s="203"/>
      <c r="AJ173" s="203"/>
      <c r="AK173" s="203"/>
      <c r="AL173" s="203"/>
      <c r="AM173" s="203"/>
      <c r="AN173" s="201"/>
      <c r="AO173" s="203"/>
    </row>
    <row r="174" customFormat="false" ht="14.25" hidden="false" customHeight="true" outlineLevel="0" collapsed="false">
      <c r="A174" s="201"/>
      <c r="B174" s="201"/>
      <c r="C174" s="198"/>
      <c r="D174" s="198"/>
      <c r="E174" s="198"/>
      <c r="F174" s="201"/>
      <c r="G174" s="203"/>
      <c r="H174" s="203"/>
      <c r="I174" s="203"/>
      <c r="J174" s="203"/>
      <c r="K174" s="203"/>
      <c r="L174" s="203"/>
      <c r="M174" s="198"/>
      <c r="N174" s="198"/>
      <c r="O174" s="198"/>
      <c r="P174" s="198"/>
      <c r="Q174" s="198"/>
      <c r="R174" s="203"/>
      <c r="S174" s="203"/>
      <c r="T174" s="198"/>
      <c r="U174" s="198"/>
      <c r="V174" s="198"/>
      <c r="W174" s="204"/>
      <c r="X174" s="205"/>
      <c r="Y174" s="201"/>
      <c r="Z174" s="201"/>
      <c r="AA174" s="201"/>
      <c r="AB174" s="201"/>
      <c r="AC174" s="201"/>
      <c r="AD174" s="198"/>
      <c r="AE174" s="198"/>
      <c r="AF174" s="198"/>
      <c r="AG174" s="198"/>
      <c r="AH174" s="198"/>
      <c r="AI174" s="203"/>
      <c r="AJ174" s="203"/>
      <c r="AK174" s="203"/>
      <c r="AL174" s="203"/>
      <c r="AM174" s="203"/>
      <c r="AN174" s="201"/>
      <c r="AO174" s="203"/>
    </row>
    <row r="175" customFormat="false" ht="14.25" hidden="false" customHeight="true" outlineLevel="0" collapsed="false">
      <c r="A175" s="201"/>
      <c r="B175" s="201"/>
      <c r="C175" s="198"/>
      <c r="D175" s="198"/>
      <c r="E175" s="198"/>
      <c r="F175" s="201"/>
      <c r="G175" s="203"/>
      <c r="H175" s="203"/>
      <c r="I175" s="203"/>
      <c r="J175" s="203"/>
      <c r="K175" s="203"/>
      <c r="L175" s="203"/>
      <c r="M175" s="198"/>
      <c r="N175" s="198"/>
      <c r="O175" s="198"/>
      <c r="P175" s="198"/>
      <c r="Q175" s="198"/>
      <c r="R175" s="203"/>
      <c r="S175" s="203"/>
      <c r="T175" s="198"/>
      <c r="U175" s="198"/>
      <c r="V175" s="198"/>
      <c r="W175" s="204"/>
      <c r="X175" s="205"/>
      <c r="Y175" s="201"/>
      <c r="Z175" s="201"/>
      <c r="AA175" s="201"/>
      <c r="AB175" s="201"/>
      <c r="AC175" s="201"/>
      <c r="AD175" s="198"/>
      <c r="AE175" s="198"/>
      <c r="AF175" s="198"/>
      <c r="AG175" s="198"/>
      <c r="AH175" s="198"/>
      <c r="AI175" s="203"/>
      <c r="AJ175" s="203"/>
      <c r="AK175" s="203"/>
      <c r="AL175" s="203"/>
      <c r="AM175" s="203"/>
      <c r="AN175" s="201"/>
      <c r="AO175" s="203"/>
    </row>
    <row r="176" customFormat="false" ht="14.25" hidden="false" customHeight="true" outlineLevel="0" collapsed="false">
      <c r="A176" s="201"/>
      <c r="B176" s="201"/>
      <c r="C176" s="198"/>
      <c r="D176" s="198"/>
      <c r="E176" s="198"/>
      <c r="F176" s="201"/>
      <c r="G176" s="203"/>
      <c r="H176" s="203"/>
      <c r="I176" s="203"/>
      <c r="J176" s="203"/>
      <c r="K176" s="203"/>
      <c r="L176" s="203"/>
      <c r="M176" s="198"/>
      <c r="N176" s="198"/>
      <c r="O176" s="198"/>
      <c r="P176" s="198"/>
      <c r="Q176" s="198"/>
      <c r="R176" s="203"/>
      <c r="S176" s="203"/>
      <c r="T176" s="198"/>
      <c r="U176" s="198"/>
      <c r="V176" s="198"/>
      <c r="W176" s="204"/>
      <c r="X176" s="205"/>
      <c r="Y176" s="201"/>
      <c r="Z176" s="201"/>
      <c r="AA176" s="201"/>
      <c r="AB176" s="201"/>
      <c r="AC176" s="201"/>
      <c r="AD176" s="198"/>
      <c r="AE176" s="198"/>
      <c r="AF176" s="198"/>
      <c r="AG176" s="198"/>
      <c r="AH176" s="198"/>
      <c r="AI176" s="203"/>
      <c r="AJ176" s="203"/>
      <c r="AK176" s="203"/>
      <c r="AL176" s="203"/>
      <c r="AM176" s="203"/>
      <c r="AN176" s="201"/>
      <c r="AO176" s="203"/>
    </row>
    <row r="177" customFormat="false" ht="14.25" hidden="false" customHeight="true" outlineLevel="0" collapsed="false">
      <c r="A177" s="201"/>
      <c r="B177" s="201"/>
      <c r="C177" s="198"/>
      <c r="D177" s="198"/>
      <c r="E177" s="198"/>
      <c r="F177" s="201"/>
      <c r="G177" s="203"/>
      <c r="H177" s="203"/>
      <c r="I177" s="203"/>
      <c r="J177" s="203"/>
      <c r="K177" s="203"/>
      <c r="L177" s="203"/>
      <c r="M177" s="198"/>
      <c r="N177" s="198"/>
      <c r="O177" s="198"/>
      <c r="P177" s="198"/>
      <c r="Q177" s="198"/>
      <c r="R177" s="203"/>
      <c r="S177" s="203"/>
      <c r="T177" s="198"/>
      <c r="U177" s="198"/>
      <c r="V177" s="198"/>
      <c r="W177" s="204"/>
      <c r="X177" s="205"/>
      <c r="Y177" s="201"/>
      <c r="Z177" s="201"/>
      <c r="AA177" s="201"/>
      <c r="AB177" s="201"/>
      <c r="AC177" s="201"/>
      <c r="AD177" s="198"/>
      <c r="AE177" s="198"/>
      <c r="AF177" s="198"/>
      <c r="AG177" s="198"/>
      <c r="AH177" s="198"/>
      <c r="AI177" s="203"/>
      <c r="AJ177" s="203"/>
      <c r="AK177" s="203"/>
      <c r="AL177" s="203"/>
      <c r="AM177" s="203"/>
      <c r="AN177" s="201"/>
      <c r="AO177" s="203"/>
    </row>
    <row r="178" customFormat="false" ht="14.25" hidden="false" customHeight="true" outlineLevel="0" collapsed="false">
      <c r="A178" s="201"/>
      <c r="B178" s="201"/>
      <c r="C178" s="198"/>
      <c r="D178" s="198"/>
      <c r="E178" s="198"/>
      <c r="F178" s="201"/>
      <c r="G178" s="203"/>
      <c r="H178" s="203"/>
      <c r="I178" s="203"/>
      <c r="J178" s="203"/>
      <c r="K178" s="203"/>
      <c r="L178" s="203"/>
      <c r="M178" s="198"/>
      <c r="N178" s="198"/>
      <c r="O178" s="198"/>
      <c r="P178" s="198"/>
      <c r="Q178" s="198"/>
      <c r="R178" s="203"/>
      <c r="S178" s="203"/>
      <c r="T178" s="198"/>
      <c r="U178" s="198"/>
      <c r="V178" s="198"/>
      <c r="W178" s="204"/>
      <c r="X178" s="205"/>
      <c r="Y178" s="201"/>
      <c r="Z178" s="201"/>
      <c r="AA178" s="201"/>
      <c r="AB178" s="201"/>
      <c r="AC178" s="201"/>
      <c r="AD178" s="198"/>
      <c r="AE178" s="198"/>
      <c r="AF178" s="198"/>
      <c r="AG178" s="198"/>
      <c r="AH178" s="198"/>
      <c r="AI178" s="203"/>
      <c r="AJ178" s="203"/>
      <c r="AK178" s="203"/>
      <c r="AL178" s="203"/>
      <c r="AM178" s="203"/>
      <c r="AN178" s="201"/>
      <c r="AO178" s="203"/>
    </row>
    <row r="179" customFormat="false" ht="14.25" hidden="false" customHeight="true" outlineLevel="0" collapsed="false">
      <c r="A179" s="201"/>
      <c r="B179" s="201"/>
      <c r="C179" s="198"/>
      <c r="D179" s="198"/>
      <c r="E179" s="198"/>
      <c r="F179" s="201"/>
      <c r="G179" s="203"/>
      <c r="H179" s="203"/>
      <c r="I179" s="203"/>
      <c r="J179" s="203"/>
      <c r="K179" s="203"/>
      <c r="L179" s="203"/>
      <c r="M179" s="198"/>
      <c r="N179" s="198"/>
      <c r="O179" s="198"/>
      <c r="P179" s="198"/>
      <c r="Q179" s="198"/>
      <c r="R179" s="203"/>
      <c r="S179" s="203"/>
      <c r="T179" s="198"/>
      <c r="U179" s="198"/>
      <c r="V179" s="198"/>
      <c r="W179" s="204"/>
      <c r="X179" s="205"/>
      <c r="Y179" s="201"/>
      <c r="Z179" s="201"/>
      <c r="AA179" s="201"/>
      <c r="AB179" s="201"/>
      <c r="AC179" s="201"/>
      <c r="AD179" s="198"/>
      <c r="AE179" s="198"/>
      <c r="AF179" s="198"/>
      <c r="AG179" s="198"/>
      <c r="AH179" s="198"/>
      <c r="AI179" s="203"/>
      <c r="AJ179" s="203"/>
      <c r="AK179" s="203"/>
      <c r="AL179" s="203"/>
      <c r="AM179" s="203"/>
      <c r="AN179" s="201"/>
      <c r="AO179" s="203"/>
    </row>
    <row r="180" customFormat="false" ht="14.25" hidden="false" customHeight="true" outlineLevel="0" collapsed="false">
      <c r="A180" s="201"/>
      <c r="B180" s="201"/>
      <c r="C180" s="198"/>
      <c r="D180" s="198"/>
      <c r="E180" s="198"/>
      <c r="F180" s="201"/>
      <c r="G180" s="203"/>
      <c r="H180" s="203"/>
      <c r="I180" s="203"/>
      <c r="J180" s="203"/>
      <c r="K180" s="203"/>
      <c r="L180" s="203"/>
      <c r="M180" s="198"/>
      <c r="N180" s="198"/>
      <c r="O180" s="198"/>
      <c r="P180" s="198"/>
      <c r="Q180" s="198"/>
      <c r="R180" s="203"/>
      <c r="S180" s="203"/>
      <c r="T180" s="198"/>
      <c r="U180" s="198"/>
      <c r="V180" s="198"/>
      <c r="W180" s="204"/>
      <c r="X180" s="205"/>
      <c r="Y180" s="201"/>
      <c r="Z180" s="201"/>
      <c r="AA180" s="201"/>
      <c r="AB180" s="201"/>
      <c r="AC180" s="201"/>
      <c r="AD180" s="198"/>
      <c r="AE180" s="198"/>
      <c r="AF180" s="198"/>
      <c r="AG180" s="198"/>
      <c r="AH180" s="198"/>
      <c r="AI180" s="203"/>
      <c r="AJ180" s="203"/>
      <c r="AK180" s="203"/>
      <c r="AL180" s="203"/>
      <c r="AM180" s="203"/>
      <c r="AN180" s="201"/>
      <c r="AO180" s="203"/>
    </row>
    <row r="181" customFormat="false" ht="14.25" hidden="false" customHeight="true" outlineLevel="0" collapsed="false">
      <c r="A181" s="201"/>
      <c r="B181" s="201"/>
      <c r="C181" s="198"/>
      <c r="D181" s="198"/>
      <c r="E181" s="198"/>
      <c r="F181" s="201"/>
      <c r="G181" s="203"/>
      <c r="H181" s="203"/>
      <c r="I181" s="203"/>
      <c r="J181" s="203"/>
      <c r="K181" s="203"/>
      <c r="L181" s="203"/>
      <c r="M181" s="198"/>
      <c r="N181" s="198"/>
      <c r="O181" s="198"/>
      <c r="P181" s="198"/>
      <c r="Q181" s="198"/>
      <c r="R181" s="203"/>
      <c r="S181" s="203"/>
      <c r="T181" s="198"/>
      <c r="U181" s="198"/>
      <c r="V181" s="198"/>
      <c r="W181" s="204"/>
      <c r="X181" s="205"/>
      <c r="Y181" s="201"/>
      <c r="Z181" s="201"/>
      <c r="AA181" s="201"/>
      <c r="AB181" s="201"/>
      <c r="AC181" s="201"/>
      <c r="AD181" s="198"/>
      <c r="AE181" s="198"/>
      <c r="AF181" s="198"/>
      <c r="AG181" s="198"/>
      <c r="AH181" s="198"/>
      <c r="AI181" s="203"/>
      <c r="AJ181" s="203"/>
      <c r="AK181" s="203"/>
      <c r="AL181" s="203"/>
      <c r="AM181" s="203"/>
      <c r="AN181" s="201"/>
      <c r="AO181" s="203"/>
    </row>
    <row r="182" customFormat="false" ht="14.25" hidden="false" customHeight="true" outlineLevel="0" collapsed="false">
      <c r="A182" s="201"/>
      <c r="B182" s="201"/>
      <c r="C182" s="198"/>
      <c r="D182" s="198"/>
      <c r="E182" s="198"/>
      <c r="F182" s="201"/>
      <c r="G182" s="203"/>
      <c r="H182" s="203"/>
      <c r="I182" s="203"/>
      <c r="J182" s="203"/>
      <c r="K182" s="203"/>
      <c r="L182" s="203"/>
      <c r="M182" s="198"/>
      <c r="N182" s="198"/>
      <c r="O182" s="198"/>
      <c r="P182" s="198"/>
      <c r="Q182" s="198"/>
      <c r="R182" s="203"/>
      <c r="S182" s="203"/>
      <c r="T182" s="198"/>
      <c r="U182" s="198"/>
      <c r="V182" s="198"/>
      <c r="W182" s="204"/>
      <c r="X182" s="205"/>
      <c r="Y182" s="201"/>
      <c r="Z182" s="201"/>
      <c r="AA182" s="201"/>
      <c r="AB182" s="201"/>
      <c r="AC182" s="201"/>
      <c r="AD182" s="198"/>
      <c r="AE182" s="198"/>
      <c r="AF182" s="198"/>
      <c r="AG182" s="198"/>
      <c r="AH182" s="198"/>
      <c r="AI182" s="203"/>
      <c r="AJ182" s="203"/>
      <c r="AK182" s="203"/>
      <c r="AL182" s="203"/>
      <c r="AM182" s="203"/>
      <c r="AN182" s="201"/>
      <c r="AO182" s="203"/>
    </row>
    <row r="183" customFormat="false" ht="14.25" hidden="false" customHeight="true" outlineLevel="0" collapsed="false">
      <c r="A183" s="201"/>
      <c r="B183" s="201"/>
      <c r="C183" s="198"/>
      <c r="D183" s="198"/>
      <c r="E183" s="198"/>
      <c r="F183" s="201"/>
      <c r="G183" s="203"/>
      <c r="H183" s="203"/>
      <c r="I183" s="203"/>
      <c r="J183" s="203"/>
      <c r="K183" s="203"/>
      <c r="L183" s="203"/>
      <c r="M183" s="198"/>
      <c r="N183" s="198"/>
      <c r="O183" s="198"/>
      <c r="P183" s="198"/>
      <c r="Q183" s="198"/>
      <c r="R183" s="203"/>
      <c r="S183" s="203"/>
      <c r="T183" s="198"/>
      <c r="U183" s="198"/>
      <c r="V183" s="198"/>
      <c r="W183" s="204"/>
      <c r="X183" s="205"/>
      <c r="Y183" s="201"/>
      <c r="Z183" s="201"/>
      <c r="AA183" s="201"/>
      <c r="AB183" s="201"/>
      <c r="AC183" s="201"/>
      <c r="AD183" s="198"/>
      <c r="AE183" s="198"/>
      <c r="AF183" s="198"/>
      <c r="AG183" s="198"/>
      <c r="AH183" s="198"/>
      <c r="AI183" s="203"/>
      <c r="AJ183" s="203"/>
      <c r="AK183" s="203"/>
      <c r="AL183" s="203"/>
      <c r="AM183" s="203"/>
      <c r="AN183" s="201"/>
      <c r="AO183" s="203"/>
    </row>
    <row r="184" customFormat="false" ht="14.25" hidden="false" customHeight="true" outlineLevel="0" collapsed="false">
      <c r="A184" s="201"/>
      <c r="B184" s="201"/>
      <c r="C184" s="198"/>
      <c r="D184" s="198"/>
      <c r="E184" s="198"/>
      <c r="F184" s="201"/>
      <c r="G184" s="203"/>
      <c r="H184" s="203"/>
      <c r="I184" s="203"/>
      <c r="J184" s="203"/>
      <c r="K184" s="203"/>
      <c r="L184" s="203"/>
      <c r="M184" s="198"/>
      <c r="N184" s="198"/>
      <c r="O184" s="198"/>
      <c r="P184" s="198"/>
      <c r="Q184" s="198"/>
      <c r="R184" s="203"/>
      <c r="S184" s="203"/>
      <c r="T184" s="198"/>
      <c r="U184" s="198"/>
      <c r="V184" s="198"/>
      <c r="W184" s="204"/>
      <c r="X184" s="205"/>
      <c r="Y184" s="201"/>
      <c r="Z184" s="201"/>
      <c r="AA184" s="201"/>
      <c r="AB184" s="201"/>
      <c r="AC184" s="201"/>
      <c r="AD184" s="198"/>
      <c r="AE184" s="198"/>
      <c r="AF184" s="198"/>
      <c r="AG184" s="198"/>
      <c r="AH184" s="198"/>
      <c r="AI184" s="203"/>
      <c r="AJ184" s="203"/>
      <c r="AK184" s="203"/>
      <c r="AL184" s="203"/>
      <c r="AM184" s="203"/>
      <c r="AN184" s="201"/>
      <c r="AO184" s="203"/>
    </row>
    <row r="185" customFormat="false" ht="14.25" hidden="false" customHeight="true" outlineLevel="0" collapsed="false">
      <c r="A185" s="201"/>
      <c r="B185" s="201"/>
      <c r="C185" s="198"/>
      <c r="D185" s="198"/>
      <c r="E185" s="198"/>
      <c r="F185" s="201"/>
      <c r="G185" s="203"/>
      <c r="H185" s="203"/>
      <c r="I185" s="203"/>
      <c r="J185" s="203"/>
      <c r="K185" s="203"/>
      <c r="L185" s="203"/>
      <c r="M185" s="198"/>
      <c r="N185" s="198"/>
      <c r="O185" s="198"/>
      <c r="P185" s="198"/>
      <c r="Q185" s="198"/>
      <c r="R185" s="203"/>
      <c r="S185" s="203"/>
      <c r="T185" s="198"/>
      <c r="U185" s="198"/>
      <c r="V185" s="198"/>
      <c r="W185" s="204"/>
      <c r="X185" s="205"/>
      <c r="Y185" s="201"/>
      <c r="Z185" s="201"/>
      <c r="AA185" s="201"/>
      <c r="AB185" s="201"/>
      <c r="AC185" s="201"/>
      <c r="AD185" s="198"/>
      <c r="AE185" s="198"/>
      <c r="AF185" s="198"/>
      <c r="AG185" s="198"/>
      <c r="AH185" s="198"/>
      <c r="AI185" s="203"/>
      <c r="AJ185" s="203"/>
      <c r="AK185" s="203"/>
      <c r="AL185" s="203"/>
      <c r="AM185" s="203"/>
      <c r="AN185" s="201"/>
      <c r="AO185" s="203"/>
    </row>
    <row r="186" customFormat="false" ht="14.25" hidden="false" customHeight="true" outlineLevel="0" collapsed="false">
      <c r="A186" s="201"/>
      <c r="B186" s="201"/>
      <c r="C186" s="198"/>
      <c r="D186" s="198"/>
      <c r="E186" s="198"/>
      <c r="F186" s="201"/>
      <c r="G186" s="203"/>
      <c r="H186" s="203"/>
      <c r="I186" s="203"/>
      <c r="J186" s="203"/>
      <c r="K186" s="203"/>
      <c r="L186" s="203"/>
      <c r="M186" s="198"/>
      <c r="N186" s="198"/>
      <c r="O186" s="198"/>
      <c r="P186" s="198"/>
      <c r="Q186" s="198"/>
      <c r="R186" s="203"/>
      <c r="S186" s="203"/>
      <c r="T186" s="198"/>
      <c r="U186" s="198"/>
      <c r="V186" s="198"/>
      <c r="W186" s="204"/>
      <c r="X186" s="205"/>
      <c r="Y186" s="201"/>
      <c r="Z186" s="201"/>
      <c r="AA186" s="201"/>
      <c r="AB186" s="201"/>
      <c r="AC186" s="201"/>
      <c r="AD186" s="198"/>
      <c r="AE186" s="198"/>
      <c r="AF186" s="198"/>
      <c r="AG186" s="198"/>
      <c r="AH186" s="198"/>
      <c r="AI186" s="203"/>
      <c r="AJ186" s="203"/>
      <c r="AK186" s="203"/>
      <c r="AL186" s="203"/>
      <c r="AM186" s="203"/>
      <c r="AN186" s="201"/>
      <c r="AO186" s="203"/>
    </row>
    <row r="187" customFormat="false" ht="14.25" hidden="false" customHeight="true" outlineLevel="0" collapsed="false">
      <c r="A187" s="201"/>
      <c r="B187" s="201"/>
      <c r="C187" s="198"/>
      <c r="D187" s="198"/>
      <c r="E187" s="198"/>
      <c r="F187" s="201"/>
      <c r="G187" s="203"/>
      <c r="H187" s="203"/>
      <c r="I187" s="203"/>
      <c r="J187" s="203"/>
      <c r="K187" s="203"/>
      <c r="L187" s="203"/>
      <c r="M187" s="198"/>
      <c r="N187" s="198"/>
      <c r="O187" s="198"/>
      <c r="P187" s="198"/>
      <c r="Q187" s="198"/>
      <c r="R187" s="203"/>
      <c r="S187" s="203"/>
      <c r="T187" s="198"/>
      <c r="U187" s="198"/>
      <c r="V187" s="198"/>
      <c r="W187" s="204"/>
      <c r="X187" s="205"/>
      <c r="Y187" s="201"/>
      <c r="Z187" s="201"/>
      <c r="AA187" s="201"/>
      <c r="AB187" s="201"/>
      <c r="AC187" s="201"/>
      <c r="AD187" s="198"/>
      <c r="AE187" s="198"/>
      <c r="AF187" s="198"/>
      <c r="AG187" s="198"/>
      <c r="AH187" s="198"/>
      <c r="AI187" s="203"/>
      <c r="AJ187" s="203"/>
      <c r="AK187" s="203"/>
      <c r="AL187" s="203"/>
      <c r="AM187" s="203"/>
      <c r="AN187" s="201"/>
      <c r="AO187" s="203"/>
    </row>
    <row r="188" customFormat="false" ht="14.25" hidden="false" customHeight="true" outlineLevel="0" collapsed="false">
      <c r="A188" s="201"/>
      <c r="B188" s="201"/>
      <c r="C188" s="198"/>
      <c r="D188" s="198"/>
      <c r="E188" s="198"/>
      <c r="F188" s="201"/>
      <c r="G188" s="203"/>
      <c r="H188" s="203"/>
      <c r="I188" s="203"/>
      <c r="J188" s="203"/>
      <c r="K188" s="203"/>
      <c r="L188" s="203"/>
      <c r="M188" s="198"/>
      <c r="N188" s="198"/>
      <c r="O188" s="198"/>
      <c r="P188" s="198"/>
      <c r="Q188" s="198"/>
      <c r="R188" s="203"/>
      <c r="S188" s="203"/>
      <c r="T188" s="198"/>
      <c r="U188" s="198"/>
      <c r="V188" s="198"/>
      <c r="W188" s="204"/>
      <c r="X188" s="205"/>
      <c r="Y188" s="201"/>
      <c r="Z188" s="201"/>
      <c r="AA188" s="201"/>
      <c r="AB188" s="201"/>
      <c r="AC188" s="201"/>
      <c r="AD188" s="198"/>
      <c r="AE188" s="198"/>
      <c r="AF188" s="198"/>
      <c r="AG188" s="198"/>
      <c r="AH188" s="198"/>
      <c r="AI188" s="203"/>
      <c r="AJ188" s="203"/>
      <c r="AK188" s="203"/>
      <c r="AL188" s="203"/>
      <c r="AM188" s="203"/>
      <c r="AN188" s="201"/>
      <c r="AO188" s="203"/>
    </row>
    <row r="189" customFormat="false" ht="14.25" hidden="false" customHeight="true" outlineLevel="0" collapsed="false">
      <c r="A189" s="201"/>
      <c r="B189" s="201"/>
      <c r="C189" s="198"/>
      <c r="D189" s="198"/>
      <c r="E189" s="198"/>
      <c r="F189" s="201"/>
      <c r="G189" s="203"/>
      <c r="H189" s="203"/>
      <c r="I189" s="203"/>
      <c r="J189" s="203"/>
      <c r="K189" s="203"/>
      <c r="L189" s="203"/>
      <c r="M189" s="198"/>
      <c r="N189" s="198"/>
      <c r="O189" s="198"/>
      <c r="P189" s="198"/>
      <c r="Q189" s="198"/>
      <c r="R189" s="203"/>
      <c r="S189" s="203"/>
      <c r="T189" s="198"/>
      <c r="U189" s="198"/>
      <c r="V189" s="198"/>
      <c r="W189" s="204"/>
      <c r="X189" s="205"/>
      <c r="Y189" s="201"/>
      <c r="Z189" s="201"/>
      <c r="AA189" s="201"/>
      <c r="AB189" s="201"/>
      <c r="AC189" s="201"/>
      <c r="AD189" s="198"/>
      <c r="AE189" s="198"/>
      <c r="AF189" s="198"/>
      <c r="AG189" s="198"/>
      <c r="AH189" s="198"/>
      <c r="AI189" s="203"/>
      <c r="AJ189" s="203"/>
      <c r="AK189" s="203"/>
      <c r="AL189" s="203"/>
      <c r="AM189" s="203"/>
      <c r="AN189" s="201"/>
      <c r="AO189" s="203"/>
    </row>
    <row r="190" customFormat="false" ht="14.25" hidden="false" customHeight="true" outlineLevel="0" collapsed="false">
      <c r="A190" s="201"/>
      <c r="B190" s="201"/>
      <c r="C190" s="198"/>
      <c r="D190" s="198"/>
      <c r="E190" s="198"/>
      <c r="F190" s="201"/>
      <c r="G190" s="203"/>
      <c r="H190" s="203"/>
      <c r="I190" s="203"/>
      <c r="J190" s="203"/>
      <c r="K190" s="203"/>
      <c r="L190" s="203"/>
      <c r="M190" s="198"/>
      <c r="N190" s="198"/>
      <c r="O190" s="198"/>
      <c r="P190" s="198"/>
      <c r="Q190" s="198"/>
      <c r="R190" s="203"/>
      <c r="S190" s="203"/>
      <c r="T190" s="198"/>
      <c r="U190" s="198"/>
      <c r="V190" s="198"/>
      <c r="W190" s="204"/>
      <c r="X190" s="205"/>
      <c r="Y190" s="201"/>
      <c r="Z190" s="201"/>
      <c r="AA190" s="201"/>
      <c r="AB190" s="201"/>
      <c r="AC190" s="201"/>
      <c r="AD190" s="198"/>
      <c r="AE190" s="198"/>
      <c r="AF190" s="198"/>
      <c r="AG190" s="198"/>
      <c r="AH190" s="198"/>
      <c r="AI190" s="203"/>
      <c r="AJ190" s="203"/>
      <c r="AK190" s="203"/>
      <c r="AL190" s="203"/>
      <c r="AM190" s="203"/>
      <c r="AN190" s="201"/>
      <c r="AO190" s="203"/>
    </row>
    <row r="191" customFormat="false" ht="14.25" hidden="false" customHeight="true" outlineLevel="0" collapsed="false">
      <c r="A191" s="201"/>
      <c r="B191" s="201"/>
      <c r="C191" s="198"/>
      <c r="D191" s="198"/>
      <c r="E191" s="198"/>
      <c r="F191" s="201"/>
      <c r="G191" s="203"/>
      <c r="H191" s="203"/>
      <c r="I191" s="203"/>
      <c r="J191" s="203"/>
      <c r="K191" s="203"/>
      <c r="L191" s="203"/>
      <c r="M191" s="198"/>
      <c r="N191" s="198"/>
      <c r="O191" s="198"/>
      <c r="P191" s="198"/>
      <c r="Q191" s="198"/>
      <c r="R191" s="203"/>
      <c r="S191" s="203"/>
      <c r="T191" s="198"/>
      <c r="U191" s="198"/>
      <c r="V191" s="198"/>
      <c r="W191" s="204"/>
      <c r="X191" s="205"/>
      <c r="Y191" s="201"/>
      <c r="Z191" s="201"/>
      <c r="AA191" s="201"/>
      <c r="AB191" s="201"/>
      <c r="AC191" s="201"/>
      <c r="AD191" s="198"/>
      <c r="AE191" s="198"/>
      <c r="AF191" s="198"/>
      <c r="AG191" s="198"/>
      <c r="AH191" s="198"/>
      <c r="AI191" s="203"/>
      <c r="AJ191" s="203"/>
      <c r="AK191" s="203"/>
      <c r="AL191" s="203"/>
      <c r="AM191" s="203"/>
      <c r="AN191" s="201"/>
      <c r="AO191" s="203"/>
    </row>
    <row r="192" customFormat="false" ht="14.25" hidden="false" customHeight="true" outlineLevel="0" collapsed="false">
      <c r="A192" s="201"/>
      <c r="B192" s="201"/>
      <c r="C192" s="198"/>
      <c r="D192" s="198"/>
      <c r="E192" s="198"/>
      <c r="F192" s="201"/>
      <c r="G192" s="203"/>
      <c r="H192" s="203"/>
      <c r="I192" s="203"/>
      <c r="J192" s="203"/>
      <c r="K192" s="203"/>
      <c r="L192" s="203"/>
      <c r="M192" s="198"/>
      <c r="N192" s="198"/>
      <c r="O192" s="198"/>
      <c r="P192" s="198"/>
      <c r="Q192" s="198"/>
      <c r="R192" s="203"/>
      <c r="S192" s="203"/>
      <c r="T192" s="198"/>
      <c r="U192" s="198"/>
      <c r="V192" s="198"/>
      <c r="W192" s="204"/>
      <c r="X192" s="205"/>
      <c r="Y192" s="201"/>
      <c r="Z192" s="201"/>
      <c r="AA192" s="201"/>
      <c r="AB192" s="201"/>
      <c r="AC192" s="201"/>
      <c r="AD192" s="198"/>
      <c r="AE192" s="198"/>
      <c r="AF192" s="198"/>
      <c r="AG192" s="198"/>
      <c r="AH192" s="198"/>
      <c r="AI192" s="203"/>
      <c r="AJ192" s="203"/>
      <c r="AK192" s="203"/>
      <c r="AL192" s="203"/>
      <c r="AM192" s="203"/>
      <c r="AN192" s="201"/>
      <c r="AO192" s="203"/>
    </row>
    <row r="193" customFormat="false" ht="14.25" hidden="false" customHeight="true" outlineLevel="0" collapsed="false">
      <c r="A193" s="201"/>
      <c r="B193" s="201"/>
      <c r="C193" s="198"/>
      <c r="D193" s="198"/>
      <c r="E193" s="198"/>
      <c r="F193" s="201"/>
      <c r="G193" s="203"/>
      <c r="H193" s="203"/>
      <c r="I193" s="203"/>
      <c r="J193" s="203"/>
      <c r="K193" s="203"/>
      <c r="L193" s="203"/>
      <c r="M193" s="198"/>
      <c r="N193" s="198"/>
      <c r="O193" s="198"/>
      <c r="P193" s="198"/>
      <c r="Q193" s="198"/>
      <c r="R193" s="203"/>
      <c r="S193" s="203"/>
      <c r="T193" s="198"/>
      <c r="U193" s="198"/>
      <c r="V193" s="198"/>
      <c r="W193" s="204"/>
      <c r="X193" s="205"/>
      <c r="Y193" s="201"/>
      <c r="Z193" s="201"/>
      <c r="AA193" s="201"/>
      <c r="AB193" s="201"/>
      <c r="AC193" s="201"/>
      <c r="AD193" s="198"/>
      <c r="AE193" s="198"/>
      <c r="AF193" s="198"/>
      <c r="AG193" s="198"/>
      <c r="AH193" s="198"/>
      <c r="AI193" s="203"/>
      <c r="AJ193" s="203"/>
      <c r="AK193" s="203"/>
      <c r="AL193" s="203"/>
      <c r="AM193" s="203"/>
      <c r="AN193" s="201"/>
      <c r="AO193" s="203"/>
    </row>
    <row r="194" customFormat="false" ht="14.25" hidden="false" customHeight="true" outlineLevel="0" collapsed="false">
      <c r="A194" s="201"/>
      <c r="B194" s="201"/>
      <c r="C194" s="198"/>
      <c r="D194" s="198"/>
      <c r="E194" s="198"/>
      <c r="F194" s="201"/>
      <c r="G194" s="203"/>
      <c r="H194" s="203"/>
      <c r="I194" s="203"/>
      <c r="J194" s="203"/>
      <c r="K194" s="203"/>
      <c r="L194" s="203"/>
      <c r="M194" s="198"/>
      <c r="N194" s="198"/>
      <c r="O194" s="198"/>
      <c r="P194" s="198"/>
      <c r="Q194" s="198"/>
      <c r="R194" s="203"/>
      <c r="S194" s="203"/>
      <c r="T194" s="198"/>
      <c r="U194" s="198"/>
      <c r="V194" s="198"/>
      <c r="W194" s="204"/>
      <c r="X194" s="205"/>
      <c r="Y194" s="201"/>
      <c r="Z194" s="201"/>
      <c r="AA194" s="201"/>
      <c r="AB194" s="201"/>
      <c r="AC194" s="201"/>
      <c r="AD194" s="198"/>
      <c r="AE194" s="198"/>
      <c r="AF194" s="198"/>
      <c r="AG194" s="198"/>
      <c r="AH194" s="198"/>
      <c r="AI194" s="203"/>
      <c r="AJ194" s="203"/>
      <c r="AK194" s="203"/>
      <c r="AL194" s="203"/>
      <c r="AM194" s="203"/>
      <c r="AN194" s="201"/>
      <c r="AO194" s="203"/>
    </row>
    <row r="195" customFormat="false" ht="14.25" hidden="false" customHeight="true" outlineLevel="0" collapsed="false">
      <c r="A195" s="201"/>
      <c r="B195" s="201"/>
      <c r="C195" s="198"/>
      <c r="D195" s="198"/>
      <c r="E195" s="198"/>
      <c r="F195" s="201"/>
      <c r="G195" s="203"/>
      <c r="H195" s="203"/>
      <c r="I195" s="203"/>
      <c r="J195" s="203"/>
      <c r="K195" s="203"/>
      <c r="L195" s="203"/>
      <c r="M195" s="198"/>
      <c r="N195" s="198"/>
      <c r="O195" s="198"/>
      <c r="P195" s="198"/>
      <c r="Q195" s="198"/>
      <c r="R195" s="203"/>
      <c r="S195" s="203"/>
      <c r="T195" s="198"/>
      <c r="U195" s="198"/>
      <c r="V195" s="198"/>
      <c r="W195" s="204"/>
      <c r="X195" s="205"/>
      <c r="Y195" s="201"/>
      <c r="Z195" s="201"/>
      <c r="AA195" s="201"/>
      <c r="AB195" s="201"/>
      <c r="AC195" s="201"/>
      <c r="AD195" s="198"/>
      <c r="AE195" s="198"/>
      <c r="AF195" s="198"/>
      <c r="AG195" s="198"/>
      <c r="AH195" s="198"/>
      <c r="AI195" s="203"/>
      <c r="AJ195" s="203"/>
      <c r="AK195" s="203"/>
      <c r="AL195" s="203"/>
      <c r="AM195" s="203"/>
      <c r="AN195" s="201"/>
      <c r="AO195" s="203"/>
    </row>
    <row r="196" customFormat="false" ht="14.25" hidden="false" customHeight="true" outlineLevel="0" collapsed="false">
      <c r="A196" s="201"/>
      <c r="B196" s="201"/>
      <c r="C196" s="198"/>
      <c r="D196" s="198"/>
      <c r="E196" s="198"/>
      <c r="F196" s="201"/>
      <c r="G196" s="203"/>
      <c r="H196" s="203"/>
      <c r="I196" s="203"/>
      <c r="J196" s="203"/>
      <c r="K196" s="203"/>
      <c r="L196" s="203"/>
      <c r="M196" s="198"/>
      <c r="N196" s="198"/>
      <c r="O196" s="198"/>
      <c r="P196" s="198"/>
      <c r="Q196" s="198"/>
      <c r="R196" s="203"/>
      <c r="S196" s="203"/>
      <c r="T196" s="198"/>
      <c r="U196" s="198"/>
      <c r="V196" s="198"/>
      <c r="W196" s="204"/>
      <c r="X196" s="205"/>
      <c r="Y196" s="201"/>
      <c r="Z196" s="201"/>
      <c r="AA196" s="201"/>
      <c r="AB196" s="201"/>
      <c r="AC196" s="201"/>
      <c r="AD196" s="198"/>
      <c r="AE196" s="198"/>
      <c r="AF196" s="198"/>
      <c r="AG196" s="198"/>
      <c r="AH196" s="198"/>
      <c r="AI196" s="203"/>
      <c r="AJ196" s="203"/>
      <c r="AK196" s="203"/>
      <c r="AL196" s="203"/>
      <c r="AM196" s="203"/>
      <c r="AN196" s="201"/>
      <c r="AO196" s="203"/>
    </row>
    <row r="197" customFormat="false" ht="14.25" hidden="false" customHeight="true" outlineLevel="0" collapsed="false">
      <c r="A197" s="201"/>
      <c r="B197" s="201"/>
      <c r="C197" s="198"/>
      <c r="D197" s="198"/>
      <c r="E197" s="198"/>
      <c r="F197" s="201"/>
      <c r="G197" s="203"/>
      <c r="H197" s="203"/>
      <c r="I197" s="203"/>
      <c r="J197" s="203"/>
      <c r="K197" s="203"/>
      <c r="L197" s="203"/>
      <c r="M197" s="198"/>
      <c r="N197" s="198"/>
      <c r="O197" s="198"/>
      <c r="P197" s="198"/>
      <c r="Q197" s="198"/>
      <c r="R197" s="203"/>
      <c r="S197" s="203"/>
      <c r="T197" s="198"/>
      <c r="U197" s="198"/>
      <c r="V197" s="198"/>
      <c r="W197" s="204"/>
      <c r="X197" s="205"/>
      <c r="Y197" s="201"/>
      <c r="Z197" s="201"/>
      <c r="AA197" s="201"/>
      <c r="AB197" s="201"/>
      <c r="AC197" s="201"/>
      <c r="AD197" s="198"/>
      <c r="AE197" s="198"/>
      <c r="AF197" s="198"/>
      <c r="AG197" s="198"/>
      <c r="AH197" s="198"/>
      <c r="AI197" s="203"/>
      <c r="AJ197" s="203"/>
      <c r="AK197" s="203"/>
      <c r="AL197" s="203"/>
      <c r="AM197" s="203"/>
      <c r="AN197" s="201"/>
      <c r="AO197" s="203"/>
    </row>
    <row r="198" customFormat="false" ht="14.25" hidden="false" customHeight="true" outlineLevel="0" collapsed="false">
      <c r="A198" s="201"/>
      <c r="B198" s="201"/>
      <c r="C198" s="198"/>
      <c r="D198" s="198"/>
      <c r="E198" s="198"/>
      <c r="F198" s="201"/>
      <c r="G198" s="203"/>
      <c r="H198" s="203"/>
      <c r="I198" s="203"/>
      <c r="J198" s="203"/>
      <c r="K198" s="203"/>
      <c r="L198" s="203"/>
      <c r="M198" s="198"/>
      <c r="N198" s="198"/>
      <c r="O198" s="198"/>
      <c r="P198" s="198"/>
      <c r="Q198" s="198"/>
      <c r="R198" s="203"/>
      <c r="S198" s="203"/>
      <c r="T198" s="198"/>
      <c r="U198" s="198"/>
      <c r="V198" s="198"/>
      <c r="W198" s="204"/>
      <c r="X198" s="205"/>
      <c r="Y198" s="201"/>
      <c r="Z198" s="201"/>
      <c r="AA198" s="201"/>
      <c r="AB198" s="201"/>
      <c r="AC198" s="201"/>
      <c r="AD198" s="198"/>
      <c r="AE198" s="198"/>
      <c r="AF198" s="198"/>
      <c r="AG198" s="198"/>
      <c r="AH198" s="198"/>
      <c r="AI198" s="203"/>
      <c r="AJ198" s="203"/>
      <c r="AK198" s="203"/>
      <c r="AL198" s="203"/>
      <c r="AM198" s="203"/>
      <c r="AN198" s="201"/>
      <c r="AO198" s="203"/>
    </row>
    <row r="199" customFormat="false" ht="14.25" hidden="false" customHeight="true" outlineLevel="0" collapsed="false">
      <c r="A199" s="201"/>
      <c r="B199" s="201"/>
      <c r="C199" s="198"/>
      <c r="D199" s="198"/>
      <c r="E199" s="198"/>
      <c r="F199" s="201"/>
      <c r="G199" s="203"/>
      <c r="H199" s="203"/>
      <c r="I199" s="203"/>
      <c r="J199" s="203"/>
      <c r="K199" s="203"/>
      <c r="L199" s="203"/>
      <c r="M199" s="198"/>
      <c r="N199" s="198"/>
      <c r="O199" s="198"/>
      <c r="P199" s="198"/>
      <c r="Q199" s="198"/>
      <c r="R199" s="203"/>
      <c r="S199" s="203"/>
      <c r="T199" s="198"/>
      <c r="U199" s="198"/>
      <c r="V199" s="198"/>
      <c r="W199" s="204"/>
      <c r="X199" s="205"/>
      <c r="Y199" s="201"/>
      <c r="Z199" s="201"/>
      <c r="AA199" s="201"/>
      <c r="AB199" s="201"/>
      <c r="AC199" s="201"/>
      <c r="AD199" s="198"/>
      <c r="AE199" s="198"/>
      <c r="AF199" s="198"/>
      <c r="AG199" s="198"/>
      <c r="AH199" s="198"/>
      <c r="AI199" s="203"/>
      <c r="AJ199" s="203"/>
      <c r="AK199" s="203"/>
      <c r="AL199" s="203"/>
      <c r="AM199" s="203"/>
      <c r="AN199" s="201"/>
      <c r="AO199" s="203"/>
    </row>
    <row r="200" customFormat="false" ht="14.25" hidden="false" customHeight="true" outlineLevel="0" collapsed="false">
      <c r="A200" s="201"/>
      <c r="B200" s="201"/>
      <c r="C200" s="198"/>
      <c r="D200" s="198"/>
      <c r="E200" s="198"/>
      <c r="F200" s="201"/>
      <c r="G200" s="203"/>
      <c r="H200" s="203"/>
      <c r="I200" s="203"/>
      <c r="J200" s="203"/>
      <c r="K200" s="203"/>
      <c r="L200" s="203"/>
      <c r="M200" s="198"/>
      <c r="N200" s="198"/>
      <c r="O200" s="198"/>
      <c r="P200" s="198"/>
      <c r="Q200" s="198"/>
      <c r="R200" s="203"/>
      <c r="S200" s="203"/>
      <c r="T200" s="198"/>
      <c r="U200" s="198"/>
      <c r="V200" s="198"/>
      <c r="W200" s="204"/>
      <c r="X200" s="205"/>
      <c r="Y200" s="201"/>
      <c r="Z200" s="201"/>
      <c r="AA200" s="201"/>
      <c r="AB200" s="201"/>
      <c r="AC200" s="201"/>
      <c r="AD200" s="198"/>
      <c r="AE200" s="198"/>
      <c r="AF200" s="198"/>
      <c r="AG200" s="198"/>
      <c r="AH200" s="198"/>
      <c r="AI200" s="203"/>
      <c r="AJ200" s="203"/>
      <c r="AK200" s="203"/>
      <c r="AL200" s="203"/>
      <c r="AM200" s="203"/>
      <c r="AN200" s="201"/>
      <c r="AO200" s="203"/>
    </row>
    <row r="201" customFormat="false" ht="14.25" hidden="false" customHeight="true" outlineLevel="0" collapsed="false">
      <c r="A201" s="201"/>
      <c r="B201" s="201"/>
      <c r="C201" s="198"/>
      <c r="D201" s="198"/>
      <c r="E201" s="198"/>
      <c r="F201" s="201"/>
      <c r="G201" s="203"/>
      <c r="H201" s="203"/>
      <c r="I201" s="203"/>
      <c r="J201" s="203"/>
      <c r="K201" s="203"/>
      <c r="L201" s="203"/>
      <c r="M201" s="198"/>
      <c r="N201" s="198"/>
      <c r="O201" s="198"/>
      <c r="P201" s="198"/>
      <c r="Q201" s="198"/>
      <c r="R201" s="203"/>
      <c r="S201" s="203"/>
      <c r="T201" s="198"/>
      <c r="U201" s="198"/>
      <c r="V201" s="198"/>
      <c r="W201" s="204"/>
      <c r="X201" s="205"/>
      <c r="Y201" s="201"/>
      <c r="Z201" s="201"/>
      <c r="AA201" s="201"/>
      <c r="AB201" s="201"/>
      <c r="AC201" s="201"/>
      <c r="AD201" s="198"/>
      <c r="AE201" s="198"/>
      <c r="AF201" s="198"/>
      <c r="AG201" s="198"/>
      <c r="AH201" s="198"/>
      <c r="AI201" s="203"/>
      <c r="AJ201" s="203"/>
      <c r="AK201" s="203"/>
      <c r="AL201" s="203"/>
      <c r="AM201" s="203"/>
      <c r="AN201" s="201"/>
      <c r="AO201" s="203"/>
    </row>
    <row r="202" customFormat="false" ht="14.25" hidden="false" customHeight="true" outlineLevel="0" collapsed="false">
      <c r="A202" s="201"/>
      <c r="B202" s="201"/>
      <c r="C202" s="198"/>
      <c r="D202" s="198"/>
      <c r="E202" s="198"/>
      <c r="F202" s="201"/>
      <c r="G202" s="203"/>
      <c r="H202" s="203"/>
      <c r="I202" s="203"/>
      <c r="J202" s="203"/>
      <c r="K202" s="203"/>
      <c r="L202" s="203"/>
      <c r="M202" s="198"/>
      <c r="N202" s="198"/>
      <c r="O202" s="198"/>
      <c r="P202" s="198"/>
      <c r="Q202" s="198"/>
      <c r="R202" s="203"/>
      <c r="S202" s="203"/>
      <c r="T202" s="198"/>
      <c r="U202" s="198"/>
      <c r="V202" s="198"/>
      <c r="W202" s="204"/>
      <c r="X202" s="205"/>
      <c r="Y202" s="201"/>
      <c r="Z202" s="201"/>
      <c r="AA202" s="201"/>
      <c r="AB202" s="201"/>
      <c r="AC202" s="201"/>
      <c r="AD202" s="198"/>
      <c r="AE202" s="198"/>
      <c r="AF202" s="198"/>
      <c r="AG202" s="198"/>
      <c r="AH202" s="198"/>
      <c r="AI202" s="203"/>
      <c r="AJ202" s="203"/>
      <c r="AK202" s="203"/>
      <c r="AL202" s="203"/>
      <c r="AM202" s="203"/>
      <c r="AN202" s="201"/>
      <c r="AO202" s="203"/>
    </row>
    <row r="203" customFormat="false" ht="14.25" hidden="false" customHeight="true" outlineLevel="0" collapsed="false">
      <c r="A203" s="201"/>
      <c r="B203" s="201"/>
      <c r="C203" s="198"/>
      <c r="D203" s="198"/>
      <c r="E203" s="198"/>
      <c r="F203" s="201"/>
      <c r="G203" s="203"/>
      <c r="H203" s="203"/>
      <c r="I203" s="203"/>
      <c r="J203" s="203"/>
      <c r="K203" s="203"/>
      <c r="L203" s="203"/>
      <c r="M203" s="198"/>
      <c r="N203" s="198"/>
      <c r="O203" s="198"/>
      <c r="P203" s="198"/>
      <c r="Q203" s="198"/>
      <c r="R203" s="203"/>
      <c r="S203" s="203"/>
      <c r="T203" s="198"/>
      <c r="U203" s="198"/>
      <c r="V203" s="198"/>
      <c r="W203" s="204"/>
      <c r="X203" s="205"/>
      <c r="Y203" s="201"/>
      <c r="Z203" s="201"/>
      <c r="AA203" s="201"/>
      <c r="AB203" s="201"/>
      <c r="AC203" s="201"/>
      <c r="AD203" s="198"/>
      <c r="AE203" s="198"/>
      <c r="AF203" s="198"/>
      <c r="AG203" s="198"/>
      <c r="AH203" s="198"/>
      <c r="AI203" s="203"/>
      <c r="AJ203" s="203"/>
      <c r="AK203" s="203"/>
      <c r="AL203" s="203"/>
      <c r="AM203" s="203"/>
      <c r="AN203" s="201"/>
      <c r="AO203" s="203"/>
    </row>
    <row r="204" customFormat="false" ht="14.25" hidden="false" customHeight="true" outlineLevel="0" collapsed="false">
      <c r="A204" s="201"/>
      <c r="B204" s="201"/>
      <c r="C204" s="198"/>
      <c r="D204" s="198"/>
      <c r="E204" s="198"/>
      <c r="F204" s="201"/>
      <c r="G204" s="203"/>
      <c r="H204" s="203"/>
      <c r="I204" s="203"/>
      <c r="J204" s="203"/>
      <c r="K204" s="203"/>
      <c r="L204" s="203"/>
      <c r="M204" s="198"/>
      <c r="N204" s="198"/>
      <c r="O204" s="198"/>
      <c r="P204" s="198"/>
      <c r="Q204" s="198"/>
      <c r="R204" s="203"/>
      <c r="S204" s="203"/>
      <c r="T204" s="198"/>
      <c r="U204" s="198"/>
      <c r="V204" s="198"/>
      <c r="W204" s="204"/>
      <c r="X204" s="205"/>
      <c r="Y204" s="201"/>
      <c r="Z204" s="201"/>
      <c r="AA204" s="201"/>
      <c r="AB204" s="201"/>
      <c r="AC204" s="201"/>
      <c r="AD204" s="198"/>
      <c r="AE204" s="198"/>
      <c r="AF204" s="198"/>
      <c r="AG204" s="198"/>
      <c r="AH204" s="198"/>
      <c r="AI204" s="203"/>
      <c r="AJ204" s="203"/>
      <c r="AK204" s="203"/>
      <c r="AL204" s="203"/>
      <c r="AM204" s="203"/>
      <c r="AN204" s="201"/>
      <c r="AO204" s="203"/>
    </row>
    <row r="205" customFormat="false" ht="14.25" hidden="false" customHeight="true" outlineLevel="0" collapsed="false">
      <c r="A205" s="201"/>
      <c r="B205" s="201"/>
      <c r="C205" s="198"/>
      <c r="D205" s="198"/>
      <c r="E205" s="198"/>
      <c r="F205" s="201"/>
      <c r="G205" s="203"/>
      <c r="H205" s="203"/>
      <c r="I205" s="203"/>
      <c r="J205" s="203"/>
      <c r="K205" s="203"/>
      <c r="L205" s="203"/>
      <c r="M205" s="198"/>
      <c r="N205" s="198"/>
      <c r="O205" s="198"/>
      <c r="P205" s="198"/>
      <c r="Q205" s="198"/>
      <c r="R205" s="203"/>
      <c r="S205" s="203"/>
      <c r="T205" s="198"/>
      <c r="U205" s="198"/>
      <c r="V205" s="198"/>
      <c r="W205" s="204"/>
      <c r="X205" s="205"/>
      <c r="Y205" s="201"/>
      <c r="Z205" s="201"/>
      <c r="AA205" s="201"/>
      <c r="AB205" s="201"/>
      <c r="AC205" s="201"/>
      <c r="AD205" s="198"/>
      <c r="AE205" s="198"/>
      <c r="AF205" s="198"/>
      <c r="AG205" s="198"/>
      <c r="AH205" s="198"/>
      <c r="AI205" s="203"/>
      <c r="AJ205" s="203"/>
      <c r="AK205" s="203"/>
      <c r="AL205" s="203"/>
      <c r="AM205" s="203"/>
      <c r="AN205" s="201"/>
      <c r="AO205" s="203"/>
    </row>
    <row r="206" customFormat="false" ht="14.25" hidden="false" customHeight="true" outlineLevel="0" collapsed="false">
      <c r="A206" s="201"/>
      <c r="B206" s="201"/>
      <c r="C206" s="198"/>
      <c r="D206" s="198"/>
      <c r="E206" s="198"/>
      <c r="F206" s="201"/>
      <c r="G206" s="203"/>
      <c r="H206" s="203"/>
      <c r="I206" s="203"/>
      <c r="J206" s="203"/>
      <c r="K206" s="203"/>
      <c r="L206" s="203"/>
      <c r="M206" s="198"/>
      <c r="N206" s="198"/>
      <c r="O206" s="198"/>
      <c r="P206" s="198"/>
      <c r="Q206" s="198"/>
      <c r="R206" s="203"/>
      <c r="S206" s="203"/>
      <c r="T206" s="198"/>
      <c r="U206" s="198"/>
      <c r="V206" s="198"/>
      <c r="W206" s="204"/>
      <c r="X206" s="205"/>
      <c r="Y206" s="201"/>
      <c r="Z206" s="201"/>
      <c r="AA206" s="201"/>
      <c r="AB206" s="201"/>
      <c r="AC206" s="201"/>
      <c r="AD206" s="198"/>
      <c r="AE206" s="198"/>
      <c r="AF206" s="198"/>
      <c r="AG206" s="198"/>
      <c r="AH206" s="198"/>
      <c r="AI206" s="203"/>
      <c r="AJ206" s="203"/>
      <c r="AK206" s="203"/>
      <c r="AL206" s="203"/>
      <c r="AM206" s="203"/>
      <c r="AN206" s="201"/>
      <c r="AO206" s="203"/>
    </row>
    <row r="207" customFormat="false" ht="14.25" hidden="false" customHeight="true" outlineLevel="0" collapsed="false">
      <c r="A207" s="201"/>
      <c r="B207" s="201"/>
      <c r="C207" s="198"/>
      <c r="D207" s="198"/>
      <c r="E207" s="198"/>
      <c r="F207" s="201"/>
      <c r="G207" s="203"/>
      <c r="H207" s="203"/>
      <c r="I207" s="203"/>
      <c r="J207" s="203"/>
      <c r="K207" s="203"/>
      <c r="L207" s="203"/>
      <c r="M207" s="198"/>
      <c r="N207" s="198"/>
      <c r="O207" s="198"/>
      <c r="P207" s="198"/>
      <c r="Q207" s="198"/>
      <c r="R207" s="203"/>
      <c r="S207" s="203"/>
      <c r="T207" s="198"/>
      <c r="U207" s="198"/>
      <c r="V207" s="198"/>
      <c r="W207" s="204"/>
      <c r="X207" s="205"/>
      <c r="Y207" s="201"/>
      <c r="Z207" s="201"/>
      <c r="AA207" s="201"/>
      <c r="AB207" s="201"/>
      <c r="AC207" s="201"/>
      <c r="AD207" s="198"/>
      <c r="AE207" s="198"/>
      <c r="AF207" s="198"/>
      <c r="AG207" s="198"/>
      <c r="AH207" s="198"/>
      <c r="AI207" s="203"/>
      <c r="AJ207" s="203"/>
      <c r="AK207" s="203"/>
      <c r="AL207" s="203"/>
      <c r="AM207" s="203"/>
      <c r="AN207" s="201"/>
      <c r="AO207" s="203"/>
    </row>
    <row r="208" customFormat="false" ht="14.25" hidden="false" customHeight="true" outlineLevel="0" collapsed="false">
      <c r="A208" s="201"/>
      <c r="B208" s="201"/>
      <c r="C208" s="198"/>
      <c r="D208" s="198"/>
      <c r="E208" s="198"/>
      <c r="F208" s="201"/>
      <c r="G208" s="203"/>
      <c r="H208" s="203"/>
      <c r="I208" s="203"/>
      <c r="J208" s="203"/>
      <c r="K208" s="203"/>
      <c r="L208" s="203"/>
      <c r="M208" s="198"/>
      <c r="N208" s="198"/>
      <c r="O208" s="198"/>
      <c r="P208" s="198"/>
      <c r="Q208" s="198"/>
      <c r="R208" s="203"/>
      <c r="S208" s="203"/>
      <c r="T208" s="198"/>
      <c r="U208" s="198"/>
      <c r="V208" s="198"/>
      <c r="W208" s="204"/>
      <c r="X208" s="205"/>
      <c r="Y208" s="201"/>
      <c r="Z208" s="201"/>
      <c r="AA208" s="201"/>
      <c r="AB208" s="201"/>
      <c r="AC208" s="201"/>
      <c r="AD208" s="198"/>
      <c r="AE208" s="198"/>
      <c r="AF208" s="198"/>
      <c r="AG208" s="198"/>
      <c r="AH208" s="198"/>
      <c r="AI208" s="203"/>
      <c r="AJ208" s="203"/>
      <c r="AK208" s="203"/>
      <c r="AL208" s="203"/>
      <c r="AM208" s="203"/>
      <c r="AN208" s="201"/>
      <c r="AO208" s="203"/>
    </row>
    <row r="209" customFormat="false" ht="14.25" hidden="false" customHeight="true" outlineLevel="0" collapsed="false">
      <c r="A209" s="201"/>
      <c r="B209" s="201"/>
      <c r="C209" s="198"/>
      <c r="D209" s="198"/>
      <c r="E209" s="198"/>
      <c r="F209" s="201"/>
      <c r="G209" s="203"/>
      <c r="H209" s="203"/>
      <c r="I209" s="203"/>
      <c r="J209" s="203"/>
      <c r="K209" s="203"/>
      <c r="L209" s="203"/>
      <c r="M209" s="198"/>
      <c r="N209" s="198"/>
      <c r="O209" s="198"/>
      <c r="P209" s="198"/>
      <c r="Q209" s="198"/>
      <c r="R209" s="203"/>
      <c r="S209" s="203"/>
      <c r="T209" s="198"/>
      <c r="U209" s="198"/>
      <c r="V209" s="198"/>
      <c r="W209" s="204"/>
      <c r="X209" s="205"/>
      <c r="Y209" s="201"/>
      <c r="Z209" s="201"/>
      <c r="AA209" s="201"/>
      <c r="AB209" s="201"/>
      <c r="AC209" s="201"/>
      <c r="AD209" s="198"/>
      <c r="AE209" s="198"/>
      <c r="AF209" s="198"/>
      <c r="AG209" s="198"/>
      <c r="AH209" s="198"/>
      <c r="AI209" s="203"/>
      <c r="AJ209" s="203"/>
      <c r="AK209" s="203"/>
      <c r="AL209" s="203"/>
      <c r="AM209" s="203"/>
      <c r="AN209" s="201"/>
      <c r="AO209" s="203"/>
    </row>
    <row r="210" customFormat="false" ht="14.25" hidden="false" customHeight="true" outlineLevel="0" collapsed="false">
      <c r="A210" s="201"/>
      <c r="B210" s="201"/>
      <c r="C210" s="198"/>
      <c r="D210" s="198"/>
      <c r="E210" s="198"/>
      <c r="F210" s="201"/>
      <c r="G210" s="203"/>
      <c r="H210" s="203"/>
      <c r="I210" s="203"/>
      <c r="J210" s="203"/>
      <c r="K210" s="203"/>
      <c r="L210" s="203"/>
      <c r="M210" s="198"/>
      <c r="N210" s="198"/>
      <c r="O210" s="198"/>
      <c r="P210" s="198"/>
      <c r="Q210" s="198"/>
      <c r="R210" s="203"/>
      <c r="S210" s="203"/>
      <c r="T210" s="198"/>
      <c r="U210" s="198"/>
      <c r="V210" s="198"/>
      <c r="W210" s="204"/>
      <c r="X210" s="205"/>
      <c r="Y210" s="201"/>
      <c r="Z210" s="201"/>
      <c r="AA210" s="201"/>
      <c r="AB210" s="201"/>
      <c r="AC210" s="201"/>
      <c r="AD210" s="198"/>
      <c r="AE210" s="198"/>
      <c r="AF210" s="198"/>
      <c r="AG210" s="198"/>
      <c r="AH210" s="198"/>
      <c r="AI210" s="203"/>
      <c r="AJ210" s="203"/>
      <c r="AK210" s="203"/>
      <c r="AL210" s="203"/>
      <c r="AM210" s="203"/>
      <c r="AN210" s="201"/>
      <c r="AO210" s="203"/>
    </row>
    <row r="211" customFormat="false" ht="14.25" hidden="false" customHeight="true" outlineLevel="0" collapsed="false">
      <c r="A211" s="201"/>
      <c r="B211" s="201"/>
      <c r="C211" s="198"/>
      <c r="D211" s="198"/>
      <c r="E211" s="198"/>
      <c r="F211" s="201"/>
      <c r="G211" s="203"/>
      <c r="H211" s="203"/>
      <c r="I211" s="203"/>
      <c r="J211" s="203"/>
      <c r="K211" s="203"/>
      <c r="L211" s="203"/>
      <c r="M211" s="198"/>
      <c r="N211" s="198"/>
      <c r="O211" s="198"/>
      <c r="P211" s="198"/>
      <c r="Q211" s="198"/>
      <c r="R211" s="203"/>
      <c r="S211" s="203"/>
      <c r="T211" s="198"/>
      <c r="U211" s="198"/>
      <c r="V211" s="198"/>
      <c r="W211" s="204"/>
      <c r="X211" s="205"/>
      <c r="Y211" s="201"/>
      <c r="Z211" s="201"/>
      <c r="AA211" s="201"/>
      <c r="AB211" s="201"/>
      <c r="AC211" s="201"/>
      <c r="AD211" s="198"/>
      <c r="AE211" s="198"/>
      <c r="AF211" s="198"/>
      <c r="AG211" s="198"/>
      <c r="AH211" s="198"/>
      <c r="AI211" s="203"/>
      <c r="AJ211" s="203"/>
      <c r="AK211" s="203"/>
      <c r="AL211" s="203"/>
      <c r="AM211" s="203"/>
      <c r="AN211" s="201"/>
      <c r="AO211" s="203"/>
    </row>
    <row r="212" customFormat="false" ht="14.25" hidden="false" customHeight="true" outlineLevel="0" collapsed="false">
      <c r="A212" s="201"/>
      <c r="B212" s="201"/>
      <c r="C212" s="198"/>
      <c r="D212" s="198"/>
      <c r="E212" s="198"/>
      <c r="F212" s="201"/>
      <c r="G212" s="203"/>
      <c r="H212" s="203"/>
      <c r="I212" s="203"/>
      <c r="J212" s="203"/>
      <c r="K212" s="203"/>
      <c r="L212" s="203"/>
      <c r="M212" s="198"/>
      <c r="N212" s="198"/>
      <c r="O212" s="198"/>
      <c r="P212" s="198"/>
      <c r="Q212" s="198"/>
      <c r="R212" s="203"/>
      <c r="S212" s="203"/>
      <c r="T212" s="198"/>
      <c r="U212" s="198"/>
      <c r="V212" s="198"/>
      <c r="W212" s="204"/>
      <c r="X212" s="205"/>
      <c r="Y212" s="201"/>
      <c r="Z212" s="201"/>
      <c r="AA212" s="201"/>
      <c r="AB212" s="201"/>
      <c r="AC212" s="201"/>
      <c r="AD212" s="198"/>
      <c r="AE212" s="198"/>
      <c r="AF212" s="198"/>
      <c r="AG212" s="198"/>
      <c r="AH212" s="198"/>
      <c r="AI212" s="203"/>
      <c r="AJ212" s="203"/>
      <c r="AK212" s="203"/>
      <c r="AL212" s="203"/>
      <c r="AM212" s="203"/>
      <c r="AN212" s="201"/>
      <c r="AO212" s="203"/>
    </row>
    <row r="213" customFormat="false" ht="14.25" hidden="false" customHeight="true" outlineLevel="0" collapsed="false">
      <c r="A213" s="201"/>
      <c r="B213" s="201"/>
      <c r="C213" s="198"/>
      <c r="D213" s="198"/>
      <c r="E213" s="198"/>
      <c r="F213" s="201"/>
      <c r="G213" s="203"/>
      <c r="H213" s="203"/>
      <c r="I213" s="203"/>
      <c r="J213" s="203"/>
      <c r="K213" s="203"/>
      <c r="L213" s="203"/>
      <c r="M213" s="198"/>
      <c r="N213" s="198"/>
      <c r="O213" s="198"/>
      <c r="P213" s="198"/>
      <c r="Q213" s="198"/>
      <c r="R213" s="203"/>
      <c r="S213" s="203"/>
      <c r="T213" s="198"/>
      <c r="U213" s="198"/>
      <c r="V213" s="198"/>
      <c r="W213" s="204"/>
      <c r="X213" s="205"/>
      <c r="Y213" s="201"/>
      <c r="Z213" s="201"/>
      <c r="AA213" s="201"/>
      <c r="AB213" s="201"/>
      <c r="AC213" s="201"/>
      <c r="AD213" s="198"/>
      <c r="AE213" s="198"/>
      <c r="AF213" s="198"/>
      <c r="AG213" s="198"/>
      <c r="AH213" s="198"/>
      <c r="AI213" s="203"/>
      <c r="AJ213" s="203"/>
      <c r="AK213" s="203"/>
      <c r="AL213" s="203"/>
      <c r="AM213" s="203"/>
      <c r="AN213" s="201"/>
      <c r="AO213" s="203"/>
    </row>
    <row r="214" customFormat="false" ht="14.25" hidden="false" customHeight="true" outlineLevel="0" collapsed="false">
      <c r="A214" s="201"/>
      <c r="B214" s="201"/>
      <c r="C214" s="198"/>
      <c r="D214" s="198"/>
      <c r="E214" s="198"/>
      <c r="F214" s="201"/>
      <c r="G214" s="203"/>
      <c r="H214" s="203"/>
      <c r="I214" s="203"/>
      <c r="J214" s="203"/>
      <c r="K214" s="203"/>
      <c r="L214" s="203"/>
      <c r="M214" s="198"/>
      <c r="N214" s="198"/>
      <c r="O214" s="198"/>
      <c r="P214" s="198"/>
      <c r="Q214" s="198"/>
      <c r="R214" s="203"/>
      <c r="S214" s="203"/>
      <c r="T214" s="198"/>
      <c r="U214" s="198"/>
      <c r="V214" s="198"/>
      <c r="W214" s="204"/>
      <c r="X214" s="205"/>
      <c r="Y214" s="201"/>
      <c r="Z214" s="201"/>
      <c r="AA214" s="201"/>
      <c r="AB214" s="201"/>
      <c r="AC214" s="201"/>
      <c r="AD214" s="198"/>
      <c r="AE214" s="198"/>
      <c r="AF214" s="198"/>
      <c r="AG214" s="198"/>
      <c r="AH214" s="198"/>
      <c r="AI214" s="203"/>
      <c r="AJ214" s="203"/>
      <c r="AK214" s="203"/>
      <c r="AL214" s="203"/>
      <c r="AM214" s="203"/>
      <c r="AN214" s="201"/>
      <c r="AO214" s="203"/>
    </row>
    <row r="215" customFormat="false" ht="14.25" hidden="false" customHeight="true" outlineLevel="0" collapsed="false">
      <c r="A215" s="201"/>
      <c r="B215" s="201"/>
      <c r="C215" s="198"/>
      <c r="D215" s="198"/>
      <c r="E215" s="198"/>
      <c r="F215" s="201"/>
      <c r="G215" s="203"/>
      <c r="H215" s="203"/>
      <c r="I215" s="203"/>
      <c r="J215" s="203"/>
      <c r="K215" s="203"/>
      <c r="L215" s="203"/>
      <c r="M215" s="198"/>
      <c r="N215" s="198"/>
      <c r="O215" s="198"/>
      <c r="P215" s="198"/>
      <c r="Q215" s="198"/>
      <c r="R215" s="203"/>
      <c r="S215" s="203"/>
      <c r="T215" s="198"/>
      <c r="U215" s="198"/>
      <c r="V215" s="198"/>
      <c r="W215" s="204"/>
      <c r="X215" s="205"/>
      <c r="Y215" s="201"/>
      <c r="Z215" s="201"/>
      <c r="AA215" s="201"/>
      <c r="AB215" s="201"/>
      <c r="AC215" s="201"/>
      <c r="AD215" s="198"/>
      <c r="AE215" s="198"/>
      <c r="AF215" s="198"/>
      <c r="AG215" s="198"/>
      <c r="AH215" s="198"/>
      <c r="AI215" s="203"/>
      <c r="AJ215" s="203"/>
      <c r="AK215" s="203"/>
      <c r="AL215" s="203"/>
      <c r="AM215" s="203"/>
      <c r="AN215" s="201"/>
      <c r="AO215" s="203"/>
    </row>
    <row r="216" customFormat="false" ht="14.25" hidden="false" customHeight="true" outlineLevel="0" collapsed="false">
      <c r="A216" s="201"/>
      <c r="B216" s="201"/>
      <c r="C216" s="198"/>
      <c r="D216" s="198"/>
      <c r="E216" s="198"/>
      <c r="F216" s="201"/>
      <c r="G216" s="203"/>
      <c r="H216" s="203"/>
      <c r="I216" s="203"/>
      <c r="J216" s="203"/>
      <c r="K216" s="203"/>
      <c r="L216" s="203"/>
      <c r="M216" s="198"/>
      <c r="N216" s="198"/>
      <c r="O216" s="198"/>
      <c r="P216" s="198"/>
      <c r="Q216" s="198"/>
      <c r="R216" s="203"/>
      <c r="S216" s="203"/>
      <c r="T216" s="198"/>
      <c r="U216" s="198"/>
      <c r="V216" s="198"/>
      <c r="W216" s="204"/>
      <c r="X216" s="205"/>
      <c r="Y216" s="201"/>
      <c r="Z216" s="201"/>
      <c r="AA216" s="201"/>
      <c r="AB216" s="201"/>
      <c r="AC216" s="201"/>
      <c r="AD216" s="198"/>
      <c r="AE216" s="198"/>
      <c r="AF216" s="198"/>
      <c r="AG216" s="198"/>
      <c r="AH216" s="198"/>
      <c r="AI216" s="203"/>
      <c r="AJ216" s="203"/>
      <c r="AK216" s="203"/>
      <c r="AL216" s="203"/>
      <c r="AM216" s="203"/>
      <c r="AN216" s="201"/>
      <c r="AO216" s="203"/>
    </row>
    <row r="217" customFormat="false" ht="14.25" hidden="false" customHeight="true" outlineLevel="0" collapsed="false">
      <c r="A217" s="201"/>
      <c r="B217" s="201"/>
      <c r="C217" s="198"/>
      <c r="D217" s="198"/>
      <c r="E217" s="198"/>
      <c r="F217" s="201"/>
      <c r="G217" s="203"/>
      <c r="H217" s="203"/>
      <c r="I217" s="203"/>
      <c r="J217" s="203"/>
      <c r="K217" s="203"/>
      <c r="L217" s="203"/>
      <c r="M217" s="198"/>
      <c r="N217" s="198"/>
      <c r="O217" s="198"/>
      <c r="P217" s="198"/>
      <c r="Q217" s="198"/>
      <c r="R217" s="203"/>
      <c r="S217" s="203"/>
      <c r="T217" s="198"/>
      <c r="U217" s="198"/>
      <c r="V217" s="198"/>
      <c r="W217" s="204"/>
      <c r="X217" s="205"/>
      <c r="Y217" s="201"/>
      <c r="Z217" s="201"/>
      <c r="AA217" s="201"/>
      <c r="AB217" s="201"/>
      <c r="AC217" s="201"/>
      <c r="AD217" s="198"/>
      <c r="AE217" s="198"/>
      <c r="AF217" s="198"/>
      <c r="AG217" s="198"/>
      <c r="AH217" s="198"/>
      <c r="AI217" s="203"/>
      <c r="AJ217" s="203"/>
      <c r="AK217" s="203"/>
      <c r="AL217" s="203"/>
      <c r="AM217" s="203"/>
      <c r="AN217" s="201"/>
      <c r="AO217" s="203"/>
    </row>
    <row r="218" customFormat="false" ht="14.25" hidden="false" customHeight="true" outlineLevel="0" collapsed="false">
      <c r="A218" s="201"/>
      <c r="B218" s="201"/>
      <c r="C218" s="198"/>
      <c r="D218" s="198"/>
      <c r="E218" s="198"/>
      <c r="F218" s="201"/>
      <c r="G218" s="203"/>
      <c r="H218" s="203"/>
      <c r="I218" s="203"/>
      <c r="J218" s="203"/>
      <c r="K218" s="203"/>
      <c r="L218" s="203"/>
      <c r="M218" s="198"/>
      <c r="N218" s="198"/>
      <c r="O218" s="198"/>
      <c r="P218" s="198"/>
      <c r="Q218" s="198"/>
      <c r="R218" s="203"/>
      <c r="S218" s="203"/>
      <c r="T218" s="198"/>
      <c r="U218" s="198"/>
      <c r="V218" s="198"/>
      <c r="W218" s="204"/>
      <c r="X218" s="205"/>
      <c r="Y218" s="201"/>
      <c r="Z218" s="201"/>
      <c r="AA218" s="201"/>
      <c r="AB218" s="201"/>
      <c r="AC218" s="201"/>
      <c r="AD218" s="198"/>
      <c r="AE218" s="198"/>
      <c r="AF218" s="198"/>
      <c r="AG218" s="198"/>
      <c r="AH218" s="198"/>
      <c r="AI218" s="203"/>
      <c r="AJ218" s="203"/>
      <c r="AK218" s="203"/>
      <c r="AL218" s="203"/>
      <c r="AM218" s="203"/>
      <c r="AN218" s="201"/>
      <c r="AO218" s="203"/>
    </row>
    <row r="219" customFormat="false" ht="14.25" hidden="false" customHeight="true" outlineLevel="0" collapsed="false">
      <c r="A219" s="201"/>
      <c r="B219" s="201"/>
      <c r="C219" s="198"/>
      <c r="D219" s="198"/>
      <c r="E219" s="198"/>
      <c r="F219" s="201"/>
      <c r="G219" s="203"/>
      <c r="H219" s="203"/>
      <c r="I219" s="203"/>
      <c r="J219" s="203"/>
      <c r="K219" s="203"/>
      <c r="L219" s="203"/>
      <c r="M219" s="198"/>
      <c r="N219" s="198"/>
      <c r="O219" s="198"/>
      <c r="P219" s="198"/>
      <c r="Q219" s="198"/>
      <c r="R219" s="203"/>
      <c r="S219" s="203"/>
      <c r="T219" s="198"/>
      <c r="U219" s="198"/>
      <c r="V219" s="198"/>
      <c r="W219" s="204"/>
      <c r="X219" s="205"/>
      <c r="Y219" s="201"/>
      <c r="Z219" s="201"/>
      <c r="AA219" s="201"/>
      <c r="AB219" s="201"/>
      <c r="AC219" s="201"/>
      <c r="AD219" s="198"/>
      <c r="AE219" s="198"/>
      <c r="AF219" s="198"/>
      <c r="AG219" s="198"/>
      <c r="AH219" s="198"/>
      <c r="AI219" s="203"/>
      <c r="AJ219" s="203"/>
      <c r="AK219" s="203"/>
      <c r="AL219" s="203"/>
      <c r="AM219" s="203"/>
      <c r="AN219" s="201"/>
      <c r="AO219" s="203"/>
    </row>
    <row r="220" customFormat="false" ht="14.25" hidden="false" customHeight="true" outlineLevel="0" collapsed="false">
      <c r="A220" s="201"/>
      <c r="B220" s="201"/>
      <c r="C220" s="198"/>
      <c r="D220" s="198"/>
      <c r="E220" s="198"/>
      <c r="F220" s="201"/>
      <c r="G220" s="203"/>
      <c r="H220" s="203"/>
      <c r="I220" s="203"/>
      <c r="J220" s="203"/>
      <c r="K220" s="203"/>
      <c r="L220" s="203"/>
      <c r="M220" s="198"/>
      <c r="N220" s="198"/>
      <c r="O220" s="198"/>
      <c r="P220" s="198"/>
      <c r="Q220" s="198"/>
      <c r="R220" s="203"/>
      <c r="S220" s="203"/>
      <c r="T220" s="198"/>
      <c r="U220" s="198"/>
      <c r="V220" s="198"/>
      <c r="W220" s="204"/>
      <c r="X220" s="205"/>
      <c r="Y220" s="201"/>
      <c r="Z220" s="201"/>
      <c r="AA220" s="201"/>
      <c r="AB220" s="201"/>
      <c r="AC220" s="201"/>
      <c r="AD220" s="198"/>
      <c r="AE220" s="198"/>
      <c r="AF220" s="198"/>
      <c r="AG220" s="198"/>
      <c r="AH220" s="198"/>
      <c r="AI220" s="203"/>
      <c r="AJ220" s="203"/>
      <c r="AK220" s="203"/>
      <c r="AL220" s="203"/>
      <c r="AM220" s="203"/>
      <c r="AN220" s="201"/>
      <c r="AO220" s="203"/>
    </row>
    <row r="221" customFormat="false" ht="14.25" hidden="false" customHeight="true" outlineLevel="0" collapsed="false">
      <c r="A221" s="201"/>
      <c r="B221" s="201"/>
      <c r="C221" s="198"/>
      <c r="D221" s="198"/>
      <c r="E221" s="198"/>
      <c r="F221" s="201"/>
      <c r="G221" s="203"/>
      <c r="H221" s="203"/>
      <c r="I221" s="203"/>
      <c r="J221" s="203"/>
      <c r="K221" s="203"/>
      <c r="L221" s="203"/>
      <c r="M221" s="198"/>
      <c r="N221" s="198"/>
      <c r="O221" s="198"/>
      <c r="P221" s="198"/>
      <c r="Q221" s="198"/>
      <c r="R221" s="203"/>
      <c r="S221" s="203"/>
      <c r="T221" s="198"/>
      <c r="U221" s="198"/>
      <c r="V221" s="198"/>
      <c r="W221" s="204"/>
      <c r="X221" s="205"/>
      <c r="Y221" s="201"/>
      <c r="Z221" s="201"/>
      <c r="AA221" s="201"/>
      <c r="AB221" s="201"/>
      <c r="AC221" s="201"/>
      <c r="AD221" s="198"/>
      <c r="AE221" s="198"/>
      <c r="AF221" s="198"/>
      <c r="AG221" s="198"/>
      <c r="AH221" s="198"/>
      <c r="AI221" s="203"/>
      <c r="AJ221" s="203"/>
      <c r="AK221" s="203"/>
      <c r="AL221" s="203"/>
      <c r="AM221" s="203"/>
      <c r="AN221" s="201"/>
      <c r="AO221" s="203"/>
    </row>
    <row r="222" customFormat="false" ht="14.25" hidden="false" customHeight="true" outlineLevel="0" collapsed="false">
      <c r="A222" s="201"/>
      <c r="B222" s="201"/>
      <c r="C222" s="198"/>
      <c r="D222" s="198"/>
      <c r="E222" s="198"/>
      <c r="F222" s="201"/>
      <c r="G222" s="203"/>
      <c r="H222" s="203"/>
      <c r="I222" s="203"/>
      <c r="J222" s="203"/>
      <c r="K222" s="203"/>
      <c r="L222" s="203"/>
      <c r="M222" s="198"/>
      <c r="N222" s="198"/>
      <c r="O222" s="198"/>
      <c r="P222" s="198"/>
      <c r="Q222" s="198"/>
      <c r="R222" s="203"/>
      <c r="S222" s="203"/>
      <c r="T222" s="198"/>
      <c r="U222" s="198"/>
      <c r="V222" s="198"/>
      <c r="W222" s="204"/>
      <c r="X222" s="205"/>
      <c r="Y222" s="201"/>
      <c r="Z222" s="201"/>
      <c r="AA222" s="201"/>
      <c r="AB222" s="201"/>
      <c r="AC222" s="201"/>
      <c r="AD222" s="198"/>
      <c r="AE222" s="198"/>
      <c r="AF222" s="198"/>
      <c r="AG222" s="198"/>
      <c r="AH222" s="198"/>
      <c r="AI222" s="203"/>
      <c r="AJ222" s="203"/>
      <c r="AK222" s="203"/>
      <c r="AL222" s="203"/>
      <c r="AM222" s="203"/>
      <c r="AN222" s="201"/>
      <c r="AO222" s="203"/>
    </row>
    <row r="223" customFormat="false" ht="14.25" hidden="false" customHeight="true" outlineLevel="0" collapsed="false">
      <c r="A223" s="201"/>
      <c r="B223" s="201"/>
      <c r="C223" s="198"/>
      <c r="D223" s="198"/>
      <c r="E223" s="198"/>
      <c r="F223" s="201"/>
      <c r="G223" s="203"/>
      <c r="H223" s="203"/>
      <c r="I223" s="203"/>
      <c r="J223" s="203"/>
      <c r="K223" s="203"/>
      <c r="L223" s="203"/>
      <c r="M223" s="198"/>
      <c r="N223" s="198"/>
      <c r="O223" s="198"/>
      <c r="P223" s="198"/>
      <c r="Q223" s="198"/>
      <c r="R223" s="203"/>
      <c r="S223" s="203"/>
      <c r="T223" s="198"/>
      <c r="U223" s="198"/>
      <c r="V223" s="198"/>
      <c r="W223" s="204"/>
      <c r="X223" s="205"/>
      <c r="Y223" s="201"/>
      <c r="Z223" s="201"/>
      <c r="AA223" s="201"/>
      <c r="AB223" s="201"/>
      <c r="AC223" s="201"/>
      <c r="AD223" s="198"/>
      <c r="AE223" s="198"/>
      <c r="AF223" s="198"/>
      <c r="AG223" s="198"/>
      <c r="AH223" s="198"/>
      <c r="AI223" s="203"/>
      <c r="AJ223" s="203"/>
      <c r="AK223" s="203"/>
      <c r="AL223" s="203"/>
      <c r="AM223" s="203"/>
      <c r="AN223" s="201"/>
      <c r="AO223" s="203"/>
    </row>
    <row r="224" customFormat="false" ht="14.25" hidden="false" customHeight="true" outlineLevel="0" collapsed="false">
      <c r="A224" s="201"/>
      <c r="B224" s="201"/>
      <c r="C224" s="198"/>
      <c r="D224" s="198"/>
      <c r="E224" s="198"/>
      <c r="F224" s="201"/>
      <c r="G224" s="203"/>
      <c r="H224" s="203"/>
      <c r="I224" s="203"/>
      <c r="J224" s="203"/>
      <c r="K224" s="203"/>
      <c r="L224" s="203"/>
      <c r="M224" s="198"/>
      <c r="N224" s="198"/>
      <c r="O224" s="198"/>
      <c r="P224" s="198"/>
      <c r="Q224" s="198"/>
      <c r="R224" s="203"/>
      <c r="S224" s="203"/>
      <c r="T224" s="198"/>
      <c r="U224" s="198"/>
      <c r="V224" s="198"/>
      <c r="W224" s="204"/>
      <c r="X224" s="205"/>
      <c r="Y224" s="201"/>
      <c r="Z224" s="201"/>
      <c r="AA224" s="201"/>
      <c r="AB224" s="201"/>
      <c r="AC224" s="201"/>
      <c r="AD224" s="198"/>
      <c r="AE224" s="198"/>
      <c r="AF224" s="198"/>
      <c r="AG224" s="198"/>
      <c r="AH224" s="198"/>
      <c r="AI224" s="203"/>
      <c r="AJ224" s="203"/>
      <c r="AK224" s="203"/>
      <c r="AL224" s="203"/>
      <c r="AM224" s="203"/>
      <c r="AN224" s="201"/>
      <c r="AO224" s="203"/>
    </row>
    <row r="225" customFormat="false" ht="14.25" hidden="false" customHeight="true" outlineLevel="0" collapsed="false">
      <c r="A225" s="201"/>
      <c r="B225" s="201"/>
      <c r="C225" s="198"/>
      <c r="D225" s="198"/>
      <c r="E225" s="198"/>
      <c r="F225" s="201"/>
      <c r="G225" s="203"/>
      <c r="H225" s="203"/>
      <c r="I225" s="203"/>
      <c r="J225" s="203"/>
      <c r="K225" s="203"/>
      <c r="L225" s="203"/>
      <c r="M225" s="198"/>
      <c r="N225" s="198"/>
      <c r="O225" s="198"/>
      <c r="P225" s="198"/>
      <c r="Q225" s="198"/>
      <c r="R225" s="203"/>
      <c r="S225" s="203"/>
      <c r="T225" s="198"/>
      <c r="U225" s="198"/>
      <c r="V225" s="198"/>
      <c r="W225" s="204"/>
      <c r="X225" s="205"/>
      <c r="Y225" s="201"/>
      <c r="Z225" s="201"/>
      <c r="AA225" s="201"/>
      <c r="AB225" s="201"/>
      <c r="AC225" s="201"/>
      <c r="AD225" s="198"/>
      <c r="AE225" s="198"/>
      <c r="AF225" s="198"/>
      <c r="AG225" s="198"/>
      <c r="AH225" s="198"/>
      <c r="AI225" s="203"/>
      <c r="AJ225" s="203"/>
      <c r="AK225" s="203"/>
      <c r="AL225" s="203"/>
      <c r="AM225" s="203"/>
      <c r="AN225" s="201"/>
      <c r="AO225" s="203"/>
    </row>
    <row r="226" customFormat="false" ht="14.25" hidden="false" customHeight="true" outlineLevel="0" collapsed="false">
      <c r="A226" s="201"/>
      <c r="B226" s="201"/>
      <c r="C226" s="198"/>
      <c r="D226" s="198"/>
      <c r="E226" s="198"/>
      <c r="F226" s="201"/>
      <c r="G226" s="203"/>
      <c r="H226" s="203"/>
      <c r="I226" s="203"/>
      <c r="J226" s="203"/>
      <c r="K226" s="203"/>
      <c r="L226" s="203"/>
      <c r="M226" s="198"/>
      <c r="N226" s="198"/>
      <c r="O226" s="198"/>
      <c r="P226" s="198"/>
      <c r="Q226" s="198"/>
      <c r="R226" s="203"/>
      <c r="S226" s="203"/>
      <c r="T226" s="198"/>
      <c r="U226" s="198"/>
      <c r="V226" s="198"/>
      <c r="W226" s="204"/>
      <c r="X226" s="205"/>
      <c r="Y226" s="201"/>
      <c r="Z226" s="201"/>
      <c r="AA226" s="201"/>
      <c r="AB226" s="201"/>
      <c r="AC226" s="201"/>
      <c r="AD226" s="198"/>
      <c r="AE226" s="198"/>
      <c r="AF226" s="198"/>
      <c r="AG226" s="198"/>
      <c r="AH226" s="198"/>
      <c r="AI226" s="203"/>
      <c r="AJ226" s="203"/>
      <c r="AK226" s="203"/>
      <c r="AL226" s="203"/>
      <c r="AM226" s="203"/>
      <c r="AN226" s="201"/>
      <c r="AO226" s="203"/>
    </row>
    <row r="227" customFormat="false" ht="14.25" hidden="false" customHeight="true" outlineLevel="0" collapsed="false">
      <c r="A227" s="201"/>
      <c r="B227" s="201"/>
      <c r="C227" s="198"/>
      <c r="D227" s="198"/>
      <c r="E227" s="198"/>
      <c r="F227" s="201"/>
      <c r="G227" s="203"/>
      <c r="H227" s="203"/>
      <c r="I227" s="203"/>
      <c r="J227" s="203"/>
      <c r="K227" s="203"/>
      <c r="L227" s="203"/>
      <c r="M227" s="198"/>
      <c r="N227" s="198"/>
      <c r="O227" s="198"/>
      <c r="P227" s="198"/>
      <c r="Q227" s="198"/>
      <c r="R227" s="203"/>
      <c r="S227" s="203"/>
      <c r="T227" s="198"/>
      <c r="U227" s="198"/>
      <c r="V227" s="198"/>
      <c r="W227" s="204"/>
      <c r="X227" s="205"/>
      <c r="Y227" s="201"/>
      <c r="Z227" s="201"/>
      <c r="AA227" s="201"/>
      <c r="AB227" s="201"/>
      <c r="AC227" s="201"/>
      <c r="AD227" s="198"/>
      <c r="AE227" s="198"/>
      <c r="AF227" s="198"/>
      <c r="AG227" s="198"/>
      <c r="AH227" s="198"/>
      <c r="AI227" s="203"/>
      <c r="AJ227" s="203"/>
      <c r="AK227" s="203"/>
      <c r="AL227" s="203"/>
      <c r="AM227" s="203"/>
      <c r="AN227" s="201"/>
      <c r="AO227" s="203"/>
    </row>
    <row r="228" customFormat="false" ht="14.25" hidden="false" customHeight="true" outlineLevel="0" collapsed="false">
      <c r="A228" s="201"/>
      <c r="B228" s="201"/>
      <c r="C228" s="198"/>
      <c r="D228" s="198"/>
      <c r="E228" s="198"/>
      <c r="F228" s="201"/>
      <c r="G228" s="203"/>
      <c r="H228" s="203"/>
      <c r="I228" s="203"/>
      <c r="J228" s="203"/>
      <c r="K228" s="203"/>
      <c r="L228" s="203"/>
      <c r="M228" s="198"/>
      <c r="N228" s="198"/>
      <c r="O228" s="198"/>
      <c r="P228" s="198"/>
      <c r="Q228" s="198"/>
      <c r="R228" s="203"/>
      <c r="S228" s="203"/>
      <c r="T228" s="198"/>
      <c r="U228" s="198"/>
      <c r="V228" s="198"/>
      <c r="W228" s="204"/>
      <c r="X228" s="205"/>
      <c r="Y228" s="201"/>
      <c r="Z228" s="201"/>
      <c r="AA228" s="201"/>
      <c r="AB228" s="201"/>
      <c r="AC228" s="201"/>
      <c r="AD228" s="198"/>
      <c r="AE228" s="198"/>
      <c r="AF228" s="198"/>
      <c r="AG228" s="198"/>
      <c r="AH228" s="198"/>
      <c r="AI228" s="203"/>
      <c r="AJ228" s="203"/>
      <c r="AK228" s="203"/>
      <c r="AL228" s="203"/>
      <c r="AM228" s="203"/>
      <c r="AN228" s="201"/>
      <c r="AO228" s="203"/>
    </row>
    <row r="229" customFormat="false" ht="14.25" hidden="false" customHeight="true" outlineLevel="0" collapsed="false">
      <c r="A229" s="201"/>
      <c r="B229" s="201"/>
      <c r="C229" s="198"/>
      <c r="D229" s="198"/>
      <c r="E229" s="198"/>
      <c r="F229" s="201"/>
      <c r="G229" s="203"/>
      <c r="H229" s="203"/>
      <c r="I229" s="203"/>
      <c r="J229" s="203"/>
      <c r="K229" s="203"/>
      <c r="L229" s="203"/>
      <c r="M229" s="198"/>
      <c r="N229" s="198"/>
      <c r="O229" s="198"/>
      <c r="P229" s="198"/>
      <c r="Q229" s="198"/>
      <c r="R229" s="203"/>
      <c r="S229" s="203"/>
      <c r="T229" s="198"/>
      <c r="U229" s="198"/>
      <c r="V229" s="198"/>
      <c r="W229" s="204"/>
      <c r="X229" s="205"/>
      <c r="Y229" s="201"/>
      <c r="Z229" s="201"/>
      <c r="AA229" s="201"/>
      <c r="AB229" s="201"/>
      <c r="AC229" s="201"/>
      <c r="AD229" s="198"/>
      <c r="AE229" s="198"/>
      <c r="AF229" s="198"/>
      <c r="AG229" s="198"/>
      <c r="AH229" s="198"/>
      <c r="AI229" s="203"/>
      <c r="AJ229" s="203"/>
      <c r="AK229" s="203"/>
      <c r="AL229" s="203"/>
      <c r="AM229" s="203"/>
      <c r="AN229" s="201"/>
      <c r="AO229" s="203"/>
    </row>
    <row r="230" customFormat="false" ht="14.25" hidden="false" customHeight="true" outlineLevel="0" collapsed="false">
      <c r="A230" s="201"/>
      <c r="B230" s="201"/>
      <c r="C230" s="198"/>
      <c r="D230" s="198"/>
      <c r="E230" s="198"/>
      <c r="F230" s="201"/>
      <c r="G230" s="203"/>
      <c r="H230" s="203"/>
      <c r="I230" s="203"/>
      <c r="J230" s="203"/>
      <c r="K230" s="203"/>
      <c r="L230" s="203"/>
      <c r="M230" s="198"/>
      <c r="N230" s="198"/>
      <c r="O230" s="198"/>
      <c r="P230" s="198"/>
      <c r="Q230" s="198"/>
      <c r="R230" s="203"/>
      <c r="S230" s="203"/>
      <c r="T230" s="198"/>
      <c r="U230" s="198"/>
      <c r="V230" s="198"/>
      <c r="W230" s="204"/>
      <c r="X230" s="205"/>
      <c r="Y230" s="201"/>
      <c r="Z230" s="201"/>
      <c r="AA230" s="201"/>
      <c r="AB230" s="201"/>
      <c r="AC230" s="201"/>
      <c r="AD230" s="198"/>
      <c r="AE230" s="198"/>
      <c r="AF230" s="198"/>
      <c r="AG230" s="198"/>
      <c r="AH230" s="198"/>
      <c r="AI230" s="203"/>
      <c r="AJ230" s="203"/>
      <c r="AK230" s="203"/>
      <c r="AL230" s="203"/>
      <c r="AM230" s="203"/>
      <c r="AN230" s="201"/>
      <c r="AO230" s="203"/>
    </row>
    <row r="231" customFormat="false" ht="14.25" hidden="false" customHeight="true" outlineLevel="0" collapsed="false">
      <c r="A231" s="201"/>
      <c r="B231" s="201"/>
      <c r="C231" s="198"/>
      <c r="D231" s="198"/>
      <c r="E231" s="198"/>
      <c r="F231" s="201"/>
      <c r="G231" s="203"/>
      <c r="H231" s="203"/>
      <c r="I231" s="203"/>
      <c r="J231" s="203"/>
      <c r="K231" s="203"/>
      <c r="L231" s="203"/>
      <c r="M231" s="198"/>
      <c r="N231" s="198"/>
      <c r="O231" s="198"/>
      <c r="P231" s="198"/>
      <c r="Q231" s="198"/>
      <c r="R231" s="203"/>
      <c r="S231" s="203"/>
      <c r="T231" s="198"/>
      <c r="U231" s="198"/>
      <c r="V231" s="198"/>
      <c r="W231" s="204"/>
      <c r="X231" s="205"/>
      <c r="Y231" s="201"/>
      <c r="Z231" s="201"/>
      <c r="AA231" s="201"/>
      <c r="AB231" s="201"/>
      <c r="AC231" s="201"/>
      <c r="AD231" s="198"/>
      <c r="AE231" s="198"/>
      <c r="AF231" s="198"/>
      <c r="AG231" s="198"/>
      <c r="AH231" s="198"/>
      <c r="AI231" s="203"/>
      <c r="AJ231" s="203"/>
      <c r="AK231" s="203"/>
      <c r="AL231" s="203"/>
      <c r="AM231" s="203"/>
      <c r="AN231" s="201"/>
      <c r="AO231" s="203"/>
    </row>
    <row r="232" customFormat="false" ht="14.25" hidden="false" customHeight="true" outlineLevel="0" collapsed="false">
      <c r="A232" s="201"/>
      <c r="B232" s="201"/>
      <c r="C232" s="198"/>
      <c r="D232" s="198"/>
      <c r="E232" s="198"/>
      <c r="F232" s="201"/>
      <c r="G232" s="203"/>
      <c r="H232" s="203"/>
      <c r="I232" s="203"/>
      <c r="J232" s="203"/>
      <c r="K232" s="203"/>
      <c r="L232" s="203"/>
      <c r="M232" s="198"/>
      <c r="N232" s="198"/>
      <c r="O232" s="198"/>
      <c r="P232" s="198"/>
      <c r="Q232" s="198"/>
      <c r="R232" s="203"/>
      <c r="S232" s="203"/>
      <c r="T232" s="198"/>
      <c r="U232" s="198"/>
      <c r="V232" s="198"/>
      <c r="W232" s="204"/>
      <c r="X232" s="205"/>
      <c r="Y232" s="201"/>
      <c r="Z232" s="201"/>
      <c r="AA232" s="201"/>
      <c r="AB232" s="201"/>
      <c r="AC232" s="201"/>
      <c r="AD232" s="198"/>
      <c r="AE232" s="198"/>
      <c r="AF232" s="198"/>
      <c r="AG232" s="198"/>
      <c r="AH232" s="198"/>
      <c r="AI232" s="203"/>
      <c r="AJ232" s="203"/>
      <c r="AK232" s="203"/>
      <c r="AL232" s="203"/>
      <c r="AM232" s="203"/>
      <c r="AN232" s="201"/>
      <c r="AO232" s="203"/>
    </row>
    <row r="233" customFormat="false" ht="14.25" hidden="false" customHeight="true" outlineLevel="0" collapsed="false">
      <c r="A233" s="201"/>
      <c r="B233" s="201"/>
      <c r="C233" s="198"/>
      <c r="D233" s="198"/>
      <c r="E233" s="198"/>
      <c r="F233" s="201"/>
      <c r="G233" s="203"/>
      <c r="H233" s="203"/>
      <c r="I233" s="203"/>
      <c r="J233" s="203"/>
      <c r="K233" s="203"/>
      <c r="L233" s="203"/>
      <c r="M233" s="198"/>
      <c r="N233" s="198"/>
      <c r="O233" s="198"/>
      <c r="P233" s="198"/>
      <c r="Q233" s="198"/>
      <c r="R233" s="203"/>
      <c r="S233" s="203"/>
      <c r="T233" s="198"/>
      <c r="U233" s="198"/>
      <c r="V233" s="198"/>
      <c r="W233" s="204"/>
      <c r="X233" s="205"/>
      <c r="Y233" s="201"/>
      <c r="Z233" s="201"/>
      <c r="AA233" s="201"/>
      <c r="AB233" s="201"/>
      <c r="AC233" s="201"/>
      <c r="AD233" s="198"/>
      <c r="AE233" s="198"/>
      <c r="AF233" s="198"/>
      <c r="AG233" s="198"/>
      <c r="AH233" s="198"/>
      <c r="AI233" s="203"/>
      <c r="AJ233" s="203"/>
      <c r="AK233" s="203"/>
      <c r="AL233" s="203"/>
      <c r="AM233" s="203"/>
      <c r="AN233" s="201"/>
      <c r="AO233" s="203"/>
    </row>
    <row r="234" customFormat="false" ht="14.25" hidden="false" customHeight="true" outlineLevel="0" collapsed="false">
      <c r="A234" s="201"/>
      <c r="B234" s="201"/>
      <c r="C234" s="198"/>
      <c r="D234" s="198"/>
      <c r="E234" s="198"/>
      <c r="F234" s="201"/>
      <c r="G234" s="203"/>
      <c r="H234" s="203"/>
      <c r="I234" s="203"/>
      <c r="J234" s="203"/>
      <c r="K234" s="203"/>
      <c r="L234" s="203"/>
      <c r="M234" s="198"/>
      <c r="N234" s="198"/>
      <c r="O234" s="198"/>
      <c r="P234" s="198"/>
      <c r="Q234" s="198"/>
      <c r="R234" s="203"/>
      <c r="S234" s="203"/>
      <c r="T234" s="198"/>
      <c r="U234" s="198"/>
      <c r="V234" s="198"/>
      <c r="W234" s="204"/>
      <c r="X234" s="205"/>
      <c r="Y234" s="201"/>
      <c r="Z234" s="201"/>
      <c r="AA234" s="201"/>
      <c r="AB234" s="201"/>
      <c r="AC234" s="201"/>
      <c r="AD234" s="198"/>
      <c r="AE234" s="198"/>
      <c r="AF234" s="198"/>
      <c r="AG234" s="198"/>
      <c r="AH234" s="198"/>
      <c r="AI234" s="203"/>
      <c r="AJ234" s="203"/>
      <c r="AK234" s="203"/>
      <c r="AL234" s="203"/>
      <c r="AM234" s="203"/>
      <c r="AN234" s="201"/>
      <c r="AO234" s="203"/>
    </row>
    <row r="235" customFormat="false" ht="14.25" hidden="false" customHeight="true" outlineLevel="0" collapsed="false">
      <c r="A235" s="201"/>
      <c r="B235" s="201"/>
      <c r="C235" s="198"/>
      <c r="D235" s="198"/>
      <c r="E235" s="198"/>
      <c r="F235" s="201"/>
      <c r="G235" s="203"/>
      <c r="H235" s="203"/>
      <c r="I235" s="203"/>
      <c r="J235" s="203"/>
      <c r="K235" s="203"/>
      <c r="L235" s="203"/>
      <c r="M235" s="198"/>
      <c r="N235" s="198"/>
      <c r="O235" s="198"/>
      <c r="P235" s="198"/>
      <c r="Q235" s="198"/>
      <c r="R235" s="203"/>
      <c r="S235" s="203"/>
      <c r="T235" s="198"/>
      <c r="U235" s="198"/>
      <c r="V235" s="198"/>
      <c r="W235" s="204"/>
      <c r="X235" s="205"/>
      <c r="Y235" s="201"/>
      <c r="Z235" s="201"/>
      <c r="AA235" s="201"/>
      <c r="AB235" s="201"/>
      <c r="AC235" s="201"/>
      <c r="AD235" s="198"/>
      <c r="AE235" s="198"/>
      <c r="AF235" s="198"/>
      <c r="AG235" s="198"/>
      <c r="AH235" s="198"/>
      <c r="AI235" s="203"/>
      <c r="AJ235" s="203"/>
      <c r="AK235" s="203"/>
      <c r="AL235" s="203"/>
      <c r="AM235" s="203"/>
      <c r="AN235" s="201"/>
      <c r="AO235" s="203"/>
    </row>
    <row r="236" customFormat="false" ht="14.25" hidden="false" customHeight="true" outlineLevel="0" collapsed="false">
      <c r="A236" s="201"/>
      <c r="B236" s="201"/>
      <c r="C236" s="198"/>
      <c r="D236" s="198"/>
      <c r="E236" s="198"/>
      <c r="F236" s="201"/>
      <c r="G236" s="203"/>
      <c r="H236" s="203"/>
      <c r="I236" s="203"/>
      <c r="J236" s="203"/>
      <c r="K236" s="203"/>
      <c r="L236" s="203"/>
      <c r="M236" s="198"/>
      <c r="N236" s="198"/>
      <c r="O236" s="198"/>
      <c r="P236" s="198"/>
      <c r="Q236" s="198"/>
      <c r="R236" s="203"/>
      <c r="S236" s="203"/>
      <c r="T236" s="198"/>
      <c r="U236" s="198"/>
      <c r="V236" s="198"/>
      <c r="W236" s="204"/>
      <c r="X236" s="205"/>
      <c r="Y236" s="201"/>
      <c r="Z236" s="201"/>
      <c r="AA236" s="201"/>
      <c r="AB236" s="201"/>
      <c r="AC236" s="201"/>
      <c r="AD236" s="198"/>
      <c r="AE236" s="198"/>
      <c r="AF236" s="198"/>
      <c r="AG236" s="198"/>
      <c r="AH236" s="198"/>
      <c r="AI236" s="203"/>
      <c r="AJ236" s="203"/>
      <c r="AK236" s="203"/>
      <c r="AL236" s="203"/>
      <c r="AM236" s="203"/>
      <c r="AN236" s="201"/>
      <c r="AO236" s="203"/>
    </row>
    <row r="237" customFormat="false" ht="14.25" hidden="false" customHeight="true" outlineLevel="0" collapsed="false">
      <c r="A237" s="201"/>
      <c r="B237" s="201"/>
      <c r="C237" s="198"/>
      <c r="D237" s="198"/>
      <c r="E237" s="198"/>
      <c r="F237" s="201"/>
      <c r="G237" s="203"/>
      <c r="H237" s="203"/>
      <c r="I237" s="203"/>
      <c r="J237" s="203"/>
      <c r="K237" s="203"/>
      <c r="L237" s="203"/>
      <c r="M237" s="198"/>
      <c r="N237" s="198"/>
      <c r="O237" s="198"/>
      <c r="P237" s="198"/>
      <c r="Q237" s="198"/>
      <c r="R237" s="203"/>
      <c r="S237" s="203"/>
      <c r="T237" s="198"/>
      <c r="U237" s="198"/>
      <c r="V237" s="198"/>
      <c r="W237" s="204"/>
      <c r="X237" s="205"/>
      <c r="Y237" s="201"/>
      <c r="Z237" s="201"/>
      <c r="AA237" s="201"/>
      <c r="AB237" s="201"/>
      <c r="AC237" s="201"/>
      <c r="AD237" s="198"/>
      <c r="AE237" s="198"/>
      <c r="AF237" s="198"/>
      <c r="AG237" s="198"/>
      <c r="AH237" s="198"/>
      <c r="AI237" s="203"/>
      <c r="AJ237" s="203"/>
      <c r="AK237" s="203"/>
      <c r="AL237" s="203"/>
      <c r="AM237" s="203"/>
      <c r="AN237" s="201"/>
      <c r="AO237" s="203"/>
    </row>
    <row r="238" customFormat="false" ht="14.25" hidden="false" customHeight="true" outlineLevel="0" collapsed="false">
      <c r="A238" s="201"/>
      <c r="B238" s="201"/>
      <c r="C238" s="198"/>
      <c r="D238" s="198"/>
      <c r="E238" s="198"/>
      <c r="F238" s="201"/>
      <c r="G238" s="203"/>
      <c r="H238" s="203"/>
      <c r="I238" s="203"/>
      <c r="J238" s="203"/>
      <c r="K238" s="203"/>
      <c r="L238" s="203"/>
      <c r="M238" s="198"/>
      <c r="N238" s="198"/>
      <c r="O238" s="198"/>
      <c r="P238" s="198"/>
      <c r="Q238" s="198"/>
      <c r="R238" s="203"/>
      <c r="S238" s="203"/>
      <c r="T238" s="198"/>
      <c r="U238" s="198"/>
      <c r="V238" s="198"/>
      <c r="W238" s="204"/>
      <c r="X238" s="205"/>
      <c r="Y238" s="201"/>
      <c r="Z238" s="201"/>
      <c r="AA238" s="201"/>
      <c r="AB238" s="201"/>
      <c r="AC238" s="201"/>
      <c r="AD238" s="198"/>
      <c r="AE238" s="198"/>
      <c r="AF238" s="198"/>
      <c r="AG238" s="198"/>
      <c r="AH238" s="198"/>
      <c r="AI238" s="203"/>
      <c r="AJ238" s="203"/>
      <c r="AK238" s="203"/>
      <c r="AL238" s="203"/>
      <c r="AM238" s="203"/>
      <c r="AN238" s="201"/>
      <c r="AO238" s="203"/>
    </row>
    <row r="239" customFormat="false" ht="14.25" hidden="false" customHeight="true" outlineLevel="0" collapsed="false">
      <c r="A239" s="201"/>
      <c r="B239" s="201"/>
      <c r="C239" s="198"/>
      <c r="D239" s="198"/>
      <c r="E239" s="198"/>
      <c r="F239" s="201"/>
      <c r="G239" s="203"/>
      <c r="H239" s="203"/>
      <c r="I239" s="203"/>
      <c r="J239" s="203"/>
      <c r="K239" s="203"/>
      <c r="L239" s="203"/>
      <c r="M239" s="198"/>
      <c r="N239" s="198"/>
      <c r="O239" s="198"/>
      <c r="P239" s="198"/>
      <c r="Q239" s="198"/>
      <c r="R239" s="203"/>
      <c r="S239" s="203"/>
      <c r="T239" s="198"/>
      <c r="U239" s="198"/>
      <c r="V239" s="198"/>
      <c r="W239" s="204"/>
      <c r="X239" s="205"/>
      <c r="Y239" s="201"/>
      <c r="Z239" s="201"/>
      <c r="AA239" s="201"/>
      <c r="AB239" s="201"/>
      <c r="AC239" s="201"/>
      <c r="AD239" s="198"/>
      <c r="AE239" s="198"/>
      <c r="AF239" s="198"/>
      <c r="AG239" s="198"/>
      <c r="AH239" s="198"/>
      <c r="AI239" s="203"/>
      <c r="AJ239" s="203"/>
      <c r="AK239" s="203"/>
      <c r="AL239" s="203"/>
      <c r="AM239" s="203"/>
      <c r="AN239" s="201"/>
      <c r="AO239" s="203"/>
    </row>
    <row r="240" customFormat="false" ht="14.25" hidden="false" customHeight="true" outlineLevel="0" collapsed="false">
      <c r="A240" s="201"/>
      <c r="B240" s="201"/>
      <c r="C240" s="198"/>
      <c r="D240" s="198"/>
      <c r="E240" s="198"/>
      <c r="F240" s="201"/>
      <c r="G240" s="203"/>
      <c r="H240" s="203"/>
      <c r="I240" s="203"/>
      <c r="J240" s="203"/>
      <c r="K240" s="203"/>
      <c r="L240" s="203"/>
      <c r="M240" s="198"/>
      <c r="N240" s="198"/>
      <c r="O240" s="198"/>
      <c r="P240" s="198"/>
      <c r="Q240" s="198"/>
      <c r="R240" s="203"/>
      <c r="S240" s="203"/>
      <c r="T240" s="198"/>
      <c r="U240" s="198"/>
      <c r="V240" s="198"/>
      <c r="W240" s="204"/>
      <c r="X240" s="205"/>
      <c r="Y240" s="201"/>
      <c r="Z240" s="201"/>
      <c r="AA240" s="201"/>
      <c r="AB240" s="201"/>
      <c r="AC240" s="201"/>
      <c r="AD240" s="198"/>
      <c r="AE240" s="198"/>
      <c r="AF240" s="198"/>
      <c r="AG240" s="198"/>
      <c r="AH240" s="198"/>
      <c r="AI240" s="203"/>
      <c r="AJ240" s="203"/>
      <c r="AK240" s="203"/>
      <c r="AL240" s="203"/>
      <c r="AM240" s="203"/>
      <c r="AN240" s="201"/>
      <c r="AO240" s="203"/>
    </row>
    <row r="241" customFormat="false" ht="14.25" hidden="false" customHeight="true" outlineLevel="0" collapsed="false">
      <c r="A241" s="201"/>
      <c r="B241" s="201"/>
      <c r="C241" s="198"/>
      <c r="D241" s="198"/>
      <c r="E241" s="198"/>
      <c r="F241" s="201"/>
      <c r="G241" s="203"/>
      <c r="H241" s="203"/>
      <c r="I241" s="203"/>
      <c r="J241" s="203"/>
      <c r="K241" s="203"/>
      <c r="L241" s="203"/>
      <c r="M241" s="198"/>
      <c r="N241" s="198"/>
      <c r="O241" s="198"/>
      <c r="P241" s="198"/>
      <c r="Q241" s="198"/>
      <c r="R241" s="203"/>
      <c r="S241" s="203"/>
      <c r="T241" s="198"/>
      <c r="U241" s="198"/>
      <c r="V241" s="198"/>
      <c r="W241" s="204"/>
      <c r="X241" s="205"/>
      <c r="Y241" s="201"/>
      <c r="Z241" s="201"/>
      <c r="AA241" s="201"/>
      <c r="AB241" s="201"/>
      <c r="AC241" s="201"/>
      <c r="AD241" s="198"/>
      <c r="AE241" s="198"/>
      <c r="AF241" s="198"/>
      <c r="AG241" s="198"/>
      <c r="AH241" s="198"/>
      <c r="AI241" s="203"/>
      <c r="AJ241" s="203"/>
      <c r="AK241" s="203"/>
      <c r="AL241" s="203"/>
      <c r="AM241" s="203"/>
      <c r="AN241" s="201"/>
      <c r="AO241" s="203"/>
    </row>
    <row r="242" customFormat="false" ht="14.25" hidden="false" customHeight="true" outlineLevel="0" collapsed="false">
      <c r="A242" s="201"/>
      <c r="B242" s="201"/>
      <c r="C242" s="198"/>
      <c r="D242" s="198"/>
      <c r="E242" s="198"/>
      <c r="F242" s="201"/>
      <c r="G242" s="203"/>
      <c r="H242" s="203"/>
      <c r="I242" s="203"/>
      <c r="J242" s="203"/>
      <c r="K242" s="203"/>
      <c r="L242" s="203"/>
      <c r="M242" s="198"/>
      <c r="N242" s="198"/>
      <c r="O242" s="198"/>
      <c r="P242" s="198"/>
      <c r="Q242" s="198"/>
      <c r="R242" s="203"/>
      <c r="S242" s="203"/>
      <c r="T242" s="198"/>
      <c r="U242" s="198"/>
      <c r="V242" s="198"/>
      <c r="W242" s="204"/>
      <c r="X242" s="205"/>
      <c r="Y242" s="201"/>
      <c r="Z242" s="201"/>
      <c r="AA242" s="201"/>
      <c r="AB242" s="201"/>
      <c r="AC242" s="201"/>
      <c r="AD242" s="198"/>
      <c r="AE242" s="198"/>
      <c r="AF242" s="198"/>
      <c r="AG242" s="198"/>
      <c r="AH242" s="198"/>
      <c r="AI242" s="203"/>
      <c r="AJ242" s="203"/>
      <c r="AK242" s="203"/>
      <c r="AL242" s="203"/>
      <c r="AM242" s="203"/>
      <c r="AN242" s="201"/>
      <c r="AO242" s="203"/>
    </row>
    <row r="243" customFormat="false" ht="14.25" hidden="false" customHeight="true" outlineLevel="0" collapsed="false">
      <c r="A243" s="201"/>
      <c r="B243" s="201"/>
      <c r="C243" s="198"/>
      <c r="D243" s="198"/>
      <c r="E243" s="198"/>
      <c r="F243" s="201"/>
      <c r="G243" s="203"/>
      <c r="H243" s="203"/>
      <c r="I243" s="203"/>
      <c r="J243" s="203"/>
      <c r="K243" s="203"/>
      <c r="L243" s="203"/>
      <c r="M243" s="198"/>
      <c r="N243" s="198"/>
      <c r="O243" s="198"/>
      <c r="P243" s="198"/>
      <c r="Q243" s="198"/>
      <c r="R243" s="203"/>
      <c r="S243" s="203"/>
      <c r="T243" s="198"/>
      <c r="U243" s="198"/>
      <c r="V243" s="198"/>
      <c r="W243" s="204"/>
      <c r="X243" s="205"/>
      <c r="Y243" s="201"/>
      <c r="Z243" s="201"/>
      <c r="AA243" s="201"/>
      <c r="AB243" s="201"/>
      <c r="AC243" s="201"/>
      <c r="AD243" s="198"/>
      <c r="AE243" s="198"/>
      <c r="AF243" s="198"/>
      <c r="AG243" s="198"/>
      <c r="AH243" s="198"/>
      <c r="AI243" s="203"/>
      <c r="AJ243" s="203"/>
      <c r="AK243" s="203"/>
      <c r="AL243" s="203"/>
      <c r="AM243" s="203"/>
      <c r="AN243" s="201"/>
      <c r="AO243" s="203"/>
    </row>
    <row r="244" customFormat="false" ht="14.25" hidden="false" customHeight="true" outlineLevel="0" collapsed="false">
      <c r="A244" s="201"/>
      <c r="B244" s="201"/>
      <c r="C244" s="198"/>
      <c r="D244" s="198"/>
      <c r="E244" s="198"/>
      <c r="F244" s="201"/>
      <c r="G244" s="203"/>
      <c r="H244" s="203"/>
      <c r="I244" s="203"/>
      <c r="J244" s="203"/>
      <c r="K244" s="203"/>
      <c r="L244" s="203"/>
      <c r="M244" s="198"/>
      <c r="N244" s="198"/>
      <c r="O244" s="198"/>
      <c r="P244" s="198"/>
      <c r="Q244" s="198"/>
      <c r="R244" s="203"/>
      <c r="S244" s="203"/>
      <c r="T244" s="198"/>
      <c r="U244" s="198"/>
      <c r="V244" s="198"/>
      <c r="W244" s="204"/>
      <c r="X244" s="205"/>
      <c r="Y244" s="201"/>
      <c r="Z244" s="201"/>
      <c r="AA244" s="201"/>
      <c r="AB244" s="201"/>
      <c r="AC244" s="201"/>
      <c r="AD244" s="198"/>
      <c r="AE244" s="198"/>
      <c r="AF244" s="198"/>
      <c r="AG244" s="198"/>
      <c r="AH244" s="198"/>
      <c r="AI244" s="203"/>
      <c r="AJ244" s="203"/>
      <c r="AK244" s="203"/>
      <c r="AL244" s="203"/>
      <c r="AM244" s="203"/>
      <c r="AN244" s="201"/>
      <c r="AO244" s="203"/>
    </row>
    <row r="245" customFormat="false" ht="14.25" hidden="false" customHeight="true" outlineLevel="0" collapsed="false">
      <c r="A245" s="201"/>
      <c r="B245" s="201"/>
      <c r="C245" s="198"/>
      <c r="D245" s="198"/>
      <c r="E245" s="198"/>
      <c r="F245" s="201"/>
      <c r="G245" s="203"/>
      <c r="H245" s="203"/>
      <c r="I245" s="203"/>
      <c r="J245" s="203"/>
      <c r="K245" s="203"/>
      <c r="L245" s="203"/>
      <c r="M245" s="198"/>
      <c r="N245" s="198"/>
      <c r="O245" s="198"/>
      <c r="P245" s="198"/>
      <c r="Q245" s="198"/>
      <c r="R245" s="203"/>
      <c r="S245" s="203"/>
      <c r="T245" s="198"/>
      <c r="U245" s="198"/>
      <c r="V245" s="198"/>
      <c r="W245" s="204"/>
      <c r="X245" s="205"/>
      <c r="Y245" s="201"/>
      <c r="Z245" s="201"/>
      <c r="AA245" s="201"/>
      <c r="AB245" s="201"/>
      <c r="AC245" s="201"/>
      <c r="AD245" s="198"/>
      <c r="AE245" s="198"/>
      <c r="AF245" s="198"/>
      <c r="AG245" s="198"/>
      <c r="AH245" s="198"/>
      <c r="AI245" s="203"/>
      <c r="AJ245" s="203"/>
      <c r="AK245" s="203"/>
      <c r="AL245" s="203"/>
      <c r="AM245" s="203"/>
      <c r="AN245" s="201"/>
      <c r="AO245" s="203"/>
    </row>
    <row r="246" customFormat="false" ht="14.25" hidden="false" customHeight="true" outlineLevel="0" collapsed="false">
      <c r="A246" s="201"/>
      <c r="B246" s="201"/>
      <c r="C246" s="198"/>
      <c r="D246" s="198"/>
      <c r="E246" s="198"/>
      <c r="F246" s="201"/>
      <c r="G246" s="203"/>
      <c r="H246" s="203"/>
      <c r="I246" s="203"/>
      <c r="J246" s="203"/>
      <c r="K246" s="203"/>
      <c r="L246" s="203"/>
      <c r="M246" s="198"/>
      <c r="N246" s="198"/>
      <c r="O246" s="198"/>
      <c r="P246" s="198"/>
      <c r="Q246" s="198"/>
      <c r="R246" s="203"/>
      <c r="S246" s="203"/>
      <c r="T246" s="198"/>
      <c r="U246" s="198"/>
      <c r="V246" s="198"/>
      <c r="W246" s="204"/>
      <c r="X246" s="205"/>
      <c r="Y246" s="201"/>
      <c r="Z246" s="201"/>
      <c r="AA246" s="201"/>
      <c r="AB246" s="201"/>
      <c r="AC246" s="201"/>
      <c r="AD246" s="198"/>
      <c r="AE246" s="198"/>
      <c r="AF246" s="198"/>
      <c r="AG246" s="198"/>
      <c r="AH246" s="198"/>
      <c r="AI246" s="203"/>
      <c r="AJ246" s="203"/>
      <c r="AK246" s="203"/>
      <c r="AL246" s="203"/>
      <c r="AM246" s="203"/>
      <c r="AN246" s="201"/>
      <c r="AO246" s="203"/>
    </row>
    <row r="247" customFormat="false" ht="14.25" hidden="false" customHeight="true" outlineLevel="0" collapsed="false">
      <c r="A247" s="201"/>
      <c r="B247" s="201"/>
      <c r="C247" s="198"/>
      <c r="D247" s="198"/>
      <c r="E247" s="198"/>
      <c r="F247" s="201"/>
      <c r="G247" s="203"/>
      <c r="H247" s="203"/>
      <c r="I247" s="203"/>
      <c r="J247" s="203"/>
      <c r="K247" s="203"/>
      <c r="L247" s="203"/>
      <c r="M247" s="198"/>
      <c r="N247" s="198"/>
      <c r="O247" s="198"/>
      <c r="P247" s="198"/>
      <c r="Q247" s="198"/>
      <c r="R247" s="203"/>
      <c r="S247" s="203"/>
      <c r="T247" s="198"/>
      <c r="U247" s="198"/>
      <c r="V247" s="198"/>
      <c r="W247" s="204"/>
      <c r="X247" s="205"/>
      <c r="Y247" s="201"/>
      <c r="Z247" s="201"/>
      <c r="AA247" s="201"/>
      <c r="AB247" s="201"/>
      <c r="AC247" s="201"/>
      <c r="AD247" s="198"/>
      <c r="AE247" s="198"/>
      <c r="AF247" s="198"/>
      <c r="AG247" s="198"/>
      <c r="AH247" s="198"/>
      <c r="AI247" s="203"/>
      <c r="AJ247" s="203"/>
      <c r="AK247" s="203"/>
      <c r="AL247" s="203"/>
      <c r="AM247" s="203"/>
      <c r="AN247" s="201"/>
      <c r="AO247" s="203"/>
    </row>
    <row r="248" customFormat="false" ht="14.25" hidden="false" customHeight="true" outlineLevel="0" collapsed="false">
      <c r="A248" s="201"/>
      <c r="B248" s="201"/>
      <c r="C248" s="198"/>
      <c r="D248" s="198"/>
      <c r="E248" s="198"/>
      <c r="F248" s="201"/>
      <c r="G248" s="203"/>
      <c r="H248" s="203"/>
      <c r="I248" s="203"/>
      <c r="J248" s="203"/>
      <c r="K248" s="203"/>
      <c r="L248" s="203"/>
      <c r="M248" s="198"/>
      <c r="N248" s="198"/>
      <c r="O248" s="198"/>
      <c r="P248" s="198"/>
      <c r="Q248" s="198"/>
      <c r="R248" s="203"/>
      <c r="S248" s="203"/>
      <c r="T248" s="198"/>
      <c r="U248" s="198"/>
      <c r="V248" s="198"/>
      <c r="W248" s="204"/>
      <c r="X248" s="205"/>
      <c r="Y248" s="201"/>
      <c r="Z248" s="201"/>
      <c r="AA248" s="201"/>
      <c r="AB248" s="201"/>
      <c r="AC248" s="201"/>
      <c r="AD248" s="198"/>
      <c r="AE248" s="198"/>
      <c r="AF248" s="198"/>
      <c r="AG248" s="198"/>
      <c r="AH248" s="198"/>
      <c r="AI248" s="203"/>
      <c r="AJ248" s="203"/>
      <c r="AK248" s="203"/>
      <c r="AL248" s="203"/>
      <c r="AM248" s="203"/>
      <c r="AN248" s="201"/>
      <c r="AO248" s="203"/>
    </row>
    <row r="249" customFormat="false" ht="14.25" hidden="false" customHeight="true" outlineLevel="0" collapsed="false">
      <c r="A249" s="201"/>
      <c r="B249" s="201"/>
      <c r="C249" s="198"/>
      <c r="D249" s="198"/>
      <c r="E249" s="198"/>
      <c r="F249" s="201"/>
      <c r="G249" s="203"/>
      <c r="H249" s="203"/>
      <c r="I249" s="203"/>
      <c r="J249" s="203"/>
      <c r="K249" s="203"/>
      <c r="L249" s="203"/>
      <c r="M249" s="198"/>
      <c r="N249" s="198"/>
      <c r="O249" s="198"/>
      <c r="P249" s="198"/>
      <c r="Q249" s="198"/>
      <c r="R249" s="203"/>
      <c r="S249" s="203"/>
      <c r="T249" s="198"/>
      <c r="U249" s="198"/>
      <c r="V249" s="198"/>
      <c r="W249" s="204"/>
      <c r="X249" s="205"/>
      <c r="Y249" s="201"/>
      <c r="Z249" s="201"/>
      <c r="AA249" s="201"/>
      <c r="AB249" s="201"/>
      <c r="AC249" s="201"/>
      <c r="AD249" s="198"/>
      <c r="AE249" s="198"/>
      <c r="AF249" s="198"/>
      <c r="AG249" s="198"/>
      <c r="AH249" s="198"/>
      <c r="AI249" s="203"/>
      <c r="AJ249" s="203"/>
      <c r="AK249" s="203"/>
      <c r="AL249" s="203"/>
      <c r="AM249" s="203"/>
      <c r="AN249" s="201"/>
      <c r="AO249" s="203"/>
    </row>
    <row r="250" customFormat="false" ht="14.25" hidden="false" customHeight="true" outlineLevel="0" collapsed="false">
      <c r="A250" s="201"/>
      <c r="B250" s="201"/>
      <c r="C250" s="198"/>
      <c r="D250" s="198"/>
      <c r="E250" s="198"/>
      <c r="F250" s="201"/>
      <c r="G250" s="203"/>
      <c r="H250" s="203"/>
      <c r="I250" s="203"/>
      <c r="J250" s="203"/>
      <c r="K250" s="203"/>
      <c r="L250" s="203"/>
      <c r="M250" s="198"/>
      <c r="N250" s="198"/>
      <c r="O250" s="198"/>
      <c r="P250" s="198"/>
      <c r="Q250" s="198"/>
      <c r="R250" s="203"/>
      <c r="S250" s="203"/>
      <c r="T250" s="198"/>
      <c r="U250" s="198"/>
      <c r="V250" s="198"/>
      <c r="W250" s="204"/>
      <c r="X250" s="205"/>
      <c r="Y250" s="201"/>
      <c r="Z250" s="201"/>
      <c r="AA250" s="201"/>
      <c r="AB250" s="201"/>
      <c r="AC250" s="201"/>
      <c r="AD250" s="198"/>
      <c r="AE250" s="198"/>
      <c r="AF250" s="198"/>
      <c r="AG250" s="198"/>
      <c r="AH250" s="198"/>
      <c r="AI250" s="203"/>
      <c r="AJ250" s="203"/>
      <c r="AK250" s="203"/>
      <c r="AL250" s="203"/>
      <c r="AM250" s="203"/>
      <c r="AN250" s="201"/>
      <c r="AO250" s="203"/>
    </row>
    <row r="251" customFormat="false" ht="14.25" hidden="false" customHeight="true" outlineLevel="0" collapsed="false">
      <c r="A251" s="201"/>
      <c r="B251" s="201"/>
      <c r="C251" s="198"/>
      <c r="D251" s="198"/>
      <c r="E251" s="198"/>
      <c r="F251" s="201"/>
      <c r="G251" s="203"/>
      <c r="H251" s="203"/>
      <c r="I251" s="203"/>
      <c r="J251" s="203"/>
      <c r="K251" s="203"/>
      <c r="L251" s="203"/>
      <c r="M251" s="198"/>
      <c r="N251" s="198"/>
      <c r="O251" s="198"/>
      <c r="P251" s="198"/>
      <c r="Q251" s="198"/>
      <c r="R251" s="203"/>
      <c r="S251" s="203"/>
      <c r="T251" s="198"/>
      <c r="U251" s="198"/>
      <c r="V251" s="198"/>
      <c r="W251" s="204"/>
      <c r="X251" s="205"/>
      <c r="Y251" s="201"/>
      <c r="Z251" s="201"/>
      <c r="AA251" s="201"/>
      <c r="AB251" s="201"/>
      <c r="AC251" s="201"/>
      <c r="AD251" s="198"/>
      <c r="AE251" s="198"/>
      <c r="AF251" s="198"/>
      <c r="AG251" s="198"/>
      <c r="AH251" s="198"/>
      <c r="AI251" s="203"/>
      <c r="AJ251" s="203"/>
      <c r="AK251" s="203"/>
      <c r="AL251" s="203"/>
      <c r="AM251" s="203"/>
      <c r="AN251" s="201"/>
      <c r="AO251" s="203"/>
    </row>
    <row r="252" customFormat="false" ht="14.25" hidden="false" customHeight="true" outlineLevel="0" collapsed="false">
      <c r="A252" s="201"/>
      <c r="B252" s="201"/>
      <c r="C252" s="198"/>
      <c r="D252" s="198"/>
      <c r="E252" s="198"/>
      <c r="F252" s="201"/>
      <c r="G252" s="203"/>
      <c r="H252" s="203"/>
      <c r="I252" s="203"/>
      <c r="J252" s="203"/>
      <c r="K252" s="203"/>
      <c r="L252" s="203"/>
      <c r="M252" s="198"/>
      <c r="N252" s="198"/>
      <c r="O252" s="198"/>
      <c r="P252" s="198"/>
      <c r="Q252" s="198"/>
      <c r="R252" s="203"/>
      <c r="S252" s="203"/>
      <c r="T252" s="198"/>
      <c r="U252" s="198"/>
      <c r="V252" s="198"/>
      <c r="W252" s="204"/>
      <c r="X252" s="205"/>
      <c r="Y252" s="201"/>
      <c r="Z252" s="201"/>
      <c r="AA252" s="201"/>
      <c r="AB252" s="201"/>
      <c r="AC252" s="201"/>
      <c r="AD252" s="198"/>
      <c r="AE252" s="198"/>
      <c r="AF252" s="198"/>
      <c r="AG252" s="198"/>
      <c r="AH252" s="198"/>
      <c r="AI252" s="203"/>
      <c r="AJ252" s="203"/>
      <c r="AK252" s="203"/>
      <c r="AL252" s="203"/>
      <c r="AM252" s="203"/>
      <c r="AN252" s="201"/>
      <c r="AO252" s="203"/>
    </row>
    <row r="253" customFormat="false" ht="14.25" hidden="false" customHeight="true" outlineLevel="0" collapsed="false">
      <c r="A253" s="201"/>
      <c r="B253" s="201"/>
      <c r="C253" s="198"/>
      <c r="D253" s="198"/>
      <c r="E253" s="198"/>
      <c r="F253" s="201"/>
      <c r="G253" s="203"/>
      <c r="H253" s="203"/>
      <c r="I253" s="203"/>
      <c r="J253" s="203"/>
      <c r="K253" s="203"/>
      <c r="L253" s="203"/>
      <c r="M253" s="198"/>
      <c r="N253" s="198"/>
      <c r="O253" s="198"/>
      <c r="P253" s="198"/>
      <c r="Q253" s="198"/>
      <c r="R253" s="203"/>
      <c r="S253" s="203"/>
      <c r="T253" s="198"/>
      <c r="U253" s="198"/>
      <c r="V253" s="198"/>
      <c r="W253" s="204"/>
      <c r="X253" s="205"/>
      <c r="Y253" s="201"/>
      <c r="Z253" s="201"/>
      <c r="AA253" s="201"/>
      <c r="AB253" s="201"/>
      <c r="AC253" s="201"/>
      <c r="AD253" s="198"/>
      <c r="AE253" s="198"/>
      <c r="AF253" s="198"/>
      <c r="AG253" s="198"/>
      <c r="AH253" s="198"/>
      <c r="AI253" s="203"/>
      <c r="AJ253" s="203"/>
      <c r="AK253" s="203"/>
      <c r="AL253" s="203"/>
      <c r="AM253" s="203"/>
      <c r="AN253" s="201"/>
      <c r="AO253" s="203"/>
    </row>
    <row r="254" customFormat="false" ht="14.25" hidden="false" customHeight="true" outlineLevel="0" collapsed="false">
      <c r="A254" s="201"/>
      <c r="B254" s="201"/>
      <c r="C254" s="198"/>
      <c r="D254" s="198"/>
      <c r="E254" s="198"/>
      <c r="F254" s="201"/>
      <c r="G254" s="203"/>
      <c r="H254" s="203"/>
      <c r="I254" s="203"/>
      <c r="J254" s="203"/>
      <c r="K254" s="203"/>
      <c r="L254" s="203"/>
      <c r="M254" s="198"/>
      <c r="N254" s="198"/>
      <c r="O254" s="198"/>
      <c r="P254" s="198"/>
      <c r="Q254" s="198"/>
      <c r="R254" s="203"/>
      <c r="S254" s="203"/>
      <c r="T254" s="198"/>
      <c r="U254" s="198"/>
      <c r="V254" s="198"/>
      <c r="W254" s="204"/>
      <c r="X254" s="205"/>
      <c r="Y254" s="201"/>
      <c r="Z254" s="201"/>
      <c r="AA254" s="201"/>
      <c r="AB254" s="201"/>
      <c r="AC254" s="201"/>
      <c r="AD254" s="198"/>
      <c r="AE254" s="198"/>
      <c r="AF254" s="198"/>
      <c r="AG254" s="198"/>
      <c r="AH254" s="198"/>
      <c r="AI254" s="203"/>
      <c r="AJ254" s="203"/>
      <c r="AK254" s="203"/>
      <c r="AL254" s="203"/>
      <c r="AM254" s="203"/>
      <c r="AN254" s="201"/>
      <c r="AO254" s="203"/>
    </row>
    <row r="255" customFormat="false" ht="14.25" hidden="false" customHeight="true" outlineLevel="0" collapsed="false">
      <c r="A255" s="201"/>
      <c r="B255" s="201"/>
      <c r="C255" s="198"/>
      <c r="D255" s="198"/>
      <c r="E255" s="198"/>
      <c r="F255" s="201"/>
      <c r="G255" s="203"/>
      <c r="H255" s="203"/>
      <c r="I255" s="203"/>
      <c r="J255" s="203"/>
      <c r="K255" s="203"/>
      <c r="L255" s="203"/>
      <c r="M255" s="198"/>
      <c r="N255" s="198"/>
      <c r="O255" s="198"/>
      <c r="P255" s="198"/>
      <c r="Q255" s="198"/>
      <c r="R255" s="203"/>
      <c r="S255" s="203"/>
      <c r="T255" s="198"/>
      <c r="U255" s="198"/>
      <c r="V255" s="198"/>
      <c r="W255" s="204"/>
      <c r="X255" s="205"/>
      <c r="Y255" s="201"/>
      <c r="Z255" s="201"/>
      <c r="AA255" s="201"/>
      <c r="AB255" s="201"/>
      <c r="AC255" s="201"/>
      <c r="AD255" s="198"/>
      <c r="AE255" s="198"/>
      <c r="AF255" s="198"/>
      <c r="AG255" s="198"/>
      <c r="AH255" s="198"/>
      <c r="AI255" s="203"/>
      <c r="AJ255" s="203"/>
      <c r="AK255" s="203"/>
      <c r="AL255" s="203"/>
      <c r="AM255" s="203"/>
      <c r="AN255" s="201"/>
      <c r="AO255" s="203"/>
    </row>
    <row r="256" customFormat="false" ht="14.25" hidden="false" customHeight="true" outlineLevel="0" collapsed="false">
      <c r="A256" s="201"/>
      <c r="B256" s="201"/>
      <c r="C256" s="198"/>
      <c r="D256" s="198"/>
      <c r="E256" s="198"/>
      <c r="F256" s="201"/>
      <c r="G256" s="203"/>
      <c r="H256" s="203"/>
      <c r="I256" s="203"/>
      <c r="J256" s="203"/>
      <c r="K256" s="203"/>
      <c r="L256" s="203"/>
      <c r="M256" s="198"/>
      <c r="N256" s="198"/>
      <c r="O256" s="198"/>
      <c r="P256" s="198"/>
      <c r="Q256" s="198"/>
      <c r="R256" s="203"/>
      <c r="S256" s="203"/>
      <c r="T256" s="198"/>
      <c r="U256" s="198"/>
      <c r="V256" s="198"/>
      <c r="W256" s="204"/>
      <c r="X256" s="205"/>
      <c r="Y256" s="201"/>
      <c r="Z256" s="201"/>
      <c r="AA256" s="201"/>
      <c r="AB256" s="201"/>
      <c r="AC256" s="201"/>
      <c r="AD256" s="198"/>
      <c r="AE256" s="198"/>
      <c r="AF256" s="198"/>
      <c r="AG256" s="198"/>
      <c r="AH256" s="198"/>
      <c r="AI256" s="203"/>
      <c r="AJ256" s="203"/>
      <c r="AK256" s="203"/>
      <c r="AL256" s="203"/>
      <c r="AM256" s="203"/>
      <c r="AN256" s="201"/>
      <c r="AO256" s="203"/>
    </row>
    <row r="257" customFormat="false" ht="14.25" hidden="false" customHeight="true" outlineLevel="0" collapsed="false">
      <c r="A257" s="201"/>
      <c r="B257" s="201"/>
      <c r="C257" s="198"/>
      <c r="D257" s="198"/>
      <c r="E257" s="198"/>
      <c r="F257" s="201"/>
      <c r="G257" s="203"/>
      <c r="H257" s="203"/>
      <c r="I257" s="203"/>
      <c r="J257" s="203"/>
      <c r="K257" s="203"/>
      <c r="L257" s="203"/>
      <c r="M257" s="198"/>
      <c r="N257" s="198"/>
      <c r="O257" s="198"/>
      <c r="P257" s="198"/>
      <c r="Q257" s="198"/>
      <c r="R257" s="203"/>
      <c r="S257" s="203"/>
      <c r="T257" s="198"/>
      <c r="U257" s="198"/>
      <c r="V257" s="198"/>
      <c r="W257" s="204"/>
      <c r="X257" s="205"/>
      <c r="Y257" s="201"/>
      <c r="Z257" s="201"/>
      <c r="AA257" s="201"/>
      <c r="AB257" s="201"/>
      <c r="AC257" s="201"/>
      <c r="AD257" s="198"/>
      <c r="AE257" s="198"/>
      <c r="AF257" s="198"/>
      <c r="AG257" s="198"/>
      <c r="AH257" s="198"/>
      <c r="AI257" s="203"/>
      <c r="AJ257" s="203"/>
      <c r="AK257" s="203"/>
      <c r="AL257" s="203"/>
      <c r="AM257" s="203"/>
      <c r="AN257" s="201"/>
      <c r="AO257" s="203"/>
    </row>
    <row r="258" customFormat="false" ht="14.25" hidden="false" customHeight="true" outlineLevel="0" collapsed="false">
      <c r="A258" s="201"/>
      <c r="B258" s="201"/>
      <c r="C258" s="198"/>
      <c r="D258" s="198"/>
      <c r="E258" s="198"/>
      <c r="F258" s="201"/>
      <c r="G258" s="203"/>
      <c r="H258" s="203"/>
      <c r="I258" s="203"/>
      <c r="J258" s="203"/>
      <c r="K258" s="203"/>
      <c r="L258" s="203"/>
      <c r="M258" s="198"/>
      <c r="N258" s="198"/>
      <c r="O258" s="198"/>
      <c r="P258" s="198"/>
      <c r="Q258" s="198"/>
      <c r="R258" s="203"/>
      <c r="S258" s="203"/>
      <c r="T258" s="198"/>
      <c r="U258" s="198"/>
      <c r="V258" s="198"/>
      <c r="W258" s="204"/>
      <c r="X258" s="205"/>
      <c r="Y258" s="201"/>
      <c r="Z258" s="201"/>
      <c r="AA258" s="201"/>
      <c r="AB258" s="201"/>
      <c r="AC258" s="201"/>
      <c r="AD258" s="198"/>
      <c r="AE258" s="198"/>
      <c r="AF258" s="198"/>
      <c r="AG258" s="198"/>
      <c r="AH258" s="198"/>
      <c r="AI258" s="203"/>
      <c r="AJ258" s="203"/>
      <c r="AK258" s="203"/>
      <c r="AL258" s="203"/>
      <c r="AM258" s="203"/>
      <c r="AN258" s="201"/>
      <c r="AO258" s="203"/>
    </row>
    <row r="259" customFormat="false" ht="14.25" hidden="false" customHeight="true" outlineLevel="0" collapsed="false">
      <c r="A259" s="201"/>
      <c r="B259" s="201"/>
      <c r="C259" s="198"/>
      <c r="D259" s="198"/>
      <c r="E259" s="198"/>
      <c r="F259" s="201"/>
      <c r="G259" s="203"/>
      <c r="H259" s="203"/>
      <c r="I259" s="203"/>
      <c r="J259" s="203"/>
      <c r="K259" s="203"/>
      <c r="L259" s="203"/>
      <c r="M259" s="198"/>
      <c r="N259" s="198"/>
      <c r="O259" s="198"/>
      <c r="P259" s="198"/>
      <c r="Q259" s="198"/>
      <c r="R259" s="203"/>
      <c r="S259" s="203"/>
      <c r="T259" s="198"/>
      <c r="U259" s="198"/>
      <c r="V259" s="198"/>
      <c r="W259" s="204"/>
      <c r="X259" s="205"/>
      <c r="Y259" s="201"/>
      <c r="Z259" s="201"/>
      <c r="AA259" s="201"/>
      <c r="AB259" s="201"/>
      <c r="AC259" s="201"/>
      <c r="AD259" s="198"/>
      <c r="AE259" s="198"/>
      <c r="AF259" s="198"/>
      <c r="AG259" s="198"/>
      <c r="AH259" s="198"/>
      <c r="AI259" s="203"/>
      <c r="AJ259" s="203"/>
      <c r="AK259" s="203"/>
      <c r="AL259" s="203"/>
      <c r="AM259" s="203"/>
      <c r="AN259" s="201"/>
      <c r="AO259" s="203"/>
    </row>
    <row r="260" customFormat="false" ht="14.25" hidden="false" customHeight="true" outlineLevel="0" collapsed="false">
      <c r="A260" s="201"/>
      <c r="B260" s="201"/>
      <c r="C260" s="198"/>
      <c r="D260" s="198"/>
      <c r="E260" s="198"/>
      <c r="F260" s="201"/>
      <c r="G260" s="203"/>
      <c r="H260" s="203"/>
      <c r="I260" s="203"/>
      <c r="J260" s="203"/>
      <c r="K260" s="203"/>
      <c r="L260" s="203"/>
      <c r="M260" s="198"/>
      <c r="N260" s="198"/>
      <c r="O260" s="198"/>
      <c r="P260" s="198"/>
      <c r="Q260" s="198"/>
      <c r="R260" s="203"/>
      <c r="S260" s="203"/>
      <c r="T260" s="198"/>
      <c r="U260" s="198"/>
      <c r="V260" s="198"/>
      <c r="W260" s="204"/>
      <c r="X260" s="205"/>
      <c r="Y260" s="201"/>
      <c r="Z260" s="201"/>
      <c r="AA260" s="201"/>
      <c r="AB260" s="201"/>
      <c r="AC260" s="201"/>
      <c r="AD260" s="198"/>
      <c r="AE260" s="198"/>
      <c r="AF260" s="198"/>
      <c r="AG260" s="198"/>
      <c r="AH260" s="198"/>
      <c r="AI260" s="203"/>
      <c r="AJ260" s="203"/>
      <c r="AK260" s="203"/>
      <c r="AL260" s="203"/>
      <c r="AM260" s="203"/>
      <c r="AN260" s="201"/>
      <c r="AO260" s="203"/>
    </row>
    <row r="261" customFormat="false" ht="14.25" hidden="false" customHeight="true" outlineLevel="0" collapsed="false">
      <c r="A261" s="201"/>
      <c r="B261" s="201"/>
      <c r="C261" s="198"/>
      <c r="D261" s="198"/>
      <c r="E261" s="198"/>
      <c r="F261" s="201"/>
      <c r="G261" s="203"/>
      <c r="H261" s="203"/>
      <c r="I261" s="203"/>
      <c r="J261" s="203"/>
      <c r="K261" s="203"/>
      <c r="L261" s="203"/>
      <c r="M261" s="198"/>
      <c r="N261" s="198"/>
      <c r="O261" s="198"/>
      <c r="P261" s="198"/>
      <c r="Q261" s="198"/>
      <c r="R261" s="203"/>
      <c r="S261" s="203"/>
      <c r="T261" s="198"/>
      <c r="U261" s="198"/>
      <c r="V261" s="198"/>
      <c r="W261" s="204"/>
      <c r="X261" s="205"/>
      <c r="Y261" s="201"/>
      <c r="Z261" s="201"/>
      <c r="AA261" s="201"/>
      <c r="AB261" s="201"/>
      <c r="AC261" s="201"/>
      <c r="AD261" s="198"/>
      <c r="AE261" s="198"/>
      <c r="AF261" s="198"/>
      <c r="AG261" s="198"/>
      <c r="AH261" s="198"/>
      <c r="AI261" s="203"/>
      <c r="AJ261" s="203"/>
      <c r="AK261" s="203"/>
      <c r="AL261" s="203"/>
      <c r="AM261" s="203"/>
      <c r="AN261" s="201"/>
      <c r="AO261" s="203"/>
    </row>
    <row r="262" customFormat="false" ht="14.25" hidden="false" customHeight="true" outlineLevel="0" collapsed="false">
      <c r="A262" s="201"/>
      <c r="B262" s="201"/>
      <c r="C262" s="198"/>
      <c r="D262" s="198"/>
      <c r="E262" s="198"/>
      <c r="F262" s="201"/>
      <c r="G262" s="203"/>
      <c r="H262" s="203"/>
      <c r="I262" s="203"/>
      <c r="J262" s="203"/>
      <c r="K262" s="203"/>
      <c r="L262" s="203"/>
      <c r="M262" s="198"/>
      <c r="N262" s="198"/>
      <c r="O262" s="198"/>
      <c r="P262" s="198"/>
      <c r="Q262" s="198"/>
      <c r="R262" s="203"/>
      <c r="S262" s="203"/>
      <c r="T262" s="198"/>
      <c r="U262" s="198"/>
      <c r="V262" s="198"/>
      <c r="W262" s="204"/>
      <c r="X262" s="205"/>
      <c r="Y262" s="201"/>
      <c r="Z262" s="201"/>
      <c r="AA262" s="201"/>
      <c r="AB262" s="201"/>
      <c r="AC262" s="201"/>
      <c r="AD262" s="198"/>
      <c r="AE262" s="198"/>
      <c r="AF262" s="198"/>
      <c r="AG262" s="198"/>
      <c r="AH262" s="198"/>
      <c r="AI262" s="203"/>
      <c r="AJ262" s="203"/>
      <c r="AK262" s="203"/>
      <c r="AL262" s="203"/>
      <c r="AM262" s="203"/>
      <c r="AN262" s="201"/>
      <c r="AO262" s="203"/>
    </row>
    <row r="263" customFormat="false" ht="14.25" hidden="false" customHeight="true" outlineLevel="0" collapsed="false">
      <c r="A263" s="201"/>
      <c r="B263" s="201"/>
      <c r="C263" s="198"/>
      <c r="D263" s="198"/>
      <c r="E263" s="198"/>
      <c r="F263" s="201"/>
      <c r="G263" s="203"/>
      <c r="H263" s="203"/>
      <c r="I263" s="203"/>
      <c r="J263" s="203"/>
      <c r="K263" s="203"/>
      <c r="L263" s="203"/>
      <c r="M263" s="198"/>
      <c r="N263" s="198"/>
      <c r="O263" s="198"/>
      <c r="P263" s="198"/>
      <c r="Q263" s="198"/>
      <c r="R263" s="203"/>
      <c r="S263" s="203"/>
      <c r="T263" s="198"/>
      <c r="U263" s="198"/>
      <c r="V263" s="198"/>
      <c r="W263" s="204"/>
      <c r="X263" s="205"/>
      <c r="Y263" s="201"/>
      <c r="Z263" s="201"/>
      <c r="AA263" s="201"/>
      <c r="AB263" s="201"/>
      <c r="AC263" s="201"/>
      <c r="AD263" s="198"/>
      <c r="AE263" s="198"/>
      <c r="AF263" s="198"/>
      <c r="AG263" s="198"/>
      <c r="AH263" s="198"/>
      <c r="AI263" s="203"/>
      <c r="AJ263" s="203"/>
      <c r="AK263" s="203"/>
      <c r="AL263" s="203"/>
      <c r="AM263" s="203"/>
      <c r="AN263" s="201"/>
      <c r="AO263" s="203"/>
    </row>
    <row r="264" customFormat="false" ht="14.25" hidden="false" customHeight="true" outlineLevel="0" collapsed="false">
      <c r="A264" s="201"/>
      <c r="B264" s="201"/>
      <c r="C264" s="198"/>
      <c r="D264" s="198"/>
      <c r="E264" s="198"/>
      <c r="F264" s="201"/>
      <c r="G264" s="203"/>
      <c r="H264" s="203"/>
      <c r="I264" s="203"/>
      <c r="J264" s="203"/>
      <c r="K264" s="203"/>
      <c r="L264" s="203"/>
      <c r="M264" s="198"/>
      <c r="N264" s="198"/>
      <c r="O264" s="198"/>
      <c r="P264" s="198"/>
      <c r="Q264" s="198"/>
      <c r="R264" s="203"/>
      <c r="S264" s="203"/>
      <c r="T264" s="198"/>
      <c r="U264" s="198"/>
      <c r="V264" s="198"/>
      <c r="W264" s="204"/>
      <c r="X264" s="205"/>
      <c r="Y264" s="201"/>
      <c r="Z264" s="201"/>
      <c r="AA264" s="201"/>
      <c r="AB264" s="201"/>
      <c r="AC264" s="201"/>
      <c r="AD264" s="198"/>
      <c r="AE264" s="198"/>
      <c r="AF264" s="198"/>
      <c r="AG264" s="198"/>
      <c r="AH264" s="198"/>
      <c r="AI264" s="203"/>
      <c r="AJ264" s="203"/>
      <c r="AK264" s="203"/>
      <c r="AL264" s="203"/>
      <c r="AM264" s="203"/>
      <c r="AN264" s="201"/>
      <c r="AO264" s="203"/>
    </row>
    <row r="265" customFormat="false" ht="14.25" hidden="false" customHeight="true" outlineLevel="0" collapsed="false">
      <c r="A265" s="201"/>
      <c r="B265" s="201"/>
      <c r="C265" s="198"/>
      <c r="D265" s="198"/>
      <c r="E265" s="198"/>
      <c r="F265" s="201"/>
      <c r="G265" s="203"/>
      <c r="H265" s="203"/>
      <c r="I265" s="203"/>
      <c r="J265" s="203"/>
      <c r="K265" s="203"/>
      <c r="L265" s="203"/>
      <c r="M265" s="198"/>
      <c r="N265" s="198"/>
      <c r="O265" s="198"/>
      <c r="P265" s="198"/>
      <c r="Q265" s="198"/>
      <c r="R265" s="203"/>
      <c r="S265" s="203"/>
      <c r="T265" s="198"/>
      <c r="U265" s="198"/>
      <c r="V265" s="198"/>
      <c r="W265" s="204"/>
      <c r="X265" s="205"/>
      <c r="Y265" s="201"/>
      <c r="Z265" s="201"/>
      <c r="AA265" s="201"/>
      <c r="AB265" s="201"/>
      <c r="AC265" s="201"/>
      <c r="AD265" s="198"/>
      <c r="AE265" s="198"/>
      <c r="AF265" s="198"/>
      <c r="AG265" s="198"/>
      <c r="AH265" s="198"/>
      <c r="AI265" s="203"/>
      <c r="AJ265" s="203"/>
      <c r="AK265" s="203"/>
      <c r="AL265" s="203"/>
      <c r="AM265" s="203"/>
      <c r="AN265" s="201"/>
      <c r="AO265" s="203"/>
    </row>
    <row r="266" customFormat="false" ht="14.25" hidden="false" customHeight="true" outlineLevel="0" collapsed="false">
      <c r="A266" s="201"/>
      <c r="B266" s="201"/>
      <c r="C266" s="198"/>
      <c r="D266" s="198"/>
      <c r="E266" s="198"/>
      <c r="F266" s="201"/>
      <c r="G266" s="203"/>
      <c r="H266" s="203"/>
      <c r="I266" s="203"/>
      <c r="J266" s="203"/>
      <c r="K266" s="203"/>
      <c r="L266" s="203"/>
      <c r="M266" s="198"/>
      <c r="N266" s="198"/>
      <c r="O266" s="198"/>
      <c r="P266" s="198"/>
      <c r="Q266" s="198"/>
      <c r="R266" s="203"/>
      <c r="S266" s="203"/>
      <c r="T266" s="198"/>
      <c r="U266" s="198"/>
      <c r="V266" s="198"/>
      <c r="W266" s="204"/>
      <c r="X266" s="205"/>
      <c r="Y266" s="201"/>
      <c r="Z266" s="201"/>
      <c r="AA266" s="201"/>
      <c r="AB266" s="201"/>
      <c r="AC266" s="201"/>
      <c r="AD266" s="198"/>
      <c r="AE266" s="198"/>
      <c r="AF266" s="198"/>
      <c r="AG266" s="198"/>
      <c r="AH266" s="198"/>
      <c r="AI266" s="203"/>
      <c r="AJ266" s="203"/>
      <c r="AK266" s="203"/>
      <c r="AL266" s="203"/>
      <c r="AM266" s="203"/>
      <c r="AN266" s="201"/>
      <c r="AO266" s="203"/>
    </row>
    <row r="267" customFormat="false" ht="14.25" hidden="false" customHeight="true" outlineLevel="0" collapsed="false">
      <c r="A267" s="201"/>
      <c r="B267" s="201"/>
      <c r="C267" s="198"/>
      <c r="D267" s="198"/>
      <c r="E267" s="198"/>
      <c r="F267" s="201"/>
      <c r="G267" s="203"/>
      <c r="H267" s="203"/>
      <c r="I267" s="203"/>
      <c r="J267" s="203"/>
      <c r="K267" s="203"/>
      <c r="L267" s="203"/>
      <c r="M267" s="198"/>
      <c r="N267" s="198"/>
      <c r="O267" s="198"/>
      <c r="P267" s="198"/>
      <c r="Q267" s="198"/>
      <c r="R267" s="203"/>
      <c r="S267" s="203"/>
      <c r="T267" s="198"/>
      <c r="U267" s="198"/>
      <c r="V267" s="198"/>
      <c r="W267" s="204"/>
      <c r="X267" s="205"/>
      <c r="Y267" s="201"/>
      <c r="Z267" s="201"/>
      <c r="AA267" s="201"/>
      <c r="AB267" s="201"/>
      <c r="AC267" s="201"/>
      <c r="AD267" s="198"/>
      <c r="AE267" s="198"/>
      <c r="AF267" s="198"/>
      <c r="AG267" s="198"/>
      <c r="AH267" s="198"/>
      <c r="AI267" s="203"/>
      <c r="AJ267" s="203"/>
      <c r="AK267" s="203"/>
      <c r="AL267" s="203"/>
      <c r="AM267" s="203"/>
      <c r="AN267" s="201"/>
      <c r="AO267" s="203"/>
    </row>
    <row r="268" customFormat="false" ht="14.25" hidden="false" customHeight="true" outlineLevel="0" collapsed="false">
      <c r="A268" s="201"/>
      <c r="B268" s="201"/>
      <c r="C268" s="198"/>
      <c r="D268" s="198"/>
      <c r="E268" s="198"/>
      <c r="F268" s="201"/>
      <c r="G268" s="203"/>
      <c r="H268" s="203"/>
      <c r="I268" s="203"/>
      <c r="J268" s="203"/>
      <c r="K268" s="203"/>
      <c r="L268" s="203"/>
      <c r="M268" s="198"/>
      <c r="N268" s="198"/>
      <c r="O268" s="198"/>
      <c r="P268" s="198"/>
      <c r="Q268" s="198"/>
      <c r="R268" s="203"/>
      <c r="S268" s="203"/>
      <c r="T268" s="198"/>
      <c r="U268" s="198"/>
      <c r="V268" s="198"/>
      <c r="W268" s="204"/>
      <c r="X268" s="205"/>
      <c r="Y268" s="201"/>
      <c r="Z268" s="201"/>
      <c r="AA268" s="201"/>
      <c r="AB268" s="201"/>
      <c r="AC268" s="201"/>
      <c r="AD268" s="198"/>
      <c r="AE268" s="198"/>
      <c r="AF268" s="198"/>
      <c r="AG268" s="198"/>
      <c r="AH268" s="198"/>
      <c r="AI268" s="203"/>
      <c r="AJ268" s="203"/>
      <c r="AK268" s="203"/>
      <c r="AL268" s="203"/>
      <c r="AM268" s="203"/>
      <c r="AN268" s="201"/>
      <c r="AO268" s="203"/>
    </row>
    <row r="269" customFormat="false" ht="14.25" hidden="false" customHeight="true" outlineLevel="0" collapsed="false">
      <c r="A269" s="201"/>
      <c r="B269" s="201"/>
      <c r="C269" s="198"/>
      <c r="D269" s="198"/>
      <c r="E269" s="198"/>
      <c r="F269" s="201"/>
      <c r="G269" s="203"/>
      <c r="H269" s="203"/>
      <c r="I269" s="203"/>
      <c r="J269" s="203"/>
      <c r="K269" s="203"/>
      <c r="L269" s="203"/>
      <c r="M269" s="198"/>
      <c r="N269" s="198"/>
      <c r="O269" s="198"/>
      <c r="P269" s="198"/>
      <c r="Q269" s="198"/>
      <c r="R269" s="203"/>
      <c r="S269" s="203"/>
      <c r="T269" s="198"/>
      <c r="U269" s="198"/>
      <c r="V269" s="198"/>
      <c r="W269" s="204"/>
      <c r="X269" s="205"/>
      <c r="Y269" s="201"/>
      <c r="Z269" s="201"/>
      <c r="AA269" s="201"/>
      <c r="AB269" s="201"/>
      <c r="AC269" s="201"/>
      <c r="AD269" s="198"/>
      <c r="AE269" s="198"/>
      <c r="AF269" s="198"/>
      <c r="AG269" s="198"/>
      <c r="AH269" s="198"/>
      <c r="AI269" s="203"/>
      <c r="AJ269" s="203"/>
      <c r="AK269" s="203"/>
      <c r="AL269" s="203"/>
      <c r="AM269" s="203"/>
      <c r="AN269" s="201"/>
      <c r="AO269" s="203"/>
    </row>
    <row r="270" customFormat="false" ht="14.25" hidden="false" customHeight="true" outlineLevel="0" collapsed="false">
      <c r="A270" s="201"/>
      <c r="B270" s="201"/>
      <c r="C270" s="198"/>
      <c r="D270" s="198"/>
      <c r="E270" s="198"/>
      <c r="F270" s="201"/>
      <c r="G270" s="203"/>
      <c r="H270" s="203"/>
      <c r="I270" s="203"/>
      <c r="J270" s="203"/>
      <c r="K270" s="203"/>
      <c r="L270" s="203"/>
      <c r="M270" s="198"/>
      <c r="N270" s="198"/>
      <c r="O270" s="198"/>
      <c r="P270" s="198"/>
      <c r="Q270" s="198"/>
      <c r="R270" s="203"/>
      <c r="S270" s="203"/>
      <c r="T270" s="198"/>
      <c r="U270" s="198"/>
      <c r="V270" s="198"/>
      <c r="W270" s="204"/>
      <c r="X270" s="205"/>
      <c r="Y270" s="201"/>
      <c r="Z270" s="201"/>
      <c r="AA270" s="201"/>
      <c r="AB270" s="201"/>
      <c r="AC270" s="201"/>
      <c r="AD270" s="198"/>
      <c r="AE270" s="198"/>
      <c r="AF270" s="198"/>
      <c r="AG270" s="198"/>
      <c r="AH270" s="198"/>
      <c r="AI270" s="203"/>
      <c r="AJ270" s="203"/>
      <c r="AK270" s="203"/>
      <c r="AL270" s="203"/>
      <c r="AM270" s="203"/>
      <c r="AN270" s="201"/>
      <c r="AO270" s="203"/>
    </row>
    <row r="271" customFormat="false" ht="14.25" hidden="false" customHeight="true" outlineLevel="0" collapsed="false">
      <c r="A271" s="201"/>
      <c r="B271" s="201"/>
      <c r="C271" s="198"/>
      <c r="D271" s="198"/>
      <c r="E271" s="198"/>
      <c r="F271" s="201"/>
      <c r="G271" s="203"/>
      <c r="H271" s="203"/>
      <c r="I271" s="203"/>
      <c r="J271" s="203"/>
      <c r="K271" s="203"/>
      <c r="L271" s="203"/>
      <c r="M271" s="198"/>
      <c r="N271" s="198"/>
      <c r="O271" s="198"/>
      <c r="P271" s="198"/>
      <c r="Q271" s="198"/>
      <c r="R271" s="203"/>
      <c r="S271" s="203"/>
      <c r="T271" s="198"/>
      <c r="U271" s="198"/>
      <c r="V271" s="198"/>
      <c r="W271" s="204"/>
      <c r="X271" s="205"/>
      <c r="Y271" s="201"/>
      <c r="Z271" s="201"/>
      <c r="AA271" s="201"/>
      <c r="AB271" s="201"/>
      <c r="AC271" s="201"/>
      <c r="AD271" s="198"/>
      <c r="AE271" s="198"/>
      <c r="AF271" s="198"/>
      <c r="AG271" s="198"/>
      <c r="AH271" s="198"/>
      <c r="AI271" s="203"/>
      <c r="AJ271" s="203"/>
      <c r="AK271" s="203"/>
      <c r="AL271" s="203"/>
      <c r="AM271" s="203"/>
      <c r="AN271" s="201"/>
      <c r="AO271" s="203"/>
    </row>
    <row r="272" customFormat="false" ht="14.25" hidden="false" customHeight="true" outlineLevel="0" collapsed="false">
      <c r="A272" s="201"/>
      <c r="B272" s="201"/>
      <c r="C272" s="198"/>
      <c r="D272" s="198"/>
      <c r="E272" s="198"/>
      <c r="F272" s="201"/>
      <c r="G272" s="203"/>
      <c r="H272" s="203"/>
      <c r="I272" s="203"/>
      <c r="J272" s="203"/>
      <c r="K272" s="203"/>
      <c r="L272" s="203"/>
      <c r="M272" s="198"/>
      <c r="N272" s="198"/>
      <c r="O272" s="198"/>
      <c r="P272" s="198"/>
      <c r="Q272" s="198"/>
      <c r="R272" s="203"/>
      <c r="S272" s="203"/>
      <c r="T272" s="198"/>
      <c r="U272" s="198"/>
      <c r="V272" s="198"/>
      <c r="W272" s="204"/>
      <c r="X272" s="205"/>
      <c r="Y272" s="201"/>
      <c r="Z272" s="201"/>
      <c r="AA272" s="201"/>
      <c r="AB272" s="201"/>
      <c r="AC272" s="201"/>
      <c r="AD272" s="198"/>
      <c r="AE272" s="198"/>
      <c r="AF272" s="198"/>
      <c r="AG272" s="198"/>
      <c r="AH272" s="198"/>
      <c r="AI272" s="203"/>
      <c r="AJ272" s="203"/>
      <c r="AK272" s="203"/>
      <c r="AL272" s="203"/>
      <c r="AM272" s="203"/>
      <c r="AN272" s="201"/>
      <c r="AO272" s="203"/>
    </row>
    <row r="273" customFormat="false" ht="14.25" hidden="false" customHeight="true" outlineLevel="0" collapsed="false">
      <c r="A273" s="201"/>
      <c r="B273" s="201"/>
      <c r="C273" s="198"/>
      <c r="D273" s="198"/>
      <c r="E273" s="198"/>
      <c r="F273" s="201"/>
      <c r="G273" s="203"/>
      <c r="H273" s="203"/>
      <c r="I273" s="203"/>
      <c r="J273" s="203"/>
      <c r="K273" s="203"/>
      <c r="L273" s="203"/>
      <c r="M273" s="198"/>
      <c r="N273" s="198"/>
      <c r="O273" s="198"/>
      <c r="P273" s="198"/>
      <c r="Q273" s="198"/>
      <c r="R273" s="203"/>
      <c r="S273" s="203"/>
      <c r="T273" s="198"/>
      <c r="U273" s="198"/>
      <c r="V273" s="198"/>
      <c r="W273" s="204"/>
      <c r="X273" s="205"/>
      <c r="Y273" s="201"/>
      <c r="Z273" s="201"/>
      <c r="AA273" s="201"/>
      <c r="AB273" s="201"/>
      <c r="AC273" s="201"/>
      <c r="AD273" s="198"/>
      <c r="AE273" s="198"/>
      <c r="AF273" s="198"/>
      <c r="AG273" s="198"/>
      <c r="AH273" s="198"/>
      <c r="AI273" s="203"/>
      <c r="AJ273" s="203"/>
      <c r="AK273" s="203"/>
      <c r="AL273" s="203"/>
      <c r="AM273" s="203"/>
      <c r="AN273" s="201"/>
      <c r="AO273" s="203"/>
    </row>
    <row r="274" customFormat="false" ht="14.25" hidden="false" customHeight="true" outlineLevel="0" collapsed="false">
      <c r="A274" s="201"/>
      <c r="B274" s="201"/>
      <c r="C274" s="198"/>
      <c r="D274" s="198"/>
      <c r="E274" s="198"/>
      <c r="F274" s="201"/>
      <c r="G274" s="203"/>
      <c r="H274" s="203"/>
      <c r="I274" s="203"/>
      <c r="J274" s="203"/>
      <c r="K274" s="203"/>
      <c r="L274" s="203"/>
      <c r="M274" s="198"/>
      <c r="N274" s="198"/>
      <c r="O274" s="198"/>
      <c r="P274" s="198"/>
      <c r="Q274" s="198"/>
      <c r="R274" s="203"/>
      <c r="S274" s="203"/>
      <c r="T274" s="198"/>
      <c r="U274" s="198"/>
      <c r="V274" s="198"/>
      <c r="W274" s="204"/>
      <c r="X274" s="205"/>
      <c r="Y274" s="201"/>
      <c r="Z274" s="201"/>
      <c r="AA274" s="201"/>
      <c r="AB274" s="201"/>
      <c r="AC274" s="201"/>
      <c r="AD274" s="198"/>
      <c r="AE274" s="198"/>
      <c r="AF274" s="198"/>
      <c r="AG274" s="198"/>
      <c r="AH274" s="198"/>
      <c r="AI274" s="203"/>
      <c r="AJ274" s="203"/>
      <c r="AK274" s="203"/>
      <c r="AL274" s="203"/>
      <c r="AM274" s="203"/>
      <c r="AN274" s="201"/>
      <c r="AO274" s="203"/>
    </row>
    <row r="275" customFormat="false" ht="14.25" hidden="false" customHeight="true" outlineLevel="0" collapsed="false">
      <c r="A275" s="201"/>
      <c r="B275" s="201"/>
      <c r="C275" s="198"/>
      <c r="D275" s="198"/>
      <c r="E275" s="198"/>
      <c r="F275" s="201"/>
      <c r="G275" s="203"/>
      <c r="H275" s="203"/>
      <c r="I275" s="203"/>
      <c r="J275" s="203"/>
      <c r="K275" s="203"/>
      <c r="L275" s="203"/>
      <c r="M275" s="198"/>
      <c r="N275" s="198"/>
      <c r="O275" s="198"/>
      <c r="P275" s="198"/>
      <c r="Q275" s="198"/>
      <c r="R275" s="203"/>
      <c r="S275" s="203"/>
      <c r="T275" s="198"/>
      <c r="U275" s="198"/>
      <c r="V275" s="198"/>
      <c r="W275" s="204"/>
      <c r="X275" s="205"/>
      <c r="Y275" s="201"/>
      <c r="Z275" s="201"/>
      <c r="AA275" s="201"/>
      <c r="AB275" s="201"/>
      <c r="AC275" s="201"/>
      <c r="AD275" s="198"/>
      <c r="AE275" s="198"/>
      <c r="AF275" s="198"/>
      <c r="AG275" s="198"/>
      <c r="AH275" s="198"/>
      <c r="AI275" s="203"/>
      <c r="AJ275" s="203"/>
      <c r="AK275" s="203"/>
      <c r="AL275" s="203"/>
      <c r="AM275" s="203"/>
      <c r="AN275" s="201"/>
      <c r="AO275" s="203"/>
    </row>
    <row r="276" customFormat="false" ht="14.25" hidden="false" customHeight="true" outlineLevel="0" collapsed="false">
      <c r="A276" s="201"/>
      <c r="B276" s="201"/>
      <c r="C276" s="198"/>
      <c r="D276" s="198"/>
      <c r="E276" s="198"/>
      <c r="F276" s="201"/>
      <c r="G276" s="203"/>
      <c r="H276" s="203"/>
      <c r="I276" s="203"/>
      <c r="J276" s="203"/>
      <c r="K276" s="203"/>
      <c r="L276" s="203"/>
      <c r="M276" s="198"/>
      <c r="N276" s="198"/>
      <c r="O276" s="198"/>
      <c r="P276" s="198"/>
      <c r="Q276" s="198"/>
      <c r="R276" s="203"/>
      <c r="S276" s="203"/>
      <c r="T276" s="198"/>
      <c r="U276" s="198"/>
      <c r="V276" s="198"/>
      <c r="W276" s="204"/>
      <c r="X276" s="205"/>
      <c r="Y276" s="201"/>
      <c r="Z276" s="201"/>
      <c r="AA276" s="201"/>
      <c r="AB276" s="201"/>
      <c r="AC276" s="201"/>
      <c r="AD276" s="198"/>
      <c r="AE276" s="198"/>
      <c r="AF276" s="198"/>
      <c r="AG276" s="198"/>
      <c r="AH276" s="198"/>
      <c r="AI276" s="203"/>
      <c r="AJ276" s="203"/>
      <c r="AK276" s="203"/>
      <c r="AL276" s="203"/>
      <c r="AM276" s="203"/>
      <c r="AN276" s="201"/>
      <c r="AO276" s="203"/>
    </row>
    <row r="277" customFormat="false" ht="14.25" hidden="false" customHeight="true" outlineLevel="0" collapsed="false">
      <c r="A277" s="201"/>
      <c r="B277" s="201"/>
      <c r="C277" s="198"/>
      <c r="D277" s="198"/>
      <c r="E277" s="198"/>
      <c r="F277" s="201"/>
      <c r="G277" s="203"/>
      <c r="H277" s="203"/>
      <c r="I277" s="203"/>
      <c r="J277" s="203"/>
      <c r="K277" s="203"/>
      <c r="L277" s="203"/>
      <c r="M277" s="198"/>
      <c r="N277" s="198"/>
      <c r="O277" s="198"/>
      <c r="P277" s="198"/>
      <c r="Q277" s="198"/>
      <c r="R277" s="203"/>
      <c r="S277" s="203"/>
      <c r="T277" s="198"/>
      <c r="U277" s="198"/>
      <c r="V277" s="198"/>
      <c r="W277" s="204"/>
      <c r="X277" s="205"/>
      <c r="Y277" s="201"/>
      <c r="Z277" s="201"/>
      <c r="AA277" s="201"/>
      <c r="AB277" s="201"/>
      <c r="AC277" s="201"/>
      <c r="AD277" s="198"/>
      <c r="AE277" s="198"/>
      <c r="AF277" s="198"/>
      <c r="AG277" s="198"/>
      <c r="AH277" s="198"/>
      <c r="AI277" s="203"/>
      <c r="AJ277" s="203"/>
      <c r="AK277" s="203"/>
      <c r="AL277" s="203"/>
      <c r="AM277" s="203"/>
      <c r="AN277" s="201"/>
      <c r="AO277" s="203"/>
    </row>
    <row r="278" customFormat="false" ht="14.25" hidden="false" customHeight="true" outlineLevel="0" collapsed="false">
      <c r="A278" s="201"/>
      <c r="B278" s="201"/>
      <c r="C278" s="198"/>
      <c r="D278" s="198"/>
      <c r="E278" s="198"/>
      <c r="F278" s="201"/>
      <c r="G278" s="203"/>
      <c r="H278" s="203"/>
      <c r="I278" s="203"/>
      <c r="J278" s="203"/>
      <c r="K278" s="203"/>
      <c r="L278" s="203"/>
      <c r="M278" s="198"/>
      <c r="N278" s="198"/>
      <c r="O278" s="198"/>
      <c r="P278" s="198"/>
      <c r="Q278" s="198"/>
      <c r="R278" s="203"/>
      <c r="S278" s="203"/>
      <c r="T278" s="198"/>
      <c r="U278" s="198"/>
      <c r="V278" s="198"/>
      <c r="W278" s="204"/>
      <c r="X278" s="205"/>
      <c r="Y278" s="201"/>
      <c r="Z278" s="201"/>
      <c r="AA278" s="201"/>
      <c r="AB278" s="201"/>
      <c r="AC278" s="201"/>
      <c r="AD278" s="198"/>
      <c r="AE278" s="198"/>
      <c r="AF278" s="198"/>
      <c r="AG278" s="198"/>
      <c r="AH278" s="198"/>
      <c r="AI278" s="203"/>
      <c r="AJ278" s="203"/>
      <c r="AK278" s="203"/>
      <c r="AL278" s="203"/>
      <c r="AM278" s="203"/>
      <c r="AN278" s="201"/>
      <c r="AO278" s="203"/>
    </row>
    <row r="279" customFormat="false" ht="14.25" hidden="false" customHeight="true" outlineLevel="0" collapsed="false">
      <c r="A279" s="201"/>
      <c r="B279" s="201"/>
      <c r="C279" s="198"/>
      <c r="D279" s="198"/>
      <c r="E279" s="198"/>
      <c r="F279" s="201"/>
      <c r="G279" s="203"/>
      <c r="H279" s="203"/>
      <c r="I279" s="203"/>
      <c r="J279" s="203"/>
      <c r="K279" s="203"/>
      <c r="L279" s="203"/>
      <c r="M279" s="198"/>
      <c r="N279" s="198"/>
      <c r="O279" s="198"/>
      <c r="P279" s="198"/>
      <c r="Q279" s="198"/>
      <c r="R279" s="203"/>
      <c r="S279" s="203"/>
      <c r="T279" s="198"/>
      <c r="U279" s="198"/>
      <c r="V279" s="198"/>
      <c r="W279" s="204"/>
      <c r="X279" s="205"/>
      <c r="Y279" s="201"/>
      <c r="Z279" s="201"/>
      <c r="AA279" s="201"/>
      <c r="AB279" s="201"/>
      <c r="AC279" s="201"/>
      <c r="AD279" s="198"/>
      <c r="AE279" s="198"/>
      <c r="AF279" s="198"/>
      <c r="AG279" s="198"/>
      <c r="AH279" s="198"/>
      <c r="AI279" s="203"/>
      <c r="AJ279" s="203"/>
      <c r="AK279" s="203"/>
      <c r="AL279" s="203"/>
      <c r="AM279" s="203"/>
      <c r="AN279" s="201"/>
      <c r="AO279" s="203"/>
    </row>
    <row r="280" customFormat="false" ht="14.25" hidden="false" customHeight="true" outlineLevel="0" collapsed="false">
      <c r="A280" s="201"/>
      <c r="B280" s="201"/>
      <c r="C280" s="198"/>
      <c r="D280" s="198"/>
      <c r="E280" s="198"/>
      <c r="F280" s="201"/>
      <c r="G280" s="203"/>
      <c r="H280" s="203"/>
      <c r="I280" s="203"/>
      <c r="J280" s="203"/>
      <c r="K280" s="203"/>
      <c r="L280" s="203"/>
      <c r="M280" s="198"/>
      <c r="N280" s="198"/>
      <c r="O280" s="198"/>
      <c r="P280" s="198"/>
      <c r="Q280" s="198"/>
      <c r="R280" s="203"/>
      <c r="S280" s="203"/>
      <c r="T280" s="198"/>
      <c r="U280" s="198"/>
      <c r="V280" s="198"/>
      <c r="W280" s="204"/>
      <c r="X280" s="205"/>
      <c r="Y280" s="201"/>
      <c r="Z280" s="201"/>
      <c r="AA280" s="201"/>
      <c r="AB280" s="201"/>
      <c r="AC280" s="201"/>
      <c r="AD280" s="198"/>
      <c r="AE280" s="198"/>
      <c r="AF280" s="198"/>
      <c r="AG280" s="198"/>
      <c r="AH280" s="198"/>
      <c r="AI280" s="203"/>
      <c r="AJ280" s="203"/>
      <c r="AK280" s="203"/>
      <c r="AL280" s="203"/>
      <c r="AM280" s="203"/>
      <c r="AN280" s="201"/>
      <c r="AO280" s="203"/>
    </row>
    <row r="281" customFormat="false" ht="14.25" hidden="false" customHeight="true" outlineLevel="0" collapsed="false">
      <c r="A281" s="201"/>
      <c r="B281" s="201"/>
      <c r="C281" s="198"/>
      <c r="D281" s="198"/>
      <c r="E281" s="198"/>
      <c r="F281" s="201"/>
      <c r="G281" s="203"/>
      <c r="H281" s="203"/>
      <c r="I281" s="203"/>
      <c r="J281" s="203"/>
      <c r="K281" s="203"/>
      <c r="L281" s="203"/>
      <c r="M281" s="198"/>
      <c r="N281" s="198"/>
      <c r="O281" s="198"/>
      <c r="P281" s="198"/>
      <c r="Q281" s="198"/>
      <c r="R281" s="203"/>
      <c r="S281" s="203"/>
      <c r="T281" s="198"/>
      <c r="U281" s="198"/>
      <c r="V281" s="198"/>
      <c r="W281" s="204"/>
      <c r="X281" s="205"/>
      <c r="Y281" s="201"/>
      <c r="Z281" s="201"/>
      <c r="AA281" s="201"/>
      <c r="AB281" s="201"/>
      <c r="AC281" s="201"/>
      <c r="AD281" s="198"/>
      <c r="AE281" s="198"/>
      <c r="AF281" s="198"/>
      <c r="AG281" s="198"/>
      <c r="AH281" s="198"/>
      <c r="AI281" s="203"/>
      <c r="AJ281" s="203"/>
      <c r="AK281" s="203"/>
      <c r="AL281" s="203"/>
      <c r="AM281" s="203"/>
      <c r="AN281" s="201"/>
      <c r="AO281" s="203"/>
    </row>
    <row r="282" customFormat="false" ht="14.25" hidden="false" customHeight="true" outlineLevel="0" collapsed="false">
      <c r="A282" s="201"/>
      <c r="B282" s="201"/>
      <c r="C282" s="198"/>
      <c r="D282" s="198"/>
      <c r="E282" s="198"/>
      <c r="F282" s="201"/>
      <c r="G282" s="203"/>
      <c r="H282" s="203"/>
      <c r="I282" s="203"/>
      <c r="J282" s="203"/>
      <c r="K282" s="203"/>
      <c r="L282" s="203"/>
      <c r="M282" s="198"/>
      <c r="N282" s="198"/>
      <c r="O282" s="198"/>
      <c r="P282" s="198"/>
      <c r="Q282" s="198"/>
      <c r="R282" s="203"/>
      <c r="S282" s="203"/>
      <c r="T282" s="198"/>
      <c r="U282" s="198"/>
      <c r="V282" s="198"/>
      <c r="W282" s="204"/>
      <c r="X282" s="205"/>
      <c r="Y282" s="201"/>
      <c r="Z282" s="201"/>
      <c r="AA282" s="201"/>
      <c r="AB282" s="201"/>
      <c r="AC282" s="201"/>
      <c r="AD282" s="198"/>
      <c r="AE282" s="198"/>
      <c r="AF282" s="198"/>
      <c r="AG282" s="198"/>
      <c r="AH282" s="198"/>
      <c r="AI282" s="203"/>
      <c r="AJ282" s="203"/>
      <c r="AK282" s="203"/>
      <c r="AL282" s="203"/>
      <c r="AM282" s="203"/>
      <c r="AN282" s="201"/>
      <c r="AO282" s="203"/>
    </row>
    <row r="283" customFormat="false" ht="14.25" hidden="false" customHeight="true" outlineLevel="0" collapsed="false">
      <c r="A283" s="201"/>
      <c r="B283" s="201"/>
      <c r="C283" s="198"/>
      <c r="D283" s="198"/>
      <c r="E283" s="198"/>
      <c r="F283" s="201"/>
      <c r="G283" s="203"/>
      <c r="H283" s="203"/>
      <c r="I283" s="203"/>
      <c r="J283" s="203"/>
      <c r="K283" s="203"/>
      <c r="L283" s="203"/>
      <c r="M283" s="198"/>
      <c r="N283" s="198"/>
      <c r="O283" s="198"/>
      <c r="P283" s="198"/>
      <c r="Q283" s="198"/>
      <c r="R283" s="203"/>
      <c r="S283" s="203"/>
      <c r="T283" s="198"/>
      <c r="U283" s="198"/>
      <c r="V283" s="198"/>
      <c r="W283" s="204"/>
      <c r="X283" s="205"/>
      <c r="Y283" s="201"/>
      <c r="Z283" s="201"/>
      <c r="AA283" s="201"/>
      <c r="AB283" s="201"/>
      <c r="AC283" s="201"/>
      <c r="AD283" s="198"/>
      <c r="AE283" s="198"/>
      <c r="AF283" s="198"/>
      <c r="AG283" s="198"/>
      <c r="AH283" s="198"/>
      <c r="AI283" s="203"/>
      <c r="AJ283" s="203"/>
      <c r="AK283" s="203"/>
      <c r="AL283" s="203"/>
      <c r="AM283" s="203"/>
      <c r="AN283" s="201"/>
      <c r="AO283" s="203"/>
    </row>
    <row r="284" customFormat="false" ht="14.25" hidden="false" customHeight="true" outlineLevel="0" collapsed="false">
      <c r="A284" s="201"/>
      <c r="B284" s="201"/>
      <c r="C284" s="198"/>
      <c r="D284" s="198"/>
      <c r="E284" s="198"/>
      <c r="F284" s="201"/>
      <c r="G284" s="203"/>
      <c r="H284" s="203"/>
      <c r="I284" s="203"/>
      <c r="J284" s="203"/>
      <c r="K284" s="203"/>
      <c r="L284" s="203"/>
      <c r="M284" s="198"/>
      <c r="N284" s="198"/>
      <c r="O284" s="198"/>
      <c r="P284" s="198"/>
      <c r="Q284" s="198"/>
      <c r="R284" s="203"/>
      <c r="S284" s="203"/>
      <c r="T284" s="198"/>
      <c r="U284" s="198"/>
      <c r="V284" s="198"/>
      <c r="W284" s="204"/>
      <c r="X284" s="205"/>
      <c r="Y284" s="201"/>
      <c r="Z284" s="201"/>
      <c r="AA284" s="201"/>
      <c r="AB284" s="201"/>
      <c r="AC284" s="201"/>
      <c r="AD284" s="198"/>
      <c r="AE284" s="198"/>
      <c r="AF284" s="198"/>
      <c r="AG284" s="198"/>
      <c r="AH284" s="198"/>
      <c r="AI284" s="203"/>
      <c r="AJ284" s="203"/>
      <c r="AK284" s="203"/>
      <c r="AL284" s="203"/>
      <c r="AM284" s="203"/>
      <c r="AN284" s="201"/>
      <c r="AO284" s="203"/>
    </row>
    <row r="285" customFormat="false" ht="14.25" hidden="false" customHeight="true" outlineLevel="0" collapsed="false">
      <c r="A285" s="201"/>
      <c r="B285" s="201"/>
      <c r="C285" s="198"/>
      <c r="D285" s="198"/>
      <c r="E285" s="198"/>
      <c r="F285" s="201"/>
      <c r="G285" s="203"/>
      <c r="H285" s="203"/>
      <c r="I285" s="203"/>
      <c r="J285" s="203"/>
      <c r="K285" s="203"/>
      <c r="L285" s="203"/>
      <c r="M285" s="198"/>
      <c r="N285" s="198"/>
      <c r="O285" s="198"/>
      <c r="P285" s="198"/>
      <c r="Q285" s="198"/>
      <c r="R285" s="203"/>
      <c r="S285" s="203"/>
      <c r="T285" s="198"/>
      <c r="U285" s="198"/>
      <c r="V285" s="198"/>
      <c r="W285" s="204"/>
      <c r="X285" s="205"/>
      <c r="Y285" s="201"/>
      <c r="Z285" s="201"/>
      <c r="AA285" s="201"/>
      <c r="AB285" s="201"/>
      <c r="AC285" s="201"/>
      <c r="AD285" s="198"/>
      <c r="AE285" s="198"/>
      <c r="AF285" s="198"/>
      <c r="AG285" s="198"/>
      <c r="AH285" s="198"/>
      <c r="AI285" s="203"/>
      <c r="AJ285" s="203"/>
      <c r="AK285" s="203"/>
      <c r="AL285" s="203"/>
      <c r="AM285" s="203"/>
      <c r="AN285" s="201"/>
      <c r="AO285" s="203"/>
    </row>
    <row r="286" customFormat="false" ht="14.25" hidden="false" customHeight="true" outlineLevel="0" collapsed="false">
      <c r="A286" s="201"/>
      <c r="B286" s="201"/>
      <c r="C286" s="198"/>
      <c r="D286" s="198"/>
      <c r="E286" s="198"/>
      <c r="F286" s="201"/>
      <c r="G286" s="203"/>
      <c r="H286" s="203"/>
      <c r="I286" s="203"/>
      <c r="J286" s="203"/>
      <c r="K286" s="203"/>
      <c r="L286" s="203"/>
      <c r="M286" s="198"/>
      <c r="N286" s="198"/>
      <c r="O286" s="198"/>
      <c r="P286" s="198"/>
      <c r="Q286" s="198"/>
      <c r="R286" s="203"/>
      <c r="S286" s="203"/>
      <c r="T286" s="198"/>
      <c r="U286" s="198"/>
      <c r="V286" s="198"/>
      <c r="W286" s="204"/>
      <c r="X286" s="205"/>
      <c r="Y286" s="201"/>
      <c r="Z286" s="201"/>
      <c r="AA286" s="201"/>
      <c r="AB286" s="201"/>
      <c r="AC286" s="201"/>
      <c r="AD286" s="198"/>
      <c r="AE286" s="198"/>
      <c r="AF286" s="198"/>
      <c r="AG286" s="198"/>
      <c r="AH286" s="198"/>
      <c r="AI286" s="203"/>
      <c r="AJ286" s="203"/>
      <c r="AK286" s="203"/>
      <c r="AL286" s="203"/>
      <c r="AM286" s="203"/>
      <c r="AN286" s="201"/>
      <c r="AO286" s="203"/>
    </row>
    <row r="287" customFormat="false" ht="14.25" hidden="false" customHeight="true" outlineLevel="0" collapsed="false">
      <c r="A287" s="201"/>
      <c r="B287" s="201"/>
      <c r="C287" s="198"/>
      <c r="D287" s="198"/>
      <c r="E287" s="198"/>
      <c r="F287" s="201"/>
      <c r="G287" s="203"/>
      <c r="H287" s="203"/>
      <c r="I287" s="203"/>
      <c r="J287" s="203"/>
      <c r="K287" s="203"/>
      <c r="L287" s="203"/>
      <c r="M287" s="198"/>
      <c r="N287" s="198"/>
      <c r="O287" s="198"/>
      <c r="P287" s="198"/>
      <c r="Q287" s="198"/>
      <c r="R287" s="203"/>
      <c r="S287" s="203"/>
      <c r="T287" s="198"/>
      <c r="U287" s="198"/>
      <c r="V287" s="198"/>
      <c r="W287" s="204"/>
      <c r="X287" s="205"/>
      <c r="Y287" s="201"/>
      <c r="Z287" s="201"/>
      <c r="AA287" s="201"/>
      <c r="AB287" s="201"/>
      <c r="AC287" s="201"/>
      <c r="AD287" s="198"/>
      <c r="AE287" s="198"/>
      <c r="AF287" s="198"/>
      <c r="AG287" s="198"/>
      <c r="AH287" s="198"/>
      <c r="AI287" s="203"/>
      <c r="AJ287" s="203"/>
      <c r="AK287" s="203"/>
      <c r="AL287" s="203"/>
      <c r="AM287" s="203"/>
      <c r="AN287" s="201"/>
      <c r="AO287" s="203"/>
    </row>
    <row r="288" customFormat="false" ht="14.25" hidden="false" customHeight="true" outlineLevel="0" collapsed="false">
      <c r="A288" s="201"/>
      <c r="B288" s="201"/>
      <c r="C288" s="198"/>
      <c r="D288" s="198"/>
      <c r="E288" s="198"/>
      <c r="F288" s="201"/>
      <c r="G288" s="203"/>
      <c r="H288" s="203"/>
      <c r="I288" s="203"/>
      <c r="J288" s="203"/>
      <c r="K288" s="203"/>
      <c r="L288" s="203"/>
      <c r="M288" s="198"/>
      <c r="N288" s="198"/>
      <c r="O288" s="198"/>
      <c r="P288" s="198"/>
      <c r="Q288" s="198"/>
      <c r="R288" s="203"/>
      <c r="S288" s="203"/>
      <c r="T288" s="198"/>
      <c r="U288" s="198"/>
      <c r="V288" s="198"/>
      <c r="W288" s="204"/>
      <c r="X288" s="205"/>
      <c r="Y288" s="201"/>
      <c r="Z288" s="201"/>
      <c r="AA288" s="201"/>
      <c r="AB288" s="201"/>
      <c r="AC288" s="201"/>
      <c r="AD288" s="198"/>
      <c r="AE288" s="198"/>
      <c r="AF288" s="198"/>
      <c r="AG288" s="198"/>
      <c r="AH288" s="198"/>
      <c r="AI288" s="203"/>
      <c r="AJ288" s="203"/>
      <c r="AK288" s="203"/>
      <c r="AL288" s="203"/>
      <c r="AM288" s="203"/>
      <c r="AN288" s="201"/>
      <c r="AO288" s="203"/>
    </row>
    <row r="289" customFormat="false" ht="14.25" hidden="false" customHeight="true" outlineLevel="0" collapsed="false">
      <c r="A289" s="201"/>
      <c r="B289" s="201"/>
      <c r="C289" s="198"/>
      <c r="D289" s="198"/>
      <c r="E289" s="198"/>
      <c r="F289" s="201"/>
      <c r="G289" s="203"/>
      <c r="H289" s="203"/>
      <c r="I289" s="203"/>
      <c r="J289" s="203"/>
      <c r="K289" s="203"/>
      <c r="L289" s="203"/>
      <c r="M289" s="198"/>
      <c r="N289" s="198"/>
      <c r="O289" s="198"/>
      <c r="P289" s="198"/>
      <c r="Q289" s="198"/>
      <c r="R289" s="203"/>
      <c r="S289" s="203"/>
      <c r="T289" s="198"/>
      <c r="U289" s="198"/>
      <c r="V289" s="198"/>
      <c r="W289" s="204"/>
      <c r="X289" s="205"/>
      <c r="Y289" s="201"/>
      <c r="Z289" s="201"/>
      <c r="AA289" s="201"/>
      <c r="AB289" s="201"/>
      <c r="AC289" s="201"/>
      <c r="AD289" s="198"/>
      <c r="AE289" s="198"/>
      <c r="AF289" s="198"/>
      <c r="AG289" s="198"/>
      <c r="AH289" s="198"/>
      <c r="AI289" s="203"/>
      <c r="AJ289" s="203"/>
      <c r="AK289" s="203"/>
      <c r="AL289" s="203"/>
      <c r="AM289" s="203"/>
      <c r="AN289" s="201"/>
      <c r="AO289" s="203"/>
    </row>
    <row r="290" customFormat="false" ht="14.25" hidden="false" customHeight="true" outlineLevel="0" collapsed="false">
      <c r="A290" s="201"/>
      <c r="B290" s="201"/>
      <c r="C290" s="198"/>
      <c r="D290" s="198"/>
      <c r="E290" s="198"/>
      <c r="F290" s="201"/>
      <c r="G290" s="203"/>
      <c r="H290" s="203"/>
      <c r="I290" s="203"/>
      <c r="J290" s="203"/>
      <c r="K290" s="203"/>
      <c r="L290" s="203"/>
      <c r="M290" s="198"/>
      <c r="N290" s="198"/>
      <c r="O290" s="198"/>
      <c r="P290" s="198"/>
      <c r="Q290" s="198"/>
      <c r="R290" s="203"/>
      <c r="S290" s="203"/>
      <c r="T290" s="198"/>
      <c r="U290" s="198"/>
      <c r="V290" s="198"/>
      <c r="W290" s="204"/>
      <c r="X290" s="205"/>
      <c r="Y290" s="201"/>
      <c r="Z290" s="201"/>
      <c r="AA290" s="201"/>
      <c r="AB290" s="201"/>
      <c r="AC290" s="201"/>
      <c r="AD290" s="198"/>
      <c r="AE290" s="198"/>
      <c r="AF290" s="198"/>
      <c r="AG290" s="198"/>
      <c r="AH290" s="198"/>
      <c r="AI290" s="203"/>
      <c r="AJ290" s="203"/>
      <c r="AK290" s="203"/>
      <c r="AL290" s="203"/>
      <c r="AM290" s="203"/>
      <c r="AN290" s="201"/>
      <c r="AO290" s="203"/>
    </row>
    <row r="291" customFormat="false" ht="14.25" hidden="false" customHeight="true" outlineLevel="0" collapsed="false">
      <c r="A291" s="201"/>
      <c r="B291" s="201"/>
      <c r="C291" s="198"/>
      <c r="D291" s="198"/>
      <c r="E291" s="198"/>
      <c r="F291" s="201"/>
      <c r="G291" s="203"/>
      <c r="H291" s="203"/>
      <c r="I291" s="203"/>
      <c r="J291" s="203"/>
      <c r="K291" s="203"/>
      <c r="L291" s="203"/>
      <c r="M291" s="198"/>
      <c r="N291" s="198"/>
      <c r="O291" s="198"/>
      <c r="P291" s="198"/>
      <c r="Q291" s="198"/>
      <c r="R291" s="203"/>
      <c r="S291" s="203"/>
      <c r="T291" s="198"/>
      <c r="U291" s="198"/>
      <c r="V291" s="198"/>
      <c r="W291" s="204"/>
      <c r="X291" s="205"/>
      <c r="Y291" s="201"/>
      <c r="Z291" s="201"/>
      <c r="AA291" s="201"/>
      <c r="AB291" s="201"/>
      <c r="AC291" s="201"/>
      <c r="AD291" s="198"/>
      <c r="AE291" s="198"/>
      <c r="AF291" s="198"/>
      <c r="AG291" s="198"/>
      <c r="AH291" s="198"/>
      <c r="AI291" s="203"/>
      <c r="AJ291" s="203"/>
      <c r="AK291" s="203"/>
      <c r="AL291" s="203"/>
      <c r="AM291" s="203"/>
      <c r="AN291" s="201"/>
      <c r="AO291" s="203"/>
    </row>
    <row r="292" customFormat="false" ht="14.25" hidden="false" customHeight="true" outlineLevel="0" collapsed="false">
      <c r="A292" s="201"/>
      <c r="B292" s="201"/>
      <c r="C292" s="198"/>
      <c r="D292" s="198"/>
      <c r="E292" s="198"/>
      <c r="F292" s="201"/>
      <c r="G292" s="203"/>
      <c r="H292" s="203"/>
      <c r="I292" s="203"/>
      <c r="J292" s="203"/>
      <c r="K292" s="203"/>
      <c r="L292" s="203"/>
      <c r="M292" s="198"/>
      <c r="N292" s="198"/>
      <c r="O292" s="198"/>
      <c r="P292" s="198"/>
      <c r="Q292" s="198"/>
      <c r="R292" s="203"/>
      <c r="S292" s="203"/>
      <c r="T292" s="198"/>
      <c r="U292" s="198"/>
      <c r="V292" s="198"/>
      <c r="W292" s="204"/>
      <c r="X292" s="205"/>
      <c r="Y292" s="201"/>
      <c r="Z292" s="201"/>
      <c r="AA292" s="201"/>
      <c r="AB292" s="201"/>
      <c r="AC292" s="201"/>
      <c r="AD292" s="198"/>
      <c r="AE292" s="198"/>
      <c r="AF292" s="198"/>
      <c r="AG292" s="198"/>
      <c r="AH292" s="198"/>
      <c r="AI292" s="203"/>
      <c r="AJ292" s="203"/>
      <c r="AK292" s="203"/>
      <c r="AL292" s="203"/>
      <c r="AM292" s="203"/>
      <c r="AN292" s="201"/>
      <c r="AO292" s="203"/>
    </row>
    <row r="293" customFormat="false" ht="14.25" hidden="false" customHeight="true" outlineLevel="0" collapsed="false">
      <c r="A293" s="201"/>
      <c r="B293" s="201"/>
      <c r="C293" s="198"/>
      <c r="D293" s="198"/>
      <c r="E293" s="198"/>
      <c r="F293" s="201"/>
      <c r="G293" s="203"/>
      <c r="H293" s="203"/>
      <c r="I293" s="203"/>
      <c r="J293" s="203"/>
      <c r="K293" s="203"/>
      <c r="L293" s="203"/>
      <c r="M293" s="198"/>
      <c r="N293" s="198"/>
      <c r="O293" s="198"/>
      <c r="P293" s="198"/>
      <c r="Q293" s="198"/>
      <c r="R293" s="203"/>
      <c r="S293" s="203"/>
      <c r="T293" s="198"/>
      <c r="U293" s="198"/>
      <c r="V293" s="198"/>
      <c r="W293" s="204"/>
      <c r="X293" s="205"/>
      <c r="Y293" s="201"/>
      <c r="Z293" s="201"/>
      <c r="AA293" s="201"/>
      <c r="AB293" s="201"/>
      <c r="AC293" s="201"/>
      <c r="AD293" s="198"/>
      <c r="AE293" s="198"/>
      <c r="AF293" s="198"/>
      <c r="AG293" s="198"/>
      <c r="AH293" s="198"/>
      <c r="AI293" s="203"/>
      <c r="AJ293" s="203"/>
      <c r="AK293" s="203"/>
      <c r="AL293" s="203"/>
      <c r="AM293" s="203"/>
      <c r="AN293" s="201"/>
      <c r="AO293" s="203"/>
    </row>
    <row r="294" customFormat="false" ht="14.25" hidden="false" customHeight="true" outlineLevel="0" collapsed="false">
      <c r="A294" s="201"/>
      <c r="B294" s="201"/>
      <c r="C294" s="198"/>
      <c r="D294" s="198"/>
      <c r="E294" s="198"/>
      <c r="F294" s="201"/>
      <c r="G294" s="203"/>
      <c r="H294" s="203"/>
      <c r="I294" s="203"/>
      <c r="J294" s="203"/>
      <c r="K294" s="203"/>
      <c r="L294" s="203"/>
      <c r="M294" s="198"/>
      <c r="N294" s="198"/>
      <c r="O294" s="198"/>
      <c r="P294" s="198"/>
      <c r="Q294" s="198"/>
      <c r="R294" s="203"/>
      <c r="S294" s="203"/>
      <c r="T294" s="198"/>
      <c r="U294" s="198"/>
      <c r="V294" s="198"/>
      <c r="W294" s="204"/>
      <c r="X294" s="205"/>
      <c r="Y294" s="201"/>
      <c r="Z294" s="201"/>
      <c r="AA294" s="201"/>
      <c r="AB294" s="201"/>
      <c r="AC294" s="201"/>
      <c r="AD294" s="198"/>
      <c r="AE294" s="198"/>
      <c r="AF294" s="198"/>
      <c r="AG294" s="198"/>
      <c r="AH294" s="198"/>
      <c r="AI294" s="203"/>
      <c r="AJ294" s="203"/>
      <c r="AK294" s="203"/>
      <c r="AL294" s="203"/>
      <c r="AM294" s="203"/>
      <c r="AN294" s="201"/>
      <c r="AO294" s="203"/>
    </row>
    <row r="295" customFormat="false" ht="14.25" hidden="false" customHeight="true" outlineLevel="0" collapsed="false">
      <c r="A295" s="201"/>
      <c r="B295" s="201"/>
      <c r="C295" s="198"/>
      <c r="D295" s="198"/>
      <c r="E295" s="198"/>
      <c r="F295" s="201"/>
      <c r="G295" s="203"/>
      <c r="H295" s="203"/>
      <c r="I295" s="203"/>
      <c r="J295" s="203"/>
      <c r="K295" s="203"/>
      <c r="L295" s="203"/>
      <c r="M295" s="198"/>
      <c r="N295" s="198"/>
      <c r="O295" s="198"/>
      <c r="P295" s="198"/>
      <c r="Q295" s="198"/>
      <c r="R295" s="203"/>
      <c r="S295" s="203"/>
      <c r="T295" s="198"/>
      <c r="U295" s="198"/>
      <c r="V295" s="198"/>
      <c r="W295" s="204"/>
      <c r="X295" s="205"/>
      <c r="Y295" s="201"/>
      <c r="Z295" s="201"/>
      <c r="AA295" s="201"/>
      <c r="AB295" s="201"/>
      <c r="AC295" s="201"/>
      <c r="AD295" s="198"/>
      <c r="AE295" s="198"/>
      <c r="AF295" s="198"/>
      <c r="AG295" s="198"/>
      <c r="AH295" s="198"/>
      <c r="AI295" s="203"/>
      <c r="AJ295" s="203"/>
      <c r="AK295" s="203"/>
      <c r="AL295" s="203"/>
      <c r="AM295" s="203"/>
      <c r="AN295" s="201"/>
      <c r="AO295" s="203"/>
    </row>
    <row r="296" customFormat="false" ht="14.25" hidden="false" customHeight="true" outlineLevel="0" collapsed="false">
      <c r="A296" s="201"/>
      <c r="B296" s="201"/>
      <c r="C296" s="198"/>
      <c r="D296" s="198"/>
      <c r="E296" s="198"/>
      <c r="F296" s="201"/>
      <c r="G296" s="203"/>
      <c r="H296" s="203"/>
      <c r="I296" s="203"/>
      <c r="J296" s="203"/>
      <c r="K296" s="203"/>
      <c r="L296" s="203"/>
      <c r="M296" s="198"/>
      <c r="N296" s="198"/>
      <c r="O296" s="198"/>
      <c r="P296" s="198"/>
      <c r="Q296" s="198"/>
      <c r="R296" s="203"/>
      <c r="S296" s="203"/>
      <c r="T296" s="198"/>
      <c r="U296" s="198"/>
      <c r="V296" s="198"/>
      <c r="W296" s="204"/>
      <c r="X296" s="205"/>
      <c r="Y296" s="201"/>
      <c r="Z296" s="201"/>
      <c r="AA296" s="201"/>
      <c r="AB296" s="201"/>
      <c r="AC296" s="201"/>
      <c r="AD296" s="198"/>
      <c r="AE296" s="198"/>
      <c r="AF296" s="198"/>
      <c r="AG296" s="198"/>
      <c r="AH296" s="198"/>
      <c r="AI296" s="203"/>
      <c r="AJ296" s="203"/>
      <c r="AK296" s="203"/>
      <c r="AL296" s="203"/>
      <c r="AM296" s="203"/>
      <c r="AN296" s="201"/>
      <c r="AO296" s="203"/>
    </row>
    <row r="297" customFormat="false" ht="14.25" hidden="false" customHeight="true" outlineLevel="0" collapsed="false">
      <c r="A297" s="201"/>
      <c r="B297" s="201"/>
      <c r="C297" s="198"/>
      <c r="D297" s="198"/>
      <c r="E297" s="198"/>
      <c r="F297" s="201"/>
      <c r="G297" s="203"/>
      <c r="H297" s="203"/>
      <c r="I297" s="203"/>
      <c r="J297" s="203"/>
      <c r="K297" s="203"/>
      <c r="L297" s="203"/>
      <c r="M297" s="198"/>
      <c r="N297" s="198"/>
      <c r="O297" s="198"/>
      <c r="P297" s="198"/>
      <c r="Q297" s="198"/>
      <c r="R297" s="203"/>
      <c r="S297" s="203"/>
      <c r="T297" s="198"/>
      <c r="U297" s="198"/>
      <c r="V297" s="198"/>
      <c r="W297" s="204"/>
      <c r="X297" s="205"/>
      <c r="Y297" s="201"/>
      <c r="Z297" s="201"/>
      <c r="AA297" s="201"/>
      <c r="AB297" s="201"/>
      <c r="AC297" s="201"/>
      <c r="AD297" s="198"/>
      <c r="AE297" s="198"/>
      <c r="AF297" s="198"/>
      <c r="AG297" s="198"/>
      <c r="AH297" s="198"/>
      <c r="AI297" s="203"/>
      <c r="AJ297" s="203"/>
      <c r="AK297" s="203"/>
      <c r="AL297" s="203"/>
      <c r="AM297" s="203"/>
      <c r="AN297" s="201"/>
      <c r="AO297" s="203"/>
    </row>
    <row r="298" customFormat="false" ht="14.25" hidden="false" customHeight="true" outlineLevel="0" collapsed="false">
      <c r="A298" s="201"/>
      <c r="B298" s="201"/>
      <c r="C298" s="198"/>
      <c r="D298" s="198"/>
      <c r="E298" s="198"/>
      <c r="F298" s="201"/>
      <c r="G298" s="203"/>
      <c r="H298" s="203"/>
      <c r="I298" s="203"/>
      <c r="J298" s="203"/>
      <c r="K298" s="203"/>
      <c r="L298" s="203"/>
      <c r="M298" s="198"/>
      <c r="N298" s="198"/>
      <c r="O298" s="198"/>
      <c r="P298" s="198"/>
      <c r="Q298" s="198"/>
      <c r="R298" s="203"/>
      <c r="S298" s="203"/>
      <c r="T298" s="198"/>
      <c r="U298" s="198"/>
      <c r="V298" s="198"/>
      <c r="W298" s="204"/>
      <c r="X298" s="205"/>
      <c r="Y298" s="201"/>
      <c r="Z298" s="201"/>
      <c r="AA298" s="201"/>
      <c r="AB298" s="201"/>
      <c r="AC298" s="201"/>
      <c r="AD298" s="198"/>
      <c r="AE298" s="198"/>
      <c r="AF298" s="198"/>
      <c r="AG298" s="198"/>
      <c r="AH298" s="198"/>
      <c r="AI298" s="203"/>
      <c r="AJ298" s="203"/>
      <c r="AK298" s="203"/>
      <c r="AL298" s="203"/>
      <c r="AM298" s="203"/>
      <c r="AN298" s="201"/>
      <c r="AO298" s="203"/>
    </row>
    <row r="299" customFormat="false" ht="14.25" hidden="false" customHeight="true" outlineLevel="0" collapsed="false">
      <c r="A299" s="201"/>
      <c r="B299" s="201"/>
      <c r="C299" s="198"/>
      <c r="D299" s="198"/>
      <c r="E299" s="198"/>
      <c r="F299" s="201"/>
      <c r="G299" s="203"/>
      <c r="H299" s="203"/>
      <c r="I299" s="203"/>
      <c r="J299" s="203"/>
      <c r="K299" s="203"/>
      <c r="L299" s="203"/>
      <c r="M299" s="198"/>
      <c r="N299" s="198"/>
      <c r="O299" s="198"/>
      <c r="P299" s="198"/>
      <c r="Q299" s="198"/>
      <c r="R299" s="203"/>
      <c r="S299" s="203"/>
      <c r="T299" s="198"/>
      <c r="U299" s="198"/>
      <c r="V299" s="198"/>
      <c r="W299" s="204"/>
      <c r="X299" s="205"/>
      <c r="Y299" s="201"/>
      <c r="Z299" s="201"/>
      <c r="AA299" s="201"/>
      <c r="AB299" s="201"/>
      <c r="AC299" s="201"/>
      <c r="AD299" s="198"/>
      <c r="AE299" s="198"/>
      <c r="AF299" s="198"/>
      <c r="AG299" s="198"/>
      <c r="AH299" s="198"/>
      <c r="AI299" s="203"/>
      <c r="AJ299" s="203"/>
      <c r="AK299" s="203"/>
      <c r="AL299" s="203"/>
      <c r="AM299" s="203"/>
      <c r="AN299" s="201"/>
      <c r="AO299" s="203"/>
    </row>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 right="0.7" top="0.75" bottom="0.75" header="0" footer="0"/>
  <pageSetup paperSize="1" scale="100" fitToWidth="1" fitToHeight="1" pageOrder="downThenOver" orientation="landscape" blackAndWhite="false" draft="false" cellComments="none" horizontalDpi="300" verticalDpi="300" copies="1"/>
  <headerFooter differentFirst="false" differentOddEven="false">
    <oddHeader>&amp;C&amp;A</oddHeader>
    <oddFooter>&amp;CStrona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7578125" defaultRowHeight="15" customHeight="true" zeroHeight="false" outlineLevelRow="0" outlineLevelCol="0"/>
  <cols>
    <col collapsed="false" customWidth="true" hidden="false" outlineLevel="0" max="18" min="1" style="1" width="13.13"/>
  </cols>
  <sheetData>
    <row r="1" customFormat="false" ht="87.75" hidden="false" customHeight="true" outlineLevel="0" collapsed="false">
      <c r="A1" s="208" t="s">
        <v>1322</v>
      </c>
      <c r="B1" s="165" t="s">
        <v>1323</v>
      </c>
      <c r="C1" s="165" t="s">
        <v>1324</v>
      </c>
      <c r="D1" s="165" t="s">
        <v>1325</v>
      </c>
      <c r="E1" s="165" t="s">
        <v>1326</v>
      </c>
      <c r="F1" s="165" t="s">
        <v>1327</v>
      </c>
      <c r="G1" s="165" t="s">
        <v>1328</v>
      </c>
    </row>
    <row r="2" customFormat="false" ht="15.75" hidden="false" customHeight="true" outlineLevel="0" collapsed="false">
      <c r="A2" s="209" t="n">
        <v>101</v>
      </c>
      <c r="B2" s="93" t="n">
        <v>621.32</v>
      </c>
      <c r="C2" s="93" t="n">
        <v>40.6</v>
      </c>
      <c r="D2" s="93" t="n">
        <v>82.92</v>
      </c>
      <c r="E2" s="93" t="n">
        <v>240.12</v>
      </c>
      <c r="F2" s="93" t="n">
        <v>227.46</v>
      </c>
      <c r="G2" s="93" t="n">
        <v>29.03</v>
      </c>
      <c r="H2" s="210" t="n">
        <f aca="false">SUM(C2:F2)</f>
        <v>591.1</v>
      </c>
      <c r="I2" s="211" t="n">
        <f aca="false">B2-H2</f>
        <v>30.22</v>
      </c>
      <c r="J2" s="38"/>
      <c r="K2" s="38"/>
      <c r="L2" s="38"/>
      <c r="M2" s="38"/>
      <c r="N2" s="38"/>
      <c r="O2" s="38"/>
      <c r="P2" s="38"/>
      <c r="Q2" s="38"/>
      <c r="R2" s="211"/>
    </row>
    <row r="3" customFormat="false" ht="15.75" hidden="false" customHeight="true" outlineLevel="0" collapsed="false">
      <c r="A3" s="212" t="n">
        <v>102</v>
      </c>
      <c r="B3" s="93" t="n">
        <v>783.06</v>
      </c>
      <c r="C3" s="93" t="n">
        <v>32.78</v>
      </c>
      <c r="D3" s="93" t="n">
        <v>105.96</v>
      </c>
      <c r="E3" s="93" t="n">
        <v>319.31</v>
      </c>
      <c r="F3" s="93" t="n">
        <v>293.77</v>
      </c>
      <c r="G3" s="93" t="n">
        <v>30.1</v>
      </c>
      <c r="H3" s="210" t="n">
        <f aca="false">SUM(C3:F3)</f>
        <v>751.82</v>
      </c>
      <c r="I3" s="211" t="n">
        <f aca="false">B3-H3</f>
        <v>31.24</v>
      </c>
      <c r="J3" s="38"/>
      <c r="K3" s="38"/>
      <c r="L3" s="38"/>
      <c r="M3" s="38"/>
      <c r="N3" s="38"/>
      <c r="O3" s="38"/>
      <c r="P3" s="38"/>
      <c r="Q3" s="38"/>
      <c r="R3" s="211"/>
    </row>
    <row r="4" customFormat="false" ht="15.75" hidden="false" customHeight="true" outlineLevel="0" collapsed="false">
      <c r="A4" s="209" t="n">
        <v>103</v>
      </c>
      <c r="B4" s="93" t="n">
        <v>1091.63</v>
      </c>
      <c r="C4" s="93" t="n">
        <v>67.26</v>
      </c>
      <c r="D4" s="93" t="n">
        <v>222.39</v>
      </c>
      <c r="E4" s="93" t="n">
        <v>513.98</v>
      </c>
      <c r="F4" s="93" t="n">
        <v>256.3</v>
      </c>
      <c r="G4" s="93" t="n">
        <v>30.08</v>
      </c>
      <c r="H4" s="210" t="n">
        <f aca="false">SUM(C4:F4)</f>
        <v>1059.93</v>
      </c>
      <c r="I4" s="211" t="n">
        <f aca="false">B4-H4</f>
        <v>31.7</v>
      </c>
      <c r="J4" s="38"/>
      <c r="K4" s="38"/>
      <c r="L4" s="38"/>
      <c r="M4" s="38"/>
      <c r="N4" s="38"/>
      <c r="O4" s="38"/>
      <c r="P4" s="38"/>
      <c r="Q4" s="38"/>
      <c r="R4" s="211"/>
    </row>
    <row r="5" customFormat="false" ht="15.75" hidden="false" customHeight="true" outlineLevel="0" collapsed="false">
      <c r="A5" s="212" t="n">
        <v>104</v>
      </c>
      <c r="B5" s="93" t="n">
        <v>449.18</v>
      </c>
      <c r="C5" s="93" t="n">
        <v>31.48</v>
      </c>
      <c r="D5" s="93" t="n">
        <v>70.02</v>
      </c>
      <c r="E5" s="93" t="n">
        <v>169.41</v>
      </c>
      <c r="F5" s="93" t="n">
        <v>147.23</v>
      </c>
      <c r="G5" s="93" t="n">
        <v>30.21</v>
      </c>
      <c r="H5" s="210" t="n">
        <f aca="false">SUM(C5:F5)</f>
        <v>418.14</v>
      </c>
      <c r="I5" s="211" t="n">
        <f aca="false">B5-H5</f>
        <v>31.04</v>
      </c>
      <c r="J5" s="38"/>
      <c r="K5" s="38"/>
      <c r="L5" s="38"/>
      <c r="M5" s="38"/>
      <c r="N5" s="38"/>
      <c r="O5" s="38"/>
      <c r="P5" s="38"/>
      <c r="Q5" s="38"/>
      <c r="R5" s="211"/>
    </row>
    <row r="6" customFormat="false" ht="15.75" hidden="false" customHeight="true" outlineLevel="0" collapsed="false">
      <c r="A6" s="209" t="n">
        <v>105</v>
      </c>
      <c r="B6" s="93" t="n">
        <v>631.52</v>
      </c>
      <c r="C6" s="93" t="n">
        <v>28.47</v>
      </c>
      <c r="D6" s="93" t="n">
        <v>54.98</v>
      </c>
      <c r="E6" s="93" t="n">
        <v>170.09</v>
      </c>
      <c r="F6" s="93" t="n">
        <v>291.08</v>
      </c>
      <c r="G6" s="93" t="n">
        <v>85.22</v>
      </c>
      <c r="H6" s="210" t="n">
        <f aca="false">SUM(C6:F6)</f>
        <v>544.62</v>
      </c>
      <c r="I6" s="211" t="n">
        <f aca="false">B6-H6</f>
        <v>86.9</v>
      </c>
      <c r="J6" s="38"/>
      <c r="K6" s="38"/>
      <c r="L6" s="38"/>
      <c r="M6" s="38"/>
      <c r="N6" s="38"/>
      <c r="O6" s="38"/>
      <c r="P6" s="38"/>
      <c r="Q6" s="38"/>
      <c r="R6" s="211"/>
    </row>
    <row r="7" customFormat="false" ht="15.75" hidden="false" customHeight="true" outlineLevel="0" collapsed="false">
      <c r="A7" s="212" t="n">
        <v>106</v>
      </c>
      <c r="B7" s="93" t="n">
        <v>772.87</v>
      </c>
      <c r="C7" s="93" t="n">
        <v>10.67</v>
      </c>
      <c r="D7" s="93" t="n">
        <v>54.95</v>
      </c>
      <c r="E7" s="93" t="n">
        <v>397.78</v>
      </c>
      <c r="F7" s="93" t="n">
        <v>269.95</v>
      </c>
      <c r="G7" s="93" t="n">
        <v>38</v>
      </c>
      <c r="H7" s="210" t="n">
        <f aca="false">SUM(C7:F7)</f>
        <v>733.35</v>
      </c>
      <c r="I7" s="211" t="n">
        <f aca="false">B7-H7</f>
        <v>39.5200000000001</v>
      </c>
      <c r="J7" s="38"/>
      <c r="K7" s="38"/>
      <c r="L7" s="38"/>
      <c r="M7" s="38"/>
      <c r="N7" s="38"/>
      <c r="O7" s="38"/>
      <c r="P7" s="38"/>
      <c r="Q7" s="38"/>
      <c r="R7" s="211"/>
    </row>
    <row r="8" customFormat="false" ht="15.75" hidden="false" customHeight="true" outlineLevel="0" collapsed="false">
      <c r="A8" s="209" t="n">
        <v>107</v>
      </c>
      <c r="B8" s="93" t="n">
        <v>651.17</v>
      </c>
      <c r="C8" s="93" t="n">
        <v>6.56</v>
      </c>
      <c r="D8" s="93" t="n">
        <v>26.29</v>
      </c>
      <c r="E8" s="93" t="n">
        <v>256.29</v>
      </c>
      <c r="F8" s="93" t="n">
        <v>300.94</v>
      </c>
      <c r="G8" s="93" t="n">
        <v>59.45</v>
      </c>
      <c r="H8" s="210" t="n">
        <f aca="false">SUM(C8:F8)</f>
        <v>590.08</v>
      </c>
      <c r="I8" s="211" t="n">
        <f aca="false">B8-H8</f>
        <v>61.0899999999999</v>
      </c>
      <c r="J8" s="38"/>
      <c r="K8" s="38"/>
      <c r="L8" s="38"/>
      <c r="M8" s="38"/>
      <c r="N8" s="38"/>
      <c r="O8" s="38"/>
      <c r="P8" s="38"/>
      <c r="Q8" s="38"/>
      <c r="R8" s="211"/>
    </row>
    <row r="9" customFormat="false" ht="15.75" hidden="false" customHeight="true" outlineLevel="0" collapsed="false">
      <c r="A9" s="212" t="n">
        <v>108</v>
      </c>
      <c r="B9" s="93" t="n">
        <v>645.64</v>
      </c>
      <c r="C9" s="93" t="n">
        <v>23.48</v>
      </c>
      <c r="D9" s="93" t="n">
        <v>59</v>
      </c>
      <c r="E9" s="93" t="n">
        <v>193.89</v>
      </c>
      <c r="F9" s="93" t="n">
        <v>283.12</v>
      </c>
      <c r="G9" s="93" t="n">
        <v>84.65</v>
      </c>
      <c r="H9" s="210" t="n">
        <f aca="false">SUM(C9:F9)</f>
        <v>559.49</v>
      </c>
      <c r="I9" s="211" t="n">
        <f aca="false">B9-H9</f>
        <v>86.15</v>
      </c>
      <c r="J9" s="38"/>
      <c r="K9" s="38"/>
      <c r="L9" s="38"/>
      <c r="M9" s="38"/>
      <c r="N9" s="38"/>
      <c r="O9" s="38"/>
      <c r="P9" s="38"/>
      <c r="Q9" s="38"/>
      <c r="R9" s="211"/>
    </row>
    <row r="10" customFormat="false" ht="15.75" hidden="false" customHeight="true" outlineLevel="0" collapsed="false">
      <c r="A10" s="209" t="n">
        <v>109</v>
      </c>
      <c r="B10" s="93" t="n">
        <v>801.13</v>
      </c>
      <c r="C10" s="93" t="n">
        <v>17.43</v>
      </c>
      <c r="D10" s="93" t="n">
        <v>50.47</v>
      </c>
      <c r="E10" s="93" t="n">
        <v>172.92</v>
      </c>
      <c r="F10" s="93" t="n">
        <v>435.33</v>
      </c>
      <c r="G10" s="93" t="n">
        <v>123.78</v>
      </c>
      <c r="H10" s="210" t="n">
        <f aca="false">SUM(C10:F10)</f>
        <v>676.15</v>
      </c>
      <c r="I10" s="211" t="n">
        <f aca="false">B10-H10</f>
        <v>124.98</v>
      </c>
      <c r="J10" s="38"/>
      <c r="K10" s="38"/>
      <c r="L10" s="38"/>
      <c r="M10" s="38"/>
      <c r="N10" s="38"/>
      <c r="O10" s="38"/>
      <c r="P10" s="38"/>
      <c r="Q10" s="38"/>
      <c r="R10" s="211"/>
    </row>
    <row r="11" customFormat="false" ht="15.75" hidden="false" customHeight="true" outlineLevel="0" collapsed="false">
      <c r="A11" s="212" t="n">
        <v>110</v>
      </c>
      <c r="B11" s="93" t="n">
        <v>601.94</v>
      </c>
      <c r="C11" s="93" t="n">
        <v>32.34</v>
      </c>
      <c r="D11" s="93" t="n">
        <v>58.98</v>
      </c>
      <c r="E11" s="93" t="n">
        <v>138.17</v>
      </c>
      <c r="F11" s="93" t="n">
        <v>316.53</v>
      </c>
      <c r="G11" s="93" t="n">
        <v>54.17</v>
      </c>
      <c r="H11" s="210" t="n">
        <f aca="false">SUM(C11:F11)</f>
        <v>546.02</v>
      </c>
      <c r="I11" s="211" t="n">
        <f aca="false">B11-H11</f>
        <v>55.9200000000001</v>
      </c>
      <c r="J11" s="38"/>
      <c r="K11" s="38"/>
      <c r="L11" s="38"/>
      <c r="M11" s="38"/>
      <c r="N11" s="38"/>
      <c r="O11" s="38"/>
      <c r="P11" s="38"/>
      <c r="Q11" s="38"/>
      <c r="R11" s="211"/>
    </row>
    <row r="12" customFormat="false" ht="15.75" hidden="false" customHeight="true" outlineLevel="0" collapsed="false">
      <c r="A12" s="209" t="n">
        <v>111</v>
      </c>
      <c r="B12" s="93" t="n">
        <v>665.57</v>
      </c>
      <c r="C12" s="93" t="n">
        <v>16.86</v>
      </c>
      <c r="D12" s="93" t="n">
        <v>32.08</v>
      </c>
      <c r="E12" s="93" t="n">
        <v>77.11</v>
      </c>
      <c r="F12" s="93" t="n">
        <v>393.19</v>
      </c>
      <c r="G12" s="93" t="n">
        <v>145.41</v>
      </c>
      <c r="H12" s="210" t="n">
        <f aca="false">SUM(C12:F12)</f>
        <v>519.24</v>
      </c>
      <c r="I12" s="211" t="n">
        <f aca="false">B12-H12</f>
        <v>146.33</v>
      </c>
      <c r="J12" s="38"/>
      <c r="K12" s="38"/>
      <c r="L12" s="38"/>
      <c r="M12" s="38"/>
      <c r="N12" s="38"/>
      <c r="O12" s="38"/>
      <c r="P12" s="38"/>
      <c r="Q12" s="38"/>
      <c r="R12" s="211"/>
    </row>
    <row r="13" customFormat="false" ht="15.75" hidden="false" customHeight="true" outlineLevel="0" collapsed="false">
      <c r="A13" s="212" t="n">
        <v>112</v>
      </c>
      <c r="B13" s="93" t="n">
        <v>701.26</v>
      </c>
      <c r="C13" s="93" t="n">
        <v>15.24</v>
      </c>
      <c r="D13" s="93" t="n">
        <v>48.3</v>
      </c>
      <c r="E13" s="93" t="n">
        <v>173.29</v>
      </c>
      <c r="F13" s="93" t="n">
        <v>392.18</v>
      </c>
      <c r="G13" s="93" t="n">
        <v>70.96</v>
      </c>
      <c r="H13" s="210" t="n">
        <f aca="false">SUM(C13:F13)</f>
        <v>629.01</v>
      </c>
      <c r="I13" s="211" t="n">
        <f aca="false">B13-H13</f>
        <v>72.25</v>
      </c>
      <c r="J13" s="38"/>
      <c r="K13" s="38"/>
      <c r="L13" s="38"/>
      <c r="M13" s="38"/>
      <c r="N13" s="38"/>
      <c r="O13" s="38"/>
      <c r="P13" s="38"/>
      <c r="Q13" s="38"/>
      <c r="R13" s="211"/>
    </row>
    <row r="14" customFormat="false" ht="15.75" hidden="false" customHeight="true" outlineLevel="0" collapsed="false">
      <c r="A14" s="209" t="n">
        <v>113</v>
      </c>
      <c r="B14" s="93" t="n">
        <v>672.12</v>
      </c>
      <c r="C14" s="93" t="n">
        <v>34.68</v>
      </c>
      <c r="D14" s="93" t="n">
        <v>69.76</v>
      </c>
      <c r="E14" s="93" t="n">
        <v>150.82</v>
      </c>
      <c r="F14" s="93" t="n">
        <v>346.39</v>
      </c>
      <c r="G14" s="93" t="n">
        <v>68.74</v>
      </c>
      <c r="H14" s="210" t="n">
        <f aca="false">SUM(C14:F14)</f>
        <v>601.65</v>
      </c>
      <c r="I14" s="211" t="n">
        <f aca="false">B14-H14</f>
        <v>70.47</v>
      </c>
      <c r="J14" s="38"/>
      <c r="K14" s="38"/>
      <c r="L14" s="38"/>
      <c r="M14" s="38"/>
      <c r="N14" s="38"/>
      <c r="O14" s="38"/>
      <c r="P14" s="38"/>
      <c r="Q14" s="38"/>
      <c r="R14" s="211"/>
    </row>
    <row r="15" customFormat="false" ht="15.75" hidden="false" customHeight="true" outlineLevel="0" collapsed="false">
      <c r="A15" s="212" t="n">
        <v>114</v>
      </c>
      <c r="B15" s="93" t="n">
        <v>619.55</v>
      </c>
      <c r="C15" s="93" t="n">
        <v>18.41</v>
      </c>
      <c r="D15" s="93" t="n">
        <v>47.39</v>
      </c>
      <c r="E15" s="93" t="n">
        <v>125.94</v>
      </c>
      <c r="F15" s="93" t="n">
        <v>358.31</v>
      </c>
      <c r="G15" s="93" t="n">
        <v>67.51</v>
      </c>
      <c r="H15" s="210" t="n">
        <f aca="false">SUM(C15:F15)</f>
        <v>550.05</v>
      </c>
      <c r="I15" s="211" t="n">
        <f aca="false">B15-H15</f>
        <v>69.5</v>
      </c>
      <c r="J15" s="38"/>
      <c r="K15" s="38"/>
      <c r="L15" s="38"/>
      <c r="M15" s="38"/>
      <c r="N15" s="38"/>
      <c r="O15" s="38"/>
      <c r="P15" s="38"/>
      <c r="Q15" s="38"/>
      <c r="R15" s="211"/>
    </row>
    <row r="16" customFormat="false" ht="15.75" hidden="false" customHeight="true" outlineLevel="0" collapsed="false">
      <c r="A16" s="209" t="n">
        <v>115</v>
      </c>
      <c r="B16" s="93" t="n">
        <v>506.06</v>
      </c>
      <c r="C16" s="93" t="n">
        <v>42.91</v>
      </c>
      <c r="D16" s="93" t="n">
        <v>85.1</v>
      </c>
      <c r="E16" s="93" t="n">
        <v>188.67</v>
      </c>
      <c r="F16" s="93" t="n">
        <v>156.43</v>
      </c>
      <c r="G16" s="93" t="n">
        <v>31.67</v>
      </c>
      <c r="H16" s="210" t="n">
        <f aca="false">SUM(C16:F16)</f>
        <v>473.11</v>
      </c>
      <c r="I16" s="211" t="n">
        <f aca="false">B16-H16</f>
        <v>32.95</v>
      </c>
      <c r="J16" s="38"/>
      <c r="K16" s="38"/>
      <c r="L16" s="38"/>
      <c r="M16" s="38"/>
      <c r="N16" s="38"/>
      <c r="O16" s="38"/>
      <c r="P16" s="38"/>
      <c r="Q16" s="38"/>
      <c r="R16" s="211"/>
    </row>
    <row r="17" customFormat="false" ht="15.75" hidden="false" customHeight="true" outlineLevel="0" collapsed="false">
      <c r="A17" s="212" t="n">
        <v>116</v>
      </c>
      <c r="B17" s="93" t="n">
        <v>517.58</v>
      </c>
      <c r="C17" s="93" t="n">
        <v>31.65</v>
      </c>
      <c r="D17" s="93" t="n">
        <v>93.71</v>
      </c>
      <c r="E17" s="93" t="n">
        <v>230.09</v>
      </c>
      <c r="F17" s="93" t="n">
        <v>146.31</v>
      </c>
      <c r="G17" s="93" t="n">
        <v>14.28</v>
      </c>
      <c r="H17" s="210" t="n">
        <f aca="false">SUM(C17:F17)</f>
        <v>501.76</v>
      </c>
      <c r="I17" s="211" t="n">
        <f aca="false">B17-H17</f>
        <v>15.8200000000001</v>
      </c>
      <c r="J17" s="38"/>
      <c r="K17" s="38"/>
      <c r="L17" s="38"/>
      <c r="M17" s="38"/>
      <c r="N17" s="38"/>
      <c r="O17" s="38"/>
      <c r="P17" s="38"/>
      <c r="Q17" s="38"/>
      <c r="R17" s="211"/>
    </row>
    <row r="18" customFormat="false" ht="15.75" hidden="false" customHeight="true" outlineLevel="0" collapsed="false">
      <c r="A18" s="209" t="n">
        <v>117</v>
      </c>
      <c r="B18" s="93" t="n">
        <v>425.43</v>
      </c>
      <c r="C18" s="93" t="n">
        <v>16.93</v>
      </c>
      <c r="D18" s="93" t="n">
        <v>47.47</v>
      </c>
      <c r="E18" s="93" t="n">
        <v>116.59</v>
      </c>
      <c r="F18" s="93" t="n">
        <v>195.89</v>
      </c>
      <c r="G18" s="93" t="n">
        <v>47.14</v>
      </c>
      <c r="H18" s="210" t="n">
        <f aca="false">SUM(C18:F18)</f>
        <v>376.88</v>
      </c>
      <c r="I18" s="211" t="n">
        <f aca="false">B18-H18</f>
        <v>48.55</v>
      </c>
      <c r="J18" s="38"/>
      <c r="K18" s="38"/>
      <c r="L18" s="38"/>
      <c r="M18" s="38"/>
      <c r="N18" s="38"/>
      <c r="O18" s="38"/>
      <c r="P18" s="38"/>
      <c r="Q18" s="38"/>
      <c r="R18" s="211"/>
    </row>
    <row r="19" customFormat="false" ht="15.75" hidden="false" customHeight="true" outlineLevel="0" collapsed="false">
      <c r="A19" s="212" t="n">
        <v>118</v>
      </c>
      <c r="B19" s="93" t="n">
        <v>528.91</v>
      </c>
      <c r="C19" s="93" t="n">
        <v>34.16</v>
      </c>
      <c r="D19" s="93" t="n">
        <v>70.44</v>
      </c>
      <c r="E19" s="93" t="n">
        <v>196.4</v>
      </c>
      <c r="F19" s="93" t="n">
        <v>206.32</v>
      </c>
      <c r="G19" s="93" t="n">
        <v>20.65</v>
      </c>
      <c r="H19" s="210" t="n">
        <f aca="false">SUM(C19:F19)</f>
        <v>507.32</v>
      </c>
      <c r="I19" s="211" t="n">
        <f aca="false">B19-H19</f>
        <v>21.59</v>
      </c>
      <c r="J19" s="38"/>
      <c r="K19" s="38"/>
      <c r="L19" s="38"/>
      <c r="M19" s="38"/>
      <c r="N19" s="38"/>
      <c r="O19" s="38"/>
      <c r="P19" s="38"/>
      <c r="Q19" s="38"/>
      <c r="R19" s="211"/>
    </row>
    <row r="20" customFormat="false" ht="15.75" hidden="false" customHeight="true" outlineLevel="0" collapsed="false">
      <c r="A20" s="209" t="n">
        <v>119</v>
      </c>
      <c r="B20" s="93" t="n">
        <v>608.25</v>
      </c>
      <c r="C20" s="93" t="n">
        <v>6.43</v>
      </c>
      <c r="D20" s="93" t="n">
        <v>20.8</v>
      </c>
      <c r="E20" s="93" t="n">
        <v>74.08</v>
      </c>
      <c r="F20" s="93" t="n">
        <v>323.22</v>
      </c>
      <c r="G20" s="93" t="n">
        <v>182.44</v>
      </c>
      <c r="H20" s="210" t="n">
        <f aca="false">SUM(C20:F20)</f>
        <v>424.53</v>
      </c>
      <c r="I20" s="211" t="n">
        <f aca="false">B20-H20</f>
        <v>183.72</v>
      </c>
      <c r="J20" s="38"/>
      <c r="K20" s="38"/>
      <c r="L20" s="38"/>
      <c r="M20" s="38"/>
      <c r="N20" s="38"/>
      <c r="O20" s="38"/>
      <c r="P20" s="38"/>
      <c r="Q20" s="38"/>
      <c r="R20" s="211"/>
    </row>
    <row r="21" customFormat="false" ht="15.75" hidden="false" customHeight="true" outlineLevel="0" collapsed="false">
      <c r="A21" s="212" t="n">
        <v>120</v>
      </c>
      <c r="B21" s="93" t="n">
        <v>475.9</v>
      </c>
      <c r="C21" s="93" t="n">
        <v>18</v>
      </c>
      <c r="D21" s="93" t="n">
        <v>92.84</v>
      </c>
      <c r="E21" s="93" t="n">
        <v>276.28</v>
      </c>
      <c r="F21" s="93" t="n">
        <v>80.9</v>
      </c>
      <c r="G21" s="93" t="n">
        <v>6.5</v>
      </c>
      <c r="H21" s="210" t="n">
        <f aca="false">SUM(C21:F21)</f>
        <v>468.02</v>
      </c>
      <c r="I21" s="211" t="n">
        <f aca="false">B21-H21</f>
        <v>7.88</v>
      </c>
      <c r="J21" s="38"/>
      <c r="K21" s="38"/>
      <c r="L21" s="38"/>
      <c r="M21" s="38"/>
      <c r="N21" s="38"/>
      <c r="O21" s="38"/>
      <c r="P21" s="38"/>
      <c r="Q21" s="38"/>
      <c r="R21" s="211"/>
    </row>
    <row r="22" customFormat="false" ht="15.75" hidden="false" customHeight="true" outlineLevel="0" collapsed="false">
      <c r="A22" s="209" t="n">
        <v>121</v>
      </c>
      <c r="B22" s="93" t="n">
        <v>871.57</v>
      </c>
      <c r="C22" s="93" t="n">
        <v>37.24</v>
      </c>
      <c r="D22" s="93" t="n">
        <v>223.34</v>
      </c>
      <c r="E22" s="93" t="n">
        <v>423.44</v>
      </c>
      <c r="F22" s="93" t="n">
        <v>166.77</v>
      </c>
      <c r="G22" s="93" t="n">
        <v>19.91</v>
      </c>
      <c r="H22" s="210" t="n">
        <f aca="false">SUM(C22:F22)</f>
        <v>850.79</v>
      </c>
      <c r="I22" s="211" t="n">
        <f aca="false">B22-H22</f>
        <v>20.7800000000001</v>
      </c>
      <c r="J22" s="38"/>
      <c r="K22" s="38"/>
      <c r="L22" s="38"/>
      <c r="M22" s="38"/>
      <c r="N22" s="38"/>
      <c r="O22" s="38"/>
      <c r="P22" s="38"/>
      <c r="Q22" s="38"/>
      <c r="R22" s="211"/>
    </row>
    <row r="23" customFormat="false" ht="15.75" hidden="false" customHeight="true" outlineLevel="0" collapsed="false">
      <c r="A23" s="212" t="n">
        <v>122</v>
      </c>
      <c r="B23" s="213" t="n">
        <v>906.72</v>
      </c>
      <c r="C23" s="213" t="n">
        <v>44</v>
      </c>
      <c r="D23" s="213" t="n">
        <v>138.06</v>
      </c>
      <c r="E23" s="213" t="n">
        <v>456.83</v>
      </c>
      <c r="F23" s="213" t="n">
        <v>234.95</v>
      </c>
      <c r="G23" s="213" t="n">
        <v>32.36</v>
      </c>
      <c r="H23" s="210" t="n">
        <f aca="false">SUM(C23:F23)</f>
        <v>873.84</v>
      </c>
      <c r="I23" s="211" t="n">
        <f aca="false">B23-H23</f>
        <v>32.8800000000001</v>
      </c>
    </row>
    <row r="24" customFormat="false" ht="15.75" hidden="false" customHeight="true" outlineLevel="0" collapsed="false">
      <c r="A24" s="209" t="n">
        <v>123</v>
      </c>
      <c r="B24" s="213" t="n">
        <v>476.76</v>
      </c>
      <c r="C24" s="213" t="n">
        <v>59.16</v>
      </c>
      <c r="D24" s="213" t="n">
        <v>89.17</v>
      </c>
      <c r="E24" s="213" t="n">
        <v>131.16</v>
      </c>
      <c r="F24" s="213" t="n">
        <v>164.44</v>
      </c>
      <c r="G24" s="213" t="n">
        <v>31.54</v>
      </c>
      <c r="H24" s="210" t="n">
        <f aca="false">SUM(C24:F24)</f>
        <v>443.93</v>
      </c>
      <c r="I24" s="211" t="n">
        <f aca="false">B24-H24</f>
        <v>32.83</v>
      </c>
    </row>
    <row r="25" customFormat="false" ht="15.75" hidden="false" customHeight="true" outlineLevel="0" collapsed="false">
      <c r="A25" s="212" t="n">
        <v>124</v>
      </c>
      <c r="B25" s="213" t="n">
        <v>674.31</v>
      </c>
      <c r="C25" s="213" t="n">
        <v>55.37</v>
      </c>
      <c r="D25" s="213" t="n">
        <v>91.06</v>
      </c>
      <c r="E25" s="213" t="n">
        <v>192.94</v>
      </c>
      <c r="F25" s="213" t="n">
        <v>280.21</v>
      </c>
      <c r="G25" s="213" t="n">
        <v>53.79</v>
      </c>
      <c r="H25" s="210" t="n">
        <f aca="false">SUM(C25:F25)</f>
        <v>619.58</v>
      </c>
      <c r="I25" s="211" t="n">
        <f aca="false">B25-H25</f>
        <v>54.73</v>
      </c>
    </row>
    <row r="26" customFormat="false" ht="15.75" hidden="false" customHeight="true" outlineLevel="0" collapsed="false">
      <c r="A26" s="209" t="n">
        <v>125</v>
      </c>
      <c r="B26" s="213" t="n">
        <v>693.42</v>
      </c>
      <c r="C26" s="213" t="n">
        <v>57.9</v>
      </c>
      <c r="D26" s="213" t="n">
        <v>137.52</v>
      </c>
      <c r="E26" s="213" t="n">
        <v>270.29</v>
      </c>
      <c r="F26" s="213" t="n">
        <v>189.85</v>
      </c>
      <c r="G26" s="213" t="n">
        <v>36.36</v>
      </c>
      <c r="H26" s="210" t="n">
        <f aca="false">SUM(C26:F26)</f>
        <v>655.56</v>
      </c>
      <c r="I26" s="211" t="n">
        <f aca="false">B26-H26</f>
        <v>37.8599999999999</v>
      </c>
    </row>
    <row r="27" customFormat="false" ht="15.75" hidden="false" customHeight="true" outlineLevel="0" collapsed="false">
      <c r="A27" s="212" t="n">
        <v>126</v>
      </c>
      <c r="B27" s="213" t="n">
        <v>587.93</v>
      </c>
      <c r="C27" s="213" t="n">
        <v>22.02</v>
      </c>
      <c r="D27" s="213" t="n">
        <v>40.71</v>
      </c>
      <c r="E27" s="213" t="n">
        <v>107.12</v>
      </c>
      <c r="F27" s="213" t="n">
        <v>289.38</v>
      </c>
      <c r="G27" s="213" t="n">
        <v>126.9</v>
      </c>
      <c r="H27" s="210" t="n">
        <f aca="false">SUM(C27:F27)</f>
        <v>459.23</v>
      </c>
      <c r="I27" s="211" t="n">
        <f aca="false">B27-H27</f>
        <v>128.7</v>
      </c>
    </row>
    <row r="28" customFormat="false" ht="15.75" hidden="false" customHeight="true" outlineLevel="0" collapsed="false">
      <c r="A28" s="209" t="n">
        <v>127</v>
      </c>
      <c r="B28" s="213" t="n">
        <v>822.9</v>
      </c>
      <c r="C28" s="213" t="n">
        <v>38.68</v>
      </c>
      <c r="D28" s="213" t="n">
        <v>231.89</v>
      </c>
      <c r="E28" s="213" t="n">
        <v>342.61</v>
      </c>
      <c r="F28" s="213" t="n">
        <v>176.02</v>
      </c>
      <c r="G28" s="213" t="n">
        <v>32.36</v>
      </c>
      <c r="H28" s="210" t="n">
        <f aca="false">SUM(C28:F28)</f>
        <v>789.2</v>
      </c>
      <c r="I28" s="211" t="n">
        <f aca="false">B28-H28</f>
        <v>33.6999999999999</v>
      </c>
    </row>
    <row r="29" customFormat="false" ht="15.75" hidden="false" customHeight="true" outlineLevel="0" collapsed="false">
      <c r="A29" s="212" t="n">
        <v>128</v>
      </c>
      <c r="B29" s="213" t="n">
        <v>593.03</v>
      </c>
      <c r="C29" s="213" t="n">
        <v>29.56</v>
      </c>
      <c r="D29" s="213" t="n">
        <v>114.76</v>
      </c>
      <c r="E29" s="213" t="n">
        <v>251.42</v>
      </c>
      <c r="F29" s="213" t="n">
        <v>170.37</v>
      </c>
      <c r="G29" s="213" t="n">
        <v>26.09</v>
      </c>
      <c r="H29" s="210" t="n">
        <f aca="false">SUM(C29:F29)</f>
        <v>566.11</v>
      </c>
      <c r="I29" s="211" t="n">
        <f aca="false">B29-H29</f>
        <v>26.92</v>
      </c>
    </row>
    <row r="30" customFormat="false" ht="15.75" hidden="false" customHeight="true" outlineLevel="0" collapsed="false">
      <c r="A30" s="209" t="n">
        <v>129</v>
      </c>
      <c r="B30" s="213" t="n">
        <v>434.28</v>
      </c>
      <c r="C30" s="213" t="n">
        <v>22.79</v>
      </c>
      <c r="D30" s="213" t="n">
        <v>46.69</v>
      </c>
      <c r="E30" s="213" t="n">
        <v>117.26</v>
      </c>
      <c r="F30" s="213" t="n">
        <v>197.26</v>
      </c>
      <c r="G30" s="213" t="n">
        <v>49.61</v>
      </c>
      <c r="H30" s="210" t="n">
        <f aca="false">SUM(C30:F30)</f>
        <v>384</v>
      </c>
      <c r="I30" s="211" t="n">
        <f aca="false">B30-H30</f>
        <v>50.28</v>
      </c>
    </row>
    <row r="31" customFormat="false" ht="15.75" hidden="false" customHeight="true" outlineLevel="0" collapsed="false">
      <c r="A31" s="212" t="n">
        <v>130</v>
      </c>
      <c r="B31" s="213" t="n">
        <v>750.6</v>
      </c>
      <c r="C31" s="213" t="n">
        <v>30.98</v>
      </c>
      <c r="D31" s="213" t="n">
        <v>243.15</v>
      </c>
      <c r="E31" s="213" t="n">
        <v>304.88</v>
      </c>
      <c r="F31" s="213" t="n">
        <v>148.32</v>
      </c>
      <c r="G31" s="213" t="n">
        <v>21.28</v>
      </c>
      <c r="H31" s="210" t="n">
        <f aca="false">SUM(C31:F31)</f>
        <v>727.33</v>
      </c>
      <c r="I31" s="211" t="n">
        <f aca="false">B31-H31</f>
        <v>23.27</v>
      </c>
    </row>
    <row r="32" customFormat="false" ht="15.75" hidden="false" customHeight="true" outlineLevel="0" collapsed="false">
      <c r="A32" s="209" t="n">
        <v>131</v>
      </c>
      <c r="B32" s="213" t="n">
        <v>473.26</v>
      </c>
      <c r="C32" s="213" t="n">
        <v>22.51</v>
      </c>
      <c r="D32" s="213" t="n">
        <v>54.37</v>
      </c>
      <c r="E32" s="213" t="n">
        <v>176.58</v>
      </c>
      <c r="F32" s="213" t="n">
        <v>192.2</v>
      </c>
      <c r="G32" s="213" t="n">
        <v>26.55</v>
      </c>
      <c r="H32" s="210" t="n">
        <f aca="false">SUM(C32:F32)</f>
        <v>445.66</v>
      </c>
      <c r="I32" s="211" t="n">
        <f aca="false">B32-H32</f>
        <v>27.6</v>
      </c>
    </row>
    <row r="33" customFormat="false" ht="15.75" hidden="false" customHeight="true" outlineLevel="0" collapsed="false">
      <c r="A33" s="212" t="n">
        <v>132</v>
      </c>
      <c r="B33" s="213" t="n">
        <v>548.96</v>
      </c>
      <c r="C33" s="213" t="n">
        <v>13.87</v>
      </c>
      <c r="D33" s="213" t="n">
        <v>60.99</v>
      </c>
      <c r="E33" s="213" t="n">
        <v>218.77</v>
      </c>
      <c r="F33" s="213" t="n">
        <v>224.58</v>
      </c>
      <c r="G33" s="213" t="n">
        <v>29.26</v>
      </c>
      <c r="H33" s="210" t="n">
        <f aca="false">SUM(C33:F33)</f>
        <v>518.21</v>
      </c>
      <c r="I33" s="211" t="n">
        <f aca="false">B33-H33</f>
        <v>30.75</v>
      </c>
    </row>
    <row r="34" customFormat="false" ht="15.75" hidden="false" customHeight="true" outlineLevel="0" collapsed="false">
      <c r="A34" s="209" t="n">
        <v>133</v>
      </c>
      <c r="B34" s="213" t="n">
        <v>554.42</v>
      </c>
      <c r="C34" s="213" t="n">
        <v>30.96</v>
      </c>
      <c r="D34" s="213" t="n">
        <v>116.13</v>
      </c>
      <c r="E34" s="213" t="n">
        <v>243.78</v>
      </c>
      <c r="F34" s="213" t="n">
        <v>146</v>
      </c>
      <c r="G34" s="213" t="n">
        <v>16.93</v>
      </c>
      <c r="H34" s="210" t="n">
        <f aca="false">SUM(C34:F34)</f>
        <v>536.87</v>
      </c>
      <c r="I34" s="211" t="n">
        <f aca="false">B34-H34</f>
        <v>17.55</v>
      </c>
    </row>
    <row r="35" customFormat="false" ht="15.75" hidden="false" customHeight="true" outlineLevel="0" collapsed="false">
      <c r="A35" s="212" t="n">
        <v>134</v>
      </c>
      <c r="B35" s="213" t="n">
        <v>521.53</v>
      </c>
      <c r="C35" s="213" t="n">
        <v>16.93</v>
      </c>
      <c r="D35" s="213" t="n">
        <v>99.57</v>
      </c>
      <c r="E35" s="213" t="n">
        <v>246.53</v>
      </c>
      <c r="F35" s="213" t="n">
        <v>142.55</v>
      </c>
      <c r="G35" s="213" t="n">
        <v>15.77</v>
      </c>
      <c r="H35" s="210" t="n">
        <f aca="false">SUM(C35:F35)</f>
        <v>505.58</v>
      </c>
      <c r="I35" s="211" t="n">
        <f aca="false">B35-H35</f>
        <v>15.95</v>
      </c>
    </row>
    <row r="36" customFormat="false" ht="15.75" hidden="false" customHeight="true" outlineLevel="0" collapsed="false">
      <c r="A36" s="209" t="n">
        <v>135</v>
      </c>
      <c r="B36" s="213" t="n">
        <v>761.6</v>
      </c>
      <c r="C36" s="213" t="n">
        <v>68.9</v>
      </c>
      <c r="D36" s="213" t="n">
        <v>122.05</v>
      </c>
      <c r="E36" s="213" t="n">
        <v>227.77</v>
      </c>
      <c r="F36" s="213" t="n">
        <v>285.07</v>
      </c>
      <c r="G36" s="213" t="n">
        <v>57.18</v>
      </c>
      <c r="H36" s="210" t="n">
        <f aca="false">SUM(C36:F36)</f>
        <v>703.79</v>
      </c>
      <c r="I36" s="211" t="n">
        <f aca="false">B36-H36</f>
        <v>57.8100000000001</v>
      </c>
    </row>
    <row r="37" customFormat="false" ht="15.75" hidden="false" customHeight="true" outlineLevel="0" collapsed="false">
      <c r="A37" s="212" t="n">
        <v>136</v>
      </c>
      <c r="B37" s="213" t="n">
        <v>639.2</v>
      </c>
      <c r="C37" s="213" t="n">
        <v>22.4</v>
      </c>
      <c r="D37" s="213" t="n">
        <v>62.43</v>
      </c>
      <c r="E37" s="213" t="n">
        <v>234.78</v>
      </c>
      <c r="F37" s="213" t="n">
        <v>269.93</v>
      </c>
      <c r="G37" s="213" t="n">
        <v>48.91</v>
      </c>
      <c r="H37" s="210" t="n">
        <f aca="false">SUM(C37:F37)</f>
        <v>589.54</v>
      </c>
      <c r="I37" s="211" t="n">
        <f aca="false">B37-H37</f>
        <v>49.6600000000001</v>
      </c>
    </row>
    <row r="38" customFormat="false" ht="15.75" hidden="false" customHeight="true" outlineLevel="0" collapsed="false">
      <c r="A38" s="209" t="n">
        <v>137</v>
      </c>
      <c r="B38" s="213" t="n">
        <v>700.63</v>
      </c>
      <c r="C38" s="213" t="n">
        <v>51.47</v>
      </c>
      <c r="D38" s="213" t="n">
        <v>124.25</v>
      </c>
      <c r="E38" s="213" t="n">
        <v>230.73</v>
      </c>
      <c r="F38" s="213" t="n">
        <v>250.95</v>
      </c>
      <c r="G38" s="213" t="n">
        <v>42.37</v>
      </c>
      <c r="H38" s="210" t="n">
        <f aca="false">SUM(C38:F38)</f>
        <v>657.4</v>
      </c>
      <c r="I38" s="211" t="n">
        <f aca="false">B38-H38</f>
        <v>43.23</v>
      </c>
    </row>
    <row r="39" customFormat="false" ht="15.75" hidden="false" customHeight="true" outlineLevel="0" collapsed="false">
      <c r="A39" s="212" t="n">
        <v>138</v>
      </c>
      <c r="B39" s="213" t="n">
        <v>629.49</v>
      </c>
      <c r="C39" s="213" t="n">
        <v>26.97</v>
      </c>
      <c r="D39" s="213" t="n">
        <v>65.61</v>
      </c>
      <c r="E39" s="213" t="n">
        <v>220.25</v>
      </c>
      <c r="F39" s="213" t="n">
        <v>266.4</v>
      </c>
      <c r="G39" s="213" t="n">
        <v>49.46</v>
      </c>
      <c r="H39" s="210" t="n">
        <f aca="false">SUM(C39:F39)</f>
        <v>579.23</v>
      </c>
      <c r="I39" s="211" t="n">
        <f aca="false">B39-H39</f>
        <v>50.26</v>
      </c>
    </row>
    <row r="40" customFormat="false" ht="15.75" hidden="false" customHeight="true" outlineLevel="0" collapsed="false">
      <c r="A40" s="209" t="n">
        <v>139</v>
      </c>
      <c r="B40" s="213" t="n">
        <v>512.47</v>
      </c>
      <c r="C40" s="213" t="n">
        <v>14.39</v>
      </c>
      <c r="D40" s="213" t="n">
        <v>42.63</v>
      </c>
      <c r="E40" s="213" t="n">
        <v>163.86</v>
      </c>
      <c r="F40" s="213" t="n">
        <v>268.39</v>
      </c>
      <c r="G40" s="213" t="n">
        <v>22.71</v>
      </c>
      <c r="H40" s="210" t="n">
        <f aca="false">SUM(C40:F40)</f>
        <v>489.27</v>
      </c>
      <c r="I40" s="211" t="n">
        <f aca="false">B40-H40</f>
        <v>23.2</v>
      </c>
    </row>
    <row r="41" customFormat="false" ht="15.75" hidden="false" customHeight="true" outlineLevel="0" collapsed="false">
      <c r="A41" s="212" t="n">
        <v>140</v>
      </c>
      <c r="B41" s="213" t="n">
        <v>797.22</v>
      </c>
      <c r="C41" s="213" t="n">
        <v>37.99</v>
      </c>
      <c r="D41" s="213" t="n">
        <v>102.59</v>
      </c>
      <c r="E41" s="213" t="n">
        <v>362.69</v>
      </c>
      <c r="F41" s="213" t="n">
        <v>256.67</v>
      </c>
      <c r="G41" s="213" t="n">
        <v>35.61</v>
      </c>
      <c r="H41" s="210" t="n">
        <f aca="false">SUM(C41:F41)</f>
        <v>759.94</v>
      </c>
      <c r="I41" s="211" t="n">
        <f aca="false">B41-H41</f>
        <v>37.28</v>
      </c>
    </row>
    <row r="42" customFormat="false" ht="15.75" hidden="false" customHeight="true" outlineLevel="0" collapsed="false">
      <c r="A42" s="209" t="n">
        <v>141</v>
      </c>
      <c r="B42" s="213" t="n">
        <v>616.9</v>
      </c>
      <c r="C42" s="213" t="n">
        <v>38.91</v>
      </c>
      <c r="D42" s="213" t="n">
        <v>85.44</v>
      </c>
      <c r="E42" s="213" t="n">
        <v>240.16</v>
      </c>
      <c r="F42" s="213" t="n">
        <v>233.88</v>
      </c>
      <c r="G42" s="213" t="n">
        <v>17.51</v>
      </c>
      <c r="H42" s="210" t="n">
        <f aca="false">SUM(C42:F42)</f>
        <v>598.39</v>
      </c>
      <c r="I42" s="211" t="n">
        <f aca="false">B42-H42</f>
        <v>18.51</v>
      </c>
    </row>
    <row r="43" customFormat="false" ht="15.75" hidden="false" customHeight="true" outlineLevel="0" collapsed="false">
      <c r="A43" s="212" t="n">
        <v>142</v>
      </c>
      <c r="B43" s="213" t="n">
        <v>696.16</v>
      </c>
      <c r="C43" s="213" t="n">
        <v>42.5</v>
      </c>
      <c r="D43" s="213" t="n">
        <v>111.48</v>
      </c>
      <c r="E43" s="213" t="n">
        <v>264.93</v>
      </c>
      <c r="F43" s="213" t="n">
        <v>221.21</v>
      </c>
      <c r="G43" s="213" t="n">
        <v>55.64</v>
      </c>
      <c r="H43" s="210" t="n">
        <f aca="false">SUM(C43:F43)</f>
        <v>640.12</v>
      </c>
      <c r="I43" s="211" t="n">
        <f aca="false">B43-H43</f>
        <v>56.04</v>
      </c>
    </row>
    <row r="44" customFormat="false" ht="15.75" hidden="false" customHeight="true" outlineLevel="0" collapsed="false">
      <c r="A44" s="209" t="n">
        <v>143</v>
      </c>
      <c r="B44" s="213" t="n">
        <v>1251.77</v>
      </c>
      <c r="C44" s="213" t="n">
        <v>43.77</v>
      </c>
      <c r="D44" s="213" t="n">
        <v>183.7</v>
      </c>
      <c r="E44" s="213" t="n">
        <v>583.3</v>
      </c>
      <c r="F44" s="213" t="n">
        <v>380.22</v>
      </c>
      <c r="G44" s="213" t="n">
        <v>60.01</v>
      </c>
      <c r="H44" s="210" t="n">
        <f aca="false">SUM(C44:F44)</f>
        <v>1190.99</v>
      </c>
      <c r="I44" s="211" t="n">
        <f aca="false">B44-H44</f>
        <v>60.78</v>
      </c>
    </row>
    <row r="45" customFormat="false" ht="15.75" hidden="false" customHeight="true" outlineLevel="0" collapsed="false">
      <c r="A45" s="212" t="n">
        <v>144</v>
      </c>
      <c r="B45" s="213" t="n">
        <v>637.08</v>
      </c>
      <c r="C45" s="213" t="n">
        <v>32.28</v>
      </c>
      <c r="D45" s="213" t="n">
        <v>66</v>
      </c>
      <c r="E45" s="213" t="n">
        <v>176.55</v>
      </c>
      <c r="F45" s="213" t="n">
        <v>332.72</v>
      </c>
      <c r="G45" s="213" t="n">
        <v>28.31</v>
      </c>
      <c r="H45" s="210" t="n">
        <f aca="false">SUM(C45:F45)</f>
        <v>607.55</v>
      </c>
      <c r="I45" s="211" t="n">
        <f aca="false">B45-H45</f>
        <v>29.53</v>
      </c>
    </row>
    <row r="46" customFormat="false" ht="15.75" hidden="false" customHeight="true" outlineLevel="0" collapsed="false">
      <c r="A46" s="209" t="n">
        <v>145</v>
      </c>
      <c r="B46" s="213" t="n">
        <v>1042.4</v>
      </c>
      <c r="C46" s="213" t="n">
        <v>74.2</v>
      </c>
      <c r="D46" s="213" t="n">
        <v>217.27</v>
      </c>
      <c r="E46" s="213" t="n">
        <v>449.8</v>
      </c>
      <c r="F46" s="213" t="n">
        <v>259.88</v>
      </c>
      <c r="G46" s="213" t="n">
        <v>40.04</v>
      </c>
      <c r="H46" s="210" t="n">
        <f aca="false">SUM(C46:F46)</f>
        <v>1001.15</v>
      </c>
      <c r="I46" s="211" t="n">
        <f aca="false">B46-H46</f>
        <v>41.2500000000001</v>
      </c>
    </row>
    <row r="47" customFormat="false" ht="15.75" hidden="false" customHeight="true" outlineLevel="0" collapsed="false">
      <c r="A47" s="212" t="n">
        <v>146</v>
      </c>
      <c r="B47" s="213" t="n">
        <v>698.15</v>
      </c>
      <c r="C47" s="213" t="n">
        <v>15.55</v>
      </c>
      <c r="D47" s="213" t="n">
        <v>41.57</v>
      </c>
      <c r="E47" s="213" t="n">
        <v>241.5</v>
      </c>
      <c r="F47" s="213" t="n">
        <v>362.81</v>
      </c>
      <c r="G47" s="213" t="n">
        <v>36.09</v>
      </c>
      <c r="H47" s="210" t="n">
        <f aca="false">SUM(C47:F47)</f>
        <v>661.43</v>
      </c>
      <c r="I47" s="211" t="n">
        <f aca="false">B47-H47</f>
        <v>36.72</v>
      </c>
    </row>
    <row r="48" customFormat="false" ht="15.75" hidden="false" customHeight="true" outlineLevel="0" collapsed="false">
      <c r="A48" s="209" t="n">
        <v>147</v>
      </c>
      <c r="B48" s="213" t="n">
        <v>463.17</v>
      </c>
      <c r="C48" s="213" t="n">
        <v>38.63</v>
      </c>
      <c r="D48" s="213" t="n">
        <v>80.07</v>
      </c>
      <c r="E48" s="213" t="n">
        <v>138.05</v>
      </c>
      <c r="F48" s="213" t="n">
        <v>175.17</v>
      </c>
      <c r="G48" s="213" t="n">
        <v>29.46</v>
      </c>
      <c r="H48" s="210" t="n">
        <f aca="false">SUM(C48:F48)</f>
        <v>431.92</v>
      </c>
      <c r="I48" s="211" t="n">
        <f aca="false">B48-H48</f>
        <v>31.25</v>
      </c>
    </row>
    <row r="49" customFormat="false" ht="15.75" hidden="false" customHeight="true" outlineLevel="0" collapsed="false">
      <c r="A49" s="212" t="n">
        <v>148</v>
      </c>
      <c r="B49" s="213" t="n">
        <v>574.46</v>
      </c>
      <c r="C49" s="213" t="n">
        <v>39</v>
      </c>
      <c r="D49" s="213" t="n">
        <v>67.74</v>
      </c>
      <c r="E49" s="213" t="n">
        <v>202.44</v>
      </c>
      <c r="F49" s="213" t="n">
        <v>199.53</v>
      </c>
      <c r="G49" s="213" t="n">
        <v>64.15</v>
      </c>
      <c r="H49" s="210" t="n">
        <f aca="false">SUM(C49:F49)</f>
        <v>508.71</v>
      </c>
      <c r="I49" s="211" t="n">
        <f aca="false">B49-H49</f>
        <v>65.7500000000001</v>
      </c>
    </row>
    <row r="50" customFormat="false" ht="15.75" hidden="false" customHeight="true" outlineLevel="0" collapsed="false">
      <c r="A50" s="209" t="n">
        <v>149</v>
      </c>
      <c r="B50" s="213" t="n">
        <v>604.59</v>
      </c>
      <c r="C50" s="213" t="n">
        <v>24.97</v>
      </c>
      <c r="D50" s="213" t="n">
        <v>66.38</v>
      </c>
      <c r="E50" s="213" t="n">
        <v>229.62</v>
      </c>
      <c r="F50" s="213" t="n">
        <v>252</v>
      </c>
      <c r="G50" s="213" t="n">
        <v>30.37</v>
      </c>
      <c r="H50" s="210" t="n">
        <f aca="false">SUM(C50:F50)</f>
        <v>572.97</v>
      </c>
      <c r="I50" s="211" t="n">
        <f aca="false">B50-H50</f>
        <v>31.62</v>
      </c>
    </row>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c r="B102" s="214"/>
      <c r="C102" s="214"/>
      <c r="D102" s="214"/>
      <c r="E102" s="214"/>
      <c r="F102" s="214"/>
      <c r="G102" s="214"/>
    </row>
    <row r="103" customFormat="false" ht="15.75" hidden="false" customHeight="true" outlineLevel="0" collapsed="false">
      <c r="A103" s="214"/>
      <c r="B103" s="214"/>
      <c r="C103" s="214"/>
      <c r="D103" s="214"/>
      <c r="E103" s="214"/>
      <c r="F103" s="214"/>
      <c r="G103" s="214"/>
    </row>
    <row r="104" customFormat="false" ht="15.75" hidden="false" customHeight="true" outlineLevel="0" collapsed="false">
      <c r="G104" s="214"/>
    </row>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&amp;CffffffStrona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7578125" defaultRowHeight="15" customHeight="true" zeroHeight="false" outlineLevelRow="0" outlineLevelCol="0"/>
  <cols>
    <col collapsed="false" customWidth="true" hidden="false" outlineLevel="0" max="2" min="1" style="1" width="13.13"/>
    <col collapsed="false" customWidth="true" hidden="false" outlineLevel="0" max="4" min="3" style="1" width="18.12"/>
    <col collapsed="false" customWidth="true" hidden="false" outlineLevel="0" max="5" min="5" style="1" width="36.11"/>
    <col collapsed="false" customWidth="true" hidden="false" outlineLevel="0" max="7" min="6" style="1" width="13.13"/>
  </cols>
  <sheetData>
    <row r="1" customFormat="false" ht="12.75" hidden="false" customHeight="true" outlineLevel="0" collapsed="false">
      <c r="A1" s="215" t="s">
        <v>1322</v>
      </c>
      <c r="B1" s="216" t="s">
        <v>1329</v>
      </c>
      <c r="C1" s="217" t="s">
        <v>1330</v>
      </c>
      <c r="D1" s="217"/>
      <c r="E1" s="218" t="s">
        <v>1331</v>
      </c>
    </row>
    <row r="2" customFormat="false" ht="12.75" hidden="false" customHeight="true" outlineLevel="0" collapsed="false">
      <c r="A2" s="219"/>
      <c r="B2" s="220"/>
      <c r="C2" s="221" t="s">
        <v>1332</v>
      </c>
      <c r="D2" s="221" t="s">
        <v>1333</v>
      </c>
      <c r="E2" s="222"/>
      <c r="F2" s="223" t="s">
        <v>1334</v>
      </c>
    </row>
    <row r="3" customFormat="false" ht="17.25" hidden="false" customHeight="true" outlineLevel="0" collapsed="false">
      <c r="A3" s="212" t="n">
        <v>101</v>
      </c>
      <c r="B3" s="224" t="n">
        <v>45230</v>
      </c>
      <c r="C3" s="225" t="s">
        <v>1335</v>
      </c>
      <c r="D3" s="225" t="s">
        <v>1336</v>
      </c>
      <c r="E3" s="222" t="s">
        <v>1337</v>
      </c>
      <c r="F3" s="223"/>
    </row>
    <row r="4" customFormat="false" ht="12.75" hidden="false" customHeight="true" outlineLevel="0" collapsed="false">
      <c r="A4" s="212" t="n">
        <v>102</v>
      </c>
      <c r="B4" s="224" t="n">
        <v>45230</v>
      </c>
      <c r="C4" s="226" t="s">
        <v>1338</v>
      </c>
      <c r="D4" s="227" t="s">
        <v>1339</v>
      </c>
      <c r="E4" s="222" t="s">
        <v>1340</v>
      </c>
      <c r="F4" s="223"/>
    </row>
    <row r="5" customFormat="false" ht="12.75" hidden="false" customHeight="true" outlineLevel="0" collapsed="false">
      <c r="A5" s="212" t="n">
        <v>103</v>
      </c>
      <c r="B5" s="224" t="n">
        <v>45230</v>
      </c>
      <c r="C5" s="226" t="s">
        <v>1341</v>
      </c>
      <c r="D5" s="225" t="s">
        <v>1342</v>
      </c>
      <c r="E5" s="222" t="s">
        <v>1343</v>
      </c>
      <c r="F5" s="223"/>
    </row>
    <row r="6" customFormat="false" ht="12.75" hidden="false" customHeight="true" outlineLevel="0" collapsed="false">
      <c r="A6" s="212" t="n">
        <v>104</v>
      </c>
      <c r="B6" s="224" t="n">
        <v>45230</v>
      </c>
      <c r="C6" s="226" t="s">
        <v>1344</v>
      </c>
      <c r="D6" s="225" t="s">
        <v>1345</v>
      </c>
      <c r="E6" s="222" t="s">
        <v>1346</v>
      </c>
      <c r="F6" s="223"/>
    </row>
    <row r="7" customFormat="false" ht="12.75" hidden="false" customHeight="true" outlineLevel="0" collapsed="false">
      <c r="A7" s="212" t="n">
        <v>105</v>
      </c>
      <c r="B7" s="224" t="s">
        <v>1347</v>
      </c>
      <c r="C7" s="225" t="s">
        <v>1348</v>
      </c>
      <c r="D7" s="225" t="s">
        <v>1349</v>
      </c>
      <c r="E7" s="227" t="s">
        <v>1350</v>
      </c>
      <c r="F7" s="223"/>
    </row>
    <row r="8" customFormat="false" ht="12.75" hidden="false" customHeight="true" outlineLevel="0" collapsed="false">
      <c r="A8" s="212" t="n">
        <v>106</v>
      </c>
      <c r="B8" s="224" t="s">
        <v>1347</v>
      </c>
      <c r="C8" s="226" t="s">
        <v>1351</v>
      </c>
      <c r="D8" s="225" t="s">
        <v>1352</v>
      </c>
      <c r="E8" s="227" t="s">
        <v>1353</v>
      </c>
      <c r="F8" s="223"/>
    </row>
    <row r="9" customFormat="false" ht="12.75" hidden="false" customHeight="true" outlineLevel="0" collapsed="false">
      <c r="A9" s="212" t="n">
        <v>107</v>
      </c>
      <c r="B9" s="224" t="s">
        <v>1347</v>
      </c>
      <c r="C9" s="226" t="s">
        <v>1354</v>
      </c>
      <c r="D9" s="225" t="s">
        <v>1355</v>
      </c>
      <c r="E9" s="222" t="s">
        <v>1356</v>
      </c>
      <c r="F9" s="223"/>
    </row>
    <row r="10" customFormat="false" ht="12.75" hidden="false" customHeight="true" outlineLevel="0" collapsed="false">
      <c r="A10" s="212" t="n">
        <v>108</v>
      </c>
      <c r="B10" s="224" t="s">
        <v>1347</v>
      </c>
      <c r="C10" s="226" t="s">
        <v>1357</v>
      </c>
      <c r="D10" s="225" t="s">
        <v>1358</v>
      </c>
      <c r="E10" s="222" t="s">
        <v>1359</v>
      </c>
      <c r="F10" s="223"/>
    </row>
    <row r="11" customFormat="false" ht="12.75" hidden="false" customHeight="true" outlineLevel="0" collapsed="false">
      <c r="A11" s="212" t="n">
        <v>109</v>
      </c>
      <c r="B11" s="224" t="s">
        <v>1347</v>
      </c>
      <c r="C11" s="226" t="s">
        <v>1360</v>
      </c>
      <c r="D11" s="225" t="s">
        <v>1361</v>
      </c>
      <c r="E11" s="222" t="s">
        <v>1343</v>
      </c>
      <c r="F11" s="223"/>
    </row>
    <row r="12" customFormat="false" ht="17.25" hidden="false" customHeight="true" outlineLevel="0" collapsed="false">
      <c r="A12" s="212" t="n">
        <v>110</v>
      </c>
      <c r="B12" s="224" t="s">
        <v>1347</v>
      </c>
      <c r="C12" s="226" t="s">
        <v>1362</v>
      </c>
      <c r="D12" s="225" t="s">
        <v>1363</v>
      </c>
      <c r="E12" s="222" t="s">
        <v>1364</v>
      </c>
      <c r="F12" s="223"/>
    </row>
    <row r="13" customFormat="false" ht="16.5" hidden="false" customHeight="true" outlineLevel="0" collapsed="false">
      <c r="A13" s="212" t="n">
        <v>111</v>
      </c>
      <c r="B13" s="224" t="s">
        <v>1347</v>
      </c>
      <c r="C13" s="226" t="s">
        <v>1365</v>
      </c>
      <c r="D13" s="225" t="s">
        <v>1366</v>
      </c>
      <c r="E13" s="222" t="s">
        <v>1367</v>
      </c>
      <c r="F13" s="223"/>
    </row>
    <row r="14" customFormat="false" ht="15.75" hidden="false" customHeight="true" outlineLevel="0" collapsed="false">
      <c r="A14" s="212" t="n">
        <v>112</v>
      </c>
      <c r="B14" s="224" t="s">
        <v>1347</v>
      </c>
      <c r="C14" s="226" t="s">
        <v>1368</v>
      </c>
      <c r="D14" s="225" t="s">
        <v>1369</v>
      </c>
      <c r="E14" s="227" t="s">
        <v>1370</v>
      </c>
      <c r="F14" s="223"/>
    </row>
    <row r="15" customFormat="false" ht="17.25" hidden="false" customHeight="true" outlineLevel="0" collapsed="false">
      <c r="A15" s="212" t="n">
        <v>113</v>
      </c>
      <c r="B15" s="224" t="s">
        <v>1347</v>
      </c>
      <c r="C15" s="226" t="s">
        <v>1371</v>
      </c>
      <c r="D15" s="225" t="s">
        <v>1372</v>
      </c>
      <c r="E15" s="227" t="s">
        <v>1373</v>
      </c>
      <c r="F15" s="223"/>
    </row>
    <row r="16" customFormat="false" ht="18" hidden="false" customHeight="true" outlineLevel="0" collapsed="false">
      <c r="A16" s="212" t="n">
        <v>114</v>
      </c>
      <c r="B16" s="224" t="s">
        <v>1347</v>
      </c>
      <c r="C16" s="226" t="s">
        <v>1374</v>
      </c>
      <c r="D16" s="225" t="s">
        <v>1375</v>
      </c>
      <c r="E16" s="222" t="s">
        <v>1376</v>
      </c>
      <c r="F16" s="223"/>
    </row>
    <row r="17" customFormat="false" ht="12.75" hidden="false" customHeight="true" outlineLevel="0" collapsed="false">
      <c r="A17" s="212" t="n">
        <v>115</v>
      </c>
      <c r="B17" s="224" t="s">
        <v>1347</v>
      </c>
      <c r="C17" s="227" t="s">
        <v>1377</v>
      </c>
      <c r="D17" s="226" t="s">
        <v>1378</v>
      </c>
      <c r="E17" s="222" t="s">
        <v>1379</v>
      </c>
      <c r="F17" s="223"/>
    </row>
    <row r="18" customFormat="false" ht="12.75" hidden="false" customHeight="true" outlineLevel="0" collapsed="false">
      <c r="A18" s="212" t="n">
        <v>116</v>
      </c>
      <c r="B18" s="228" t="s">
        <v>1347</v>
      </c>
      <c r="C18" s="227" t="s">
        <v>1380</v>
      </c>
      <c r="D18" s="226" t="s">
        <v>1381</v>
      </c>
      <c r="E18" s="222" t="s">
        <v>1382</v>
      </c>
      <c r="F18" s="223" t="s">
        <v>1334</v>
      </c>
    </row>
    <row r="19" customFormat="false" ht="12.75" hidden="false" customHeight="true" outlineLevel="0" collapsed="false">
      <c r="A19" s="212" t="n">
        <v>117</v>
      </c>
      <c r="B19" s="228" t="s">
        <v>1347</v>
      </c>
      <c r="C19" s="227" t="s">
        <v>1383</v>
      </c>
      <c r="D19" s="226" t="s">
        <v>1384</v>
      </c>
      <c r="E19" s="227" t="s">
        <v>1385</v>
      </c>
      <c r="F19" s="223"/>
    </row>
    <row r="20" customFormat="false" ht="12.75" hidden="false" customHeight="true" outlineLevel="0" collapsed="false">
      <c r="A20" s="212" t="n">
        <v>118</v>
      </c>
      <c r="B20" s="228" t="s">
        <v>1347</v>
      </c>
      <c r="C20" s="227" t="s">
        <v>1386</v>
      </c>
      <c r="D20" s="226" t="s">
        <v>1387</v>
      </c>
      <c r="E20" s="222" t="s">
        <v>1388</v>
      </c>
      <c r="F20" s="223"/>
    </row>
    <row r="21" customFormat="false" ht="12.75" hidden="false" customHeight="true" outlineLevel="0" collapsed="false">
      <c r="A21" s="212" t="n">
        <v>119</v>
      </c>
      <c r="B21" s="228" t="s">
        <v>1347</v>
      </c>
      <c r="C21" s="227" t="s">
        <v>1389</v>
      </c>
      <c r="D21" s="226" t="s">
        <v>1390</v>
      </c>
      <c r="E21" s="227" t="s">
        <v>1391</v>
      </c>
      <c r="F21" s="223"/>
    </row>
    <row r="22" customFormat="false" ht="12.75" hidden="false" customHeight="true" outlineLevel="0" collapsed="false">
      <c r="A22" s="229" t="n">
        <v>120</v>
      </c>
      <c r="B22" s="230" t="n">
        <v>45237</v>
      </c>
      <c r="C22" s="231" t="s">
        <v>1392</v>
      </c>
      <c r="D22" s="232" t="s">
        <v>1393</v>
      </c>
      <c r="E22" s="233" t="s">
        <v>1394</v>
      </c>
      <c r="F22" s="223"/>
      <c r="G22" s="38" t="n">
        <f aca="false">0.15148*60</f>
        <v>9.0888</v>
      </c>
    </row>
    <row r="23" customFormat="false" ht="12.75" hidden="false" customHeight="true" outlineLevel="0" collapsed="false">
      <c r="A23" s="212" t="n">
        <v>121</v>
      </c>
      <c r="B23" s="228" t="n">
        <v>45237</v>
      </c>
      <c r="C23" s="227" t="s">
        <v>1395</v>
      </c>
      <c r="D23" s="226" t="s">
        <v>1396</v>
      </c>
      <c r="E23" s="222" t="s">
        <v>1397</v>
      </c>
      <c r="F23" s="223"/>
    </row>
    <row r="24" customFormat="false" ht="12.75" hidden="false" customHeight="true" outlineLevel="0" collapsed="false">
      <c r="A24" s="212" t="n">
        <v>122</v>
      </c>
      <c r="B24" s="228" t="n">
        <v>45237</v>
      </c>
      <c r="C24" s="227" t="s">
        <v>1398</v>
      </c>
      <c r="D24" s="226" t="s">
        <v>1399</v>
      </c>
      <c r="E24" s="222" t="s">
        <v>1400</v>
      </c>
      <c r="F24" s="223"/>
    </row>
    <row r="25" customFormat="false" ht="12.75" hidden="false" customHeight="true" outlineLevel="0" collapsed="false">
      <c r="A25" s="212" t="s">
        <v>296</v>
      </c>
      <c r="B25" s="228" t="n">
        <v>45237</v>
      </c>
      <c r="C25" s="227" t="s">
        <v>1401</v>
      </c>
      <c r="D25" s="226" t="s">
        <v>1402</v>
      </c>
      <c r="E25" s="222" t="s">
        <v>1403</v>
      </c>
      <c r="F25" s="223"/>
    </row>
    <row r="26" customFormat="false" ht="12.75" hidden="false" customHeight="true" outlineLevel="0" collapsed="false">
      <c r="A26" s="212" t="s">
        <v>297</v>
      </c>
      <c r="B26" s="228" t="n">
        <v>45237</v>
      </c>
      <c r="C26" s="227" t="s">
        <v>1404</v>
      </c>
      <c r="D26" s="226" t="s">
        <v>1405</v>
      </c>
      <c r="E26" s="222" t="s">
        <v>1406</v>
      </c>
      <c r="F26" s="223"/>
    </row>
    <row r="27" customFormat="false" ht="12.75" hidden="false" customHeight="true" outlineLevel="0" collapsed="false">
      <c r="A27" s="212" t="s">
        <v>298</v>
      </c>
      <c r="B27" s="228" t="n">
        <v>45237</v>
      </c>
      <c r="C27" s="227" t="s">
        <v>1407</v>
      </c>
      <c r="D27" s="226" t="s">
        <v>1408</v>
      </c>
      <c r="E27" s="222" t="s">
        <v>1409</v>
      </c>
      <c r="F27" s="223"/>
    </row>
    <row r="28" customFormat="false" ht="12.75" hidden="false" customHeight="true" outlineLevel="0" collapsed="false">
      <c r="A28" s="212" t="s">
        <v>299</v>
      </c>
      <c r="B28" s="228" t="n">
        <v>45237</v>
      </c>
      <c r="C28" s="227" t="s">
        <v>1410</v>
      </c>
      <c r="D28" s="226" t="s">
        <v>1411</v>
      </c>
      <c r="E28" s="222" t="s">
        <v>1412</v>
      </c>
      <c r="F28" s="223"/>
    </row>
    <row r="29" customFormat="false" ht="12.75" hidden="false" customHeight="true" outlineLevel="0" collapsed="false">
      <c r="A29" s="212" t="s">
        <v>300</v>
      </c>
      <c r="B29" s="224" t="n">
        <v>45237</v>
      </c>
      <c r="C29" s="227" t="s">
        <v>1413</v>
      </c>
      <c r="D29" s="226" t="s">
        <v>1414</v>
      </c>
      <c r="E29" s="222" t="s">
        <v>1415</v>
      </c>
      <c r="F29" s="223"/>
    </row>
    <row r="30" customFormat="false" ht="12.75" hidden="false" customHeight="true" outlineLevel="0" collapsed="false">
      <c r="A30" s="212" t="s">
        <v>301</v>
      </c>
      <c r="B30" s="224" t="n">
        <v>45237</v>
      </c>
      <c r="C30" s="227" t="s">
        <v>1416</v>
      </c>
      <c r="D30" s="226" t="s">
        <v>1417</v>
      </c>
      <c r="E30" s="222" t="s">
        <v>1418</v>
      </c>
      <c r="F30" s="223"/>
    </row>
    <row r="31" customFormat="false" ht="12.75" hidden="false" customHeight="true" outlineLevel="0" collapsed="false">
      <c r="A31" s="212" t="s">
        <v>302</v>
      </c>
      <c r="B31" s="224" t="n">
        <v>45237</v>
      </c>
      <c r="C31" s="227" t="s">
        <v>1419</v>
      </c>
      <c r="D31" s="226" t="s">
        <v>1420</v>
      </c>
      <c r="E31" s="222" t="s">
        <v>1421</v>
      </c>
      <c r="F31" s="223"/>
    </row>
    <row r="32" customFormat="false" ht="12.75" hidden="false" customHeight="true" outlineLevel="0" collapsed="false">
      <c r="A32" s="212" t="s">
        <v>303</v>
      </c>
      <c r="B32" s="224" t="n">
        <v>45237</v>
      </c>
      <c r="C32" s="227" t="s">
        <v>1422</v>
      </c>
      <c r="D32" s="226" t="s">
        <v>1423</v>
      </c>
      <c r="E32" s="222" t="s">
        <v>1424</v>
      </c>
      <c r="F32" s="223"/>
    </row>
    <row r="33" customFormat="false" ht="12.75" hidden="false" customHeight="true" outlineLevel="0" collapsed="false">
      <c r="A33" s="212" t="s">
        <v>304</v>
      </c>
      <c r="B33" s="224" t="n">
        <v>45237</v>
      </c>
      <c r="C33" s="227" t="s">
        <v>1425</v>
      </c>
      <c r="D33" s="226" t="s">
        <v>1426</v>
      </c>
      <c r="E33" s="222" t="s">
        <v>1427</v>
      </c>
      <c r="F33" s="223"/>
    </row>
    <row r="34" customFormat="false" ht="12.75" hidden="false" customHeight="true" outlineLevel="0" collapsed="false">
      <c r="A34" s="212" t="s">
        <v>305</v>
      </c>
      <c r="B34" s="224" t="n">
        <v>45240</v>
      </c>
      <c r="C34" s="227" t="s">
        <v>1428</v>
      </c>
      <c r="D34" s="226" t="s">
        <v>1429</v>
      </c>
      <c r="E34" s="222" t="s">
        <v>1430</v>
      </c>
    </row>
    <row r="35" customFormat="false" ht="12.75" hidden="false" customHeight="true" outlineLevel="0" collapsed="false">
      <c r="A35" s="212" t="s">
        <v>306</v>
      </c>
      <c r="B35" s="224" t="n">
        <v>45240</v>
      </c>
      <c r="C35" s="227" t="s">
        <v>1431</v>
      </c>
      <c r="D35" s="226" t="s">
        <v>1432</v>
      </c>
      <c r="E35" s="227" t="s">
        <v>1433</v>
      </c>
    </row>
    <row r="36" customFormat="false" ht="12.75" hidden="false" customHeight="true" outlineLevel="0" collapsed="false">
      <c r="A36" s="212" t="s">
        <v>307</v>
      </c>
      <c r="B36" s="224" t="n">
        <v>45240</v>
      </c>
      <c r="C36" s="227" t="s">
        <v>1434</v>
      </c>
      <c r="D36" s="226" t="s">
        <v>1435</v>
      </c>
      <c r="E36" s="222" t="s">
        <v>1436</v>
      </c>
    </row>
    <row r="37" customFormat="false" ht="12.75" hidden="false" customHeight="true" outlineLevel="0" collapsed="false">
      <c r="A37" s="212" t="s">
        <v>308</v>
      </c>
      <c r="B37" s="224" t="n">
        <v>45240</v>
      </c>
      <c r="C37" s="227" t="s">
        <v>1437</v>
      </c>
      <c r="D37" s="226" t="s">
        <v>1438</v>
      </c>
      <c r="E37" s="234" t="s">
        <v>1439</v>
      </c>
    </row>
    <row r="38" customFormat="false" ht="12.75" hidden="false" customHeight="true" outlineLevel="0" collapsed="false">
      <c r="A38" s="212" t="s">
        <v>309</v>
      </c>
      <c r="B38" s="224" t="n">
        <v>45240</v>
      </c>
      <c r="C38" s="227" t="s">
        <v>1440</v>
      </c>
      <c r="D38" s="226" t="s">
        <v>1441</v>
      </c>
      <c r="E38" s="222" t="s">
        <v>1442</v>
      </c>
    </row>
    <row r="39" customFormat="false" ht="12.75" hidden="false" customHeight="true" outlineLevel="0" collapsed="false">
      <c r="A39" s="212" t="s">
        <v>310</v>
      </c>
      <c r="B39" s="224" t="n">
        <v>45240</v>
      </c>
      <c r="C39" s="227" t="s">
        <v>1443</v>
      </c>
      <c r="D39" s="226" t="s">
        <v>1444</v>
      </c>
      <c r="E39" s="227" t="s">
        <v>1445</v>
      </c>
    </row>
    <row r="40" customFormat="false" ht="12.75" hidden="false" customHeight="true" outlineLevel="0" collapsed="false">
      <c r="A40" s="212" t="s">
        <v>311</v>
      </c>
      <c r="B40" s="224" t="n">
        <v>45240</v>
      </c>
      <c r="C40" s="227" t="s">
        <v>1446</v>
      </c>
      <c r="D40" s="226" t="s">
        <v>1447</v>
      </c>
      <c r="E40" s="222" t="s">
        <v>1448</v>
      </c>
    </row>
    <row r="41" customFormat="false" ht="12.75" hidden="false" customHeight="true" outlineLevel="0" collapsed="false">
      <c r="A41" s="212" t="s">
        <v>312</v>
      </c>
      <c r="B41" s="224" t="n">
        <v>45240</v>
      </c>
      <c r="C41" s="227" t="s">
        <v>1449</v>
      </c>
      <c r="D41" s="227" t="s">
        <v>1450</v>
      </c>
      <c r="E41" s="222" t="s">
        <v>1451</v>
      </c>
    </row>
    <row r="42" customFormat="false" ht="12.75" hidden="false" customHeight="true" outlineLevel="0" collapsed="false">
      <c r="A42" s="212" t="s">
        <v>313</v>
      </c>
      <c r="B42" s="235" t="n">
        <v>45240</v>
      </c>
      <c r="C42" s="227" t="s">
        <v>1452</v>
      </c>
      <c r="D42" s="227" t="s">
        <v>1453</v>
      </c>
      <c r="E42" s="222" t="s">
        <v>1454</v>
      </c>
    </row>
    <row r="43" customFormat="false" ht="12.75" hidden="false" customHeight="true" outlineLevel="0" collapsed="false">
      <c r="A43" s="212" t="s">
        <v>314</v>
      </c>
      <c r="B43" s="235" t="n">
        <v>45240</v>
      </c>
      <c r="C43" s="227" t="s">
        <v>1455</v>
      </c>
      <c r="D43" s="227" t="s">
        <v>1456</v>
      </c>
      <c r="E43" s="222" t="s">
        <v>1457</v>
      </c>
    </row>
    <row r="44" customFormat="false" ht="12.75" hidden="false" customHeight="true" outlineLevel="0" collapsed="false">
      <c r="A44" s="212" t="s">
        <v>315</v>
      </c>
      <c r="B44" s="235" t="n">
        <v>45240</v>
      </c>
      <c r="C44" s="227" t="s">
        <v>1458</v>
      </c>
      <c r="D44" s="227" t="s">
        <v>1459</v>
      </c>
      <c r="E44" s="222" t="s">
        <v>1460</v>
      </c>
    </row>
    <row r="45" customFormat="false" ht="12.75" hidden="false" customHeight="true" outlineLevel="0" collapsed="false">
      <c r="A45" s="212" t="s">
        <v>316</v>
      </c>
      <c r="B45" s="235" t="n">
        <v>45240</v>
      </c>
      <c r="C45" s="227" t="s">
        <v>1461</v>
      </c>
      <c r="D45" s="227" t="s">
        <v>1462</v>
      </c>
      <c r="E45" s="222" t="s">
        <v>1463</v>
      </c>
    </row>
    <row r="46" customFormat="false" ht="12.75" hidden="false" customHeight="true" outlineLevel="0" collapsed="false">
      <c r="A46" s="212" t="s">
        <v>317</v>
      </c>
      <c r="B46" s="235" t="n">
        <v>45240</v>
      </c>
      <c r="C46" s="227" t="s">
        <v>1464</v>
      </c>
      <c r="D46" s="227" t="s">
        <v>1465</v>
      </c>
      <c r="E46" s="222" t="s">
        <v>1466</v>
      </c>
    </row>
    <row r="47" customFormat="false" ht="12.75" hidden="false" customHeight="true" outlineLevel="0" collapsed="false">
      <c r="A47" s="212" t="s">
        <v>318</v>
      </c>
      <c r="B47" s="235" t="n">
        <v>45240</v>
      </c>
      <c r="C47" s="227" t="s">
        <v>1467</v>
      </c>
      <c r="D47" s="227" t="s">
        <v>1468</v>
      </c>
      <c r="E47" s="227" t="s">
        <v>1469</v>
      </c>
    </row>
    <row r="48" customFormat="false" ht="12.75" hidden="false" customHeight="true" outlineLevel="0" collapsed="false">
      <c r="A48" s="212" t="s">
        <v>319</v>
      </c>
      <c r="B48" s="235" t="n">
        <v>45240</v>
      </c>
      <c r="C48" s="227" t="s">
        <v>1470</v>
      </c>
      <c r="D48" s="227" t="s">
        <v>1471</v>
      </c>
      <c r="E48" s="222" t="s">
        <v>1472</v>
      </c>
    </row>
    <row r="49" customFormat="false" ht="12.75" hidden="false" customHeight="true" outlineLevel="0" collapsed="false">
      <c r="A49" s="212" t="s">
        <v>320</v>
      </c>
      <c r="B49" s="235" t="n">
        <v>45240</v>
      </c>
      <c r="C49" s="227" t="s">
        <v>1473</v>
      </c>
      <c r="D49" s="227" t="s">
        <v>1474</v>
      </c>
      <c r="E49" s="222" t="s">
        <v>1475</v>
      </c>
    </row>
    <row r="50" customFormat="false" ht="12.75" hidden="false" customHeight="true" outlineLevel="0" collapsed="false">
      <c r="A50" s="212" t="s">
        <v>321</v>
      </c>
      <c r="B50" s="235" t="n">
        <v>45240</v>
      </c>
      <c r="C50" s="227" t="s">
        <v>1476</v>
      </c>
      <c r="D50" s="227" t="s">
        <v>1477</v>
      </c>
      <c r="E50" s="222" t="s">
        <v>1478</v>
      </c>
    </row>
    <row r="51" customFormat="false" ht="12.75" hidden="false" customHeight="true" outlineLevel="0" collapsed="false">
      <c r="A51" s="212" t="s">
        <v>322</v>
      </c>
      <c r="B51" s="228" t="n">
        <v>45240</v>
      </c>
      <c r="C51" s="227" t="s">
        <v>1479</v>
      </c>
      <c r="D51" s="227" t="s">
        <v>1480</v>
      </c>
      <c r="E51" s="222" t="s">
        <v>1481</v>
      </c>
    </row>
    <row r="52" customFormat="false" ht="12.75" hidden="false" customHeight="true" outlineLevel="0" collapsed="false">
      <c r="A52" s="212"/>
      <c r="B52" s="224"/>
      <c r="C52" s="227"/>
      <c r="D52" s="227"/>
      <c r="E52" s="227"/>
    </row>
    <row r="53" customFormat="false" ht="12.75" hidden="false" customHeight="true" outlineLevel="0" collapsed="false">
      <c r="A53" s="212"/>
      <c r="B53" s="224"/>
      <c r="C53" s="227"/>
      <c r="D53" s="227"/>
      <c r="E53" s="222"/>
    </row>
    <row r="54" customFormat="false" ht="12.75" hidden="false" customHeight="true" outlineLevel="0" collapsed="false">
      <c r="A54" s="212"/>
      <c r="B54" s="235"/>
      <c r="C54" s="227"/>
      <c r="D54" s="227"/>
      <c r="E54" s="222"/>
    </row>
    <row r="55" customFormat="false" ht="12.75" hidden="false" customHeight="true" outlineLevel="0" collapsed="false">
      <c r="A55" s="212"/>
      <c r="B55" s="235"/>
      <c r="C55" s="227"/>
      <c r="D55" s="227"/>
      <c r="E55" s="222"/>
    </row>
    <row r="56" customFormat="false" ht="12.75" hidden="false" customHeight="true" outlineLevel="0" collapsed="false">
      <c r="A56" s="212"/>
      <c r="B56" s="235"/>
      <c r="C56" s="227"/>
      <c r="D56" s="227"/>
      <c r="E56" s="222"/>
    </row>
    <row r="57" customFormat="false" ht="12.75" hidden="false" customHeight="true" outlineLevel="0" collapsed="false">
      <c r="A57" s="212"/>
      <c r="B57" s="235"/>
      <c r="C57" s="227"/>
      <c r="D57" s="227"/>
      <c r="E57" s="222"/>
    </row>
    <row r="58" customFormat="false" ht="12.75" hidden="false" customHeight="true" outlineLevel="0" collapsed="false">
      <c r="A58" s="212"/>
      <c r="B58" s="235"/>
      <c r="C58" s="227"/>
      <c r="D58" s="227"/>
      <c r="E58" s="222"/>
    </row>
    <row r="59" customFormat="false" ht="12.75" hidden="false" customHeight="true" outlineLevel="0" collapsed="false">
      <c r="A59" s="212"/>
      <c r="B59" s="235"/>
      <c r="C59" s="227"/>
      <c r="D59" s="227"/>
      <c r="E59" s="222"/>
    </row>
    <row r="60" customFormat="false" ht="12.75" hidden="false" customHeight="true" outlineLevel="0" collapsed="false">
      <c r="A60" s="212"/>
      <c r="B60" s="235"/>
      <c r="C60" s="227"/>
      <c r="D60" s="227"/>
      <c r="E60" s="222"/>
    </row>
    <row r="61" customFormat="false" ht="12.75" hidden="false" customHeight="true" outlineLevel="0" collapsed="false">
      <c r="A61" s="212"/>
      <c r="B61" s="235"/>
      <c r="C61" s="227"/>
      <c r="D61" s="227"/>
      <c r="E61" s="222"/>
    </row>
    <row r="62" customFormat="false" ht="12.75" hidden="false" customHeight="true" outlineLevel="0" collapsed="false">
      <c r="A62" s="212"/>
      <c r="B62" s="235"/>
      <c r="C62" s="227"/>
      <c r="D62" s="227"/>
      <c r="E62" s="222"/>
    </row>
    <row r="63" customFormat="false" ht="12.75" hidden="false" customHeight="true" outlineLevel="0" collapsed="false">
      <c r="A63" s="212"/>
      <c r="B63" s="235"/>
      <c r="C63" s="227"/>
      <c r="D63" s="227"/>
      <c r="E63" s="227"/>
    </row>
    <row r="64" customFormat="false" ht="12.75" hidden="false" customHeight="true" outlineLevel="0" collapsed="false">
      <c r="A64" s="212"/>
      <c r="B64" s="235"/>
      <c r="C64" s="227"/>
      <c r="D64" s="227"/>
      <c r="E64" s="222"/>
    </row>
    <row r="65" customFormat="false" ht="12.75" hidden="false" customHeight="true" outlineLevel="0" collapsed="false">
      <c r="A65" s="212"/>
      <c r="B65" s="235"/>
      <c r="C65" s="227"/>
      <c r="D65" s="227"/>
      <c r="E65" s="222"/>
    </row>
    <row r="66" customFormat="false" ht="12.75" hidden="false" customHeight="true" outlineLevel="0" collapsed="false">
      <c r="A66" s="212"/>
      <c r="B66" s="235"/>
      <c r="C66" s="227"/>
      <c r="D66" s="227"/>
      <c r="E66" s="222"/>
    </row>
    <row r="67" customFormat="false" ht="12.75" hidden="false" customHeight="true" outlineLevel="0" collapsed="false">
      <c r="A67" s="212"/>
      <c r="B67" s="228"/>
      <c r="C67" s="227"/>
      <c r="D67" s="227"/>
      <c r="E67" s="222"/>
    </row>
    <row r="68" customFormat="false" ht="12.75" hidden="false" customHeight="true" outlineLevel="0" collapsed="false">
      <c r="A68" s="212"/>
      <c r="B68" s="224"/>
      <c r="C68" s="227"/>
      <c r="D68" s="227"/>
      <c r="E68" s="222"/>
    </row>
    <row r="69" customFormat="false" ht="12.75" hidden="false" customHeight="true" outlineLevel="0" collapsed="false">
      <c r="A69" s="212"/>
      <c r="B69" s="235"/>
      <c r="C69" s="227"/>
      <c r="D69" s="227"/>
      <c r="E69" s="227"/>
    </row>
    <row r="70" customFormat="false" ht="12.75" hidden="false" customHeight="true" outlineLevel="0" collapsed="false">
      <c r="A70" s="212"/>
      <c r="B70" s="235"/>
      <c r="C70" s="227"/>
      <c r="D70" s="227"/>
      <c r="E70" s="222"/>
    </row>
    <row r="71" customFormat="false" ht="12.75" hidden="false" customHeight="true" outlineLevel="0" collapsed="false">
      <c r="A71" s="212"/>
      <c r="B71" s="235"/>
      <c r="C71" s="227"/>
      <c r="D71" s="227"/>
      <c r="E71" s="222"/>
    </row>
    <row r="72" customFormat="false" ht="12.75" hidden="false" customHeight="true" outlineLevel="0" collapsed="false">
      <c r="A72" s="212"/>
      <c r="B72" s="235"/>
      <c r="C72" s="227"/>
      <c r="D72" s="227"/>
      <c r="E72" s="222"/>
    </row>
    <row r="73" customFormat="false" ht="12.75" hidden="false" customHeight="true" outlineLevel="0" collapsed="false">
      <c r="A73" s="212"/>
      <c r="B73" s="235"/>
      <c r="C73" s="227"/>
      <c r="D73" s="227"/>
      <c r="E73" s="222"/>
    </row>
    <row r="74" customFormat="false" ht="12.75" hidden="false" customHeight="true" outlineLevel="0" collapsed="false">
      <c r="A74" s="212"/>
      <c r="B74" s="235"/>
      <c r="C74" s="227"/>
      <c r="D74" s="227"/>
      <c r="E74" s="222"/>
    </row>
    <row r="75" customFormat="false" ht="12.75" hidden="false" customHeight="true" outlineLevel="0" collapsed="false">
      <c r="A75" s="212"/>
      <c r="B75" s="235"/>
      <c r="C75" s="227"/>
      <c r="D75" s="227"/>
      <c r="E75" s="222"/>
    </row>
    <row r="76" customFormat="false" ht="12.75" hidden="false" customHeight="true" outlineLevel="0" collapsed="false">
      <c r="A76" s="212"/>
      <c r="B76" s="235"/>
      <c r="C76" s="227"/>
      <c r="D76" s="227"/>
      <c r="E76" s="222"/>
    </row>
    <row r="77" customFormat="false" ht="12.75" hidden="false" customHeight="true" outlineLevel="0" collapsed="false">
      <c r="A77" s="212"/>
      <c r="B77" s="228"/>
      <c r="C77" s="227"/>
      <c r="D77" s="227"/>
      <c r="E77" s="222"/>
    </row>
    <row r="78" customFormat="false" ht="12.75" hidden="false" customHeight="true" outlineLevel="0" collapsed="false">
      <c r="A78" s="212"/>
      <c r="B78" s="224"/>
      <c r="C78" s="227"/>
      <c r="D78" s="227"/>
      <c r="E78" s="222"/>
    </row>
    <row r="79" customFormat="false" ht="12.75" hidden="false" customHeight="true" outlineLevel="0" collapsed="false">
      <c r="A79" s="212"/>
      <c r="B79" s="224"/>
      <c r="C79" s="227"/>
      <c r="D79" s="227"/>
      <c r="E79" s="222"/>
    </row>
    <row r="80" customFormat="false" ht="12.75" hidden="false" customHeight="true" outlineLevel="0" collapsed="false">
      <c r="A80" s="212"/>
      <c r="B80" s="224"/>
      <c r="C80" s="227"/>
      <c r="D80" s="227"/>
      <c r="E80" s="222"/>
    </row>
    <row r="81" customFormat="false" ht="12.75" hidden="false" customHeight="true" outlineLevel="0" collapsed="false">
      <c r="A81" s="212"/>
      <c r="B81" s="224"/>
      <c r="C81" s="227"/>
      <c r="D81" s="227"/>
      <c r="E81" s="222"/>
    </row>
    <row r="82" customFormat="false" ht="12.75" hidden="false" customHeight="true" outlineLevel="0" collapsed="false">
      <c r="A82" s="212"/>
      <c r="B82" s="224"/>
      <c r="C82" s="227"/>
      <c r="D82" s="227"/>
      <c r="E82" s="222"/>
    </row>
    <row r="83" customFormat="false" ht="12.75" hidden="false" customHeight="true" outlineLevel="0" collapsed="false">
      <c r="A83" s="212"/>
      <c r="B83" s="224"/>
      <c r="C83" s="227"/>
      <c r="D83" s="227"/>
      <c r="E83" s="222"/>
    </row>
    <row r="84" customFormat="false" ht="12.75" hidden="false" customHeight="true" outlineLevel="0" collapsed="false">
      <c r="A84" s="212"/>
      <c r="B84" s="224"/>
      <c r="C84" s="227"/>
      <c r="D84" s="227"/>
      <c r="E84" s="227"/>
    </row>
    <row r="85" customFormat="false" ht="12.75" hidden="false" customHeight="true" outlineLevel="0" collapsed="false">
      <c r="A85" s="212"/>
      <c r="B85" s="224"/>
      <c r="C85" s="227"/>
      <c r="D85" s="227"/>
      <c r="E85" s="222"/>
    </row>
    <row r="86" customFormat="false" ht="12.75" hidden="false" customHeight="true" outlineLevel="0" collapsed="false">
      <c r="A86" s="212"/>
      <c r="B86" s="224"/>
      <c r="C86" s="227"/>
      <c r="D86" s="227"/>
      <c r="E86" s="222"/>
    </row>
    <row r="87" customFormat="false" ht="12.75" hidden="false" customHeight="true" outlineLevel="0" collapsed="false">
      <c r="A87" s="212"/>
      <c r="B87" s="224"/>
      <c r="C87" s="227"/>
      <c r="D87" s="227"/>
      <c r="E87" s="222"/>
    </row>
    <row r="88" customFormat="false" ht="12.75" hidden="false" customHeight="true" outlineLevel="0" collapsed="false">
      <c r="A88" s="212"/>
      <c r="B88" s="224"/>
      <c r="C88" s="227"/>
      <c r="D88" s="227"/>
      <c r="E88" s="222"/>
    </row>
    <row r="89" customFormat="false" ht="12.75" hidden="false" customHeight="true" outlineLevel="0" collapsed="false">
      <c r="A89" s="212"/>
      <c r="B89" s="224"/>
      <c r="C89" s="227"/>
      <c r="D89" s="227"/>
      <c r="E89" s="222"/>
    </row>
    <row r="90" customFormat="false" ht="12.75" hidden="false" customHeight="true" outlineLevel="0" collapsed="false">
      <c r="A90" s="212"/>
      <c r="B90" s="224"/>
      <c r="C90" s="227"/>
      <c r="D90" s="227"/>
      <c r="E90" s="222"/>
    </row>
    <row r="91" customFormat="false" ht="12.75" hidden="false" customHeight="true" outlineLevel="0" collapsed="false">
      <c r="A91" s="212"/>
      <c r="B91" s="224"/>
      <c r="C91" s="227"/>
      <c r="D91" s="227"/>
      <c r="E91" s="222"/>
    </row>
    <row r="92" customFormat="false" ht="12.75" hidden="false" customHeight="true" outlineLevel="0" collapsed="false">
      <c r="A92" s="212"/>
      <c r="B92" s="224"/>
      <c r="C92" s="227"/>
      <c r="D92" s="227"/>
      <c r="E92" s="222"/>
    </row>
    <row r="93" customFormat="false" ht="12.75" hidden="false" customHeight="true" outlineLevel="0" collapsed="false">
      <c r="A93" s="212"/>
      <c r="B93" s="224"/>
      <c r="C93" s="227"/>
      <c r="D93" s="227"/>
      <c r="E93" s="222"/>
    </row>
    <row r="94" customFormat="false" ht="12.75" hidden="false" customHeight="true" outlineLevel="0" collapsed="false">
      <c r="A94" s="212"/>
      <c r="B94" s="224"/>
      <c r="C94" s="227"/>
      <c r="D94" s="227"/>
      <c r="E94" s="222"/>
    </row>
    <row r="95" customFormat="false" ht="12.75" hidden="false" customHeight="true" outlineLevel="0" collapsed="false">
      <c r="A95" s="212"/>
      <c r="B95" s="224"/>
      <c r="C95" s="227"/>
      <c r="D95" s="227"/>
      <c r="E95" s="222"/>
    </row>
    <row r="96" customFormat="false" ht="12.75" hidden="false" customHeight="true" outlineLevel="0" collapsed="false">
      <c r="A96" s="212"/>
      <c r="B96" s="224"/>
      <c r="C96" s="227"/>
      <c r="D96" s="227"/>
      <c r="E96" s="222"/>
    </row>
    <row r="97" customFormat="false" ht="12.75" hidden="false" customHeight="true" outlineLevel="0" collapsed="false">
      <c r="A97" s="212"/>
      <c r="B97" s="224"/>
      <c r="C97" s="227"/>
      <c r="D97" s="227"/>
      <c r="E97" s="222"/>
    </row>
    <row r="98" customFormat="false" ht="12.75" hidden="false" customHeight="true" outlineLevel="0" collapsed="false">
      <c r="A98" s="212"/>
      <c r="B98" s="224"/>
      <c r="C98" s="227"/>
      <c r="D98" s="227"/>
      <c r="E98" s="222"/>
    </row>
    <row r="99" customFormat="false" ht="12.75" hidden="false" customHeight="true" outlineLevel="0" collapsed="false">
      <c r="A99" s="212"/>
      <c r="B99" s="224"/>
      <c r="C99" s="227"/>
      <c r="D99" s="227"/>
      <c r="E99" s="222"/>
    </row>
    <row r="100" customFormat="false" ht="12.75" hidden="false" customHeight="true" outlineLevel="0" collapsed="false">
      <c r="A100" s="212"/>
      <c r="B100" s="224"/>
      <c r="C100" s="227"/>
      <c r="D100" s="227"/>
      <c r="E100" s="222"/>
    </row>
    <row r="101" customFormat="false" ht="12.75" hidden="false" customHeight="true" outlineLevel="0" collapsed="false">
      <c r="A101" s="212"/>
      <c r="B101" s="224"/>
      <c r="C101" s="227"/>
      <c r="D101" s="227"/>
      <c r="E101" s="222"/>
    </row>
    <row r="102" customFormat="false" ht="12.75" hidden="false" customHeight="true" outlineLevel="0" collapsed="false">
      <c r="A102" s="212"/>
      <c r="B102" s="224"/>
      <c r="C102" s="227"/>
      <c r="D102" s="227"/>
      <c r="E102" s="227"/>
    </row>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3">
    <mergeCell ref="C1:D1"/>
    <mergeCell ref="F2:F17"/>
    <mergeCell ref="F18:F33"/>
  </mergeCell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960"/>
  <sheetViews>
    <sheetView showFormulas="false" showGridLines="true" showRowColHeaders="true" showZeros="true" rightToLeft="false" tabSelected="false" showOutlineSymbols="true" defaultGridColor="true" view="normal" topLeftCell="A109" colorId="64" zoomScale="100" zoomScaleNormal="100" zoomScalePageLayoutView="100" workbookViewId="0">
      <selection pane="topLeft" activeCell="G141" activeCellId="0" sqref="G141"/>
    </sheetView>
  </sheetViews>
  <sheetFormatPr defaultColWidth="12.7578125" defaultRowHeight="12.8" customHeight="true" zeroHeight="false" outlineLevelRow="0" outlineLevelCol="0"/>
  <cols>
    <col collapsed="false" customWidth="true" hidden="false" outlineLevel="0" max="5" min="1" style="1" width="11.89"/>
    <col collapsed="false" customWidth="true" hidden="false" outlineLevel="0" max="6" min="6" style="1" width="11.63"/>
    <col collapsed="false" customWidth="true" hidden="false" outlineLevel="0" max="7" min="7" style="1" width="11.76"/>
    <col collapsed="false" customWidth="true" hidden="false" outlineLevel="0" max="16" min="8" style="1" width="11.89"/>
  </cols>
  <sheetData>
    <row r="1" customFormat="false" ht="12.75" hidden="false" customHeight="true" outlineLevel="0" collapsed="false">
      <c r="A1" s="38" t="s">
        <v>204</v>
      </c>
      <c r="B1" s="38" t="s">
        <v>1482</v>
      </c>
      <c r="C1" s="38" t="s">
        <v>1483</v>
      </c>
      <c r="D1" s="38" t="s">
        <v>1484</v>
      </c>
      <c r="E1" s="38" t="s">
        <v>1485</v>
      </c>
      <c r="F1" s="236" t="s">
        <v>1486</v>
      </c>
      <c r="G1" s="1" t="n">
        <v>10</v>
      </c>
      <c r="H1" s="141" t="s">
        <v>1487</v>
      </c>
    </row>
    <row r="2" customFormat="false" ht="12.75" hidden="false" customHeight="true" outlineLevel="0" collapsed="false">
      <c r="B2" s="38" t="s">
        <v>1488</v>
      </c>
      <c r="C2" s="38" t="s">
        <v>1489</v>
      </c>
      <c r="D2" s="38" t="s">
        <v>1490</v>
      </c>
      <c r="E2" s="38" t="s">
        <v>1491</v>
      </c>
      <c r="F2" s="197" t="s">
        <v>236</v>
      </c>
      <c r="G2" s="197" t="s">
        <v>1492</v>
      </c>
    </row>
    <row r="3" customFormat="false" ht="12.75" hidden="false" customHeight="true" outlineLevel="0" collapsed="false">
      <c r="F3" s="197" t="s">
        <v>11</v>
      </c>
      <c r="G3" s="197" t="s">
        <v>11</v>
      </c>
    </row>
    <row r="4" customFormat="false" ht="12.75" hidden="false" customHeight="true" outlineLevel="0" collapsed="false">
      <c r="A4" s="237" t="s">
        <v>1493</v>
      </c>
      <c r="B4" s="237" t="n">
        <v>0.06</v>
      </c>
      <c r="C4" s="237" t="n">
        <v>0.03</v>
      </c>
      <c r="D4" s="237" t="n">
        <v>-5.05</v>
      </c>
      <c r="E4" s="237" t="n">
        <v>-4</v>
      </c>
      <c r="F4" s="238" t="n">
        <f aca="false">SQRT((B4)^2+(C4)^2+(D4)^2)*10^(E4)</f>
        <v>0.000505044552490174</v>
      </c>
      <c r="G4" s="238" t="n">
        <f aca="false">F4-F$4</f>
        <v>0</v>
      </c>
    </row>
    <row r="5" customFormat="false" ht="12.75" hidden="false" customHeight="true" outlineLevel="0" collapsed="false">
      <c r="A5" s="38" t="n">
        <v>101</v>
      </c>
      <c r="B5" s="38" t="n">
        <v>3.67</v>
      </c>
      <c r="C5" s="38" t="n">
        <v>12.58</v>
      </c>
      <c r="D5" s="38" t="n">
        <v>-16.49</v>
      </c>
      <c r="E5" s="38" t="n">
        <v>-3</v>
      </c>
      <c r="F5" s="197" t="n">
        <f aca="false">SQRT((B5)^2+(C5)^2+(D5)^2)*10^(E5)</f>
        <v>0.0210628915393875</v>
      </c>
      <c r="G5" s="197" t="n">
        <f aca="false">F5-F$4</f>
        <v>0.0205578469868973</v>
      </c>
      <c r="P5" s="38"/>
    </row>
    <row r="6" customFormat="false" ht="12.75" hidden="false" customHeight="true" outlineLevel="0" collapsed="false">
      <c r="A6" s="38" t="n">
        <v>102</v>
      </c>
      <c r="B6" s="38" t="n">
        <v>2.09</v>
      </c>
      <c r="C6" s="38" t="n">
        <v>1.89</v>
      </c>
      <c r="D6" s="38" t="n">
        <v>-8.87</v>
      </c>
      <c r="E6" s="38" t="n">
        <v>-3</v>
      </c>
      <c r="F6" s="197" t="n">
        <f aca="false">SQRT((B6)^2+(C6)^2+(D6)^2)*10^(E6)</f>
        <v>0.00930683082472224</v>
      </c>
      <c r="G6" s="197" t="n">
        <f aca="false">F6-F$4</f>
        <v>0.00880178627223206</v>
      </c>
      <c r="P6" s="38"/>
    </row>
    <row r="7" customFormat="false" ht="12.75" hidden="false" customHeight="true" outlineLevel="0" collapsed="false">
      <c r="A7" s="38" t="n">
        <v>103</v>
      </c>
      <c r="B7" s="38" t="n">
        <v>1.33</v>
      </c>
      <c r="C7" s="38" t="n">
        <v>0.37</v>
      </c>
      <c r="D7" s="38" t="n">
        <v>-9.72</v>
      </c>
      <c r="E7" s="38" t="n">
        <v>-3</v>
      </c>
      <c r="F7" s="197" t="n">
        <f aca="false">SQRT((B7)^2+(C7)^2+(D7)^2)*10^(E7)</f>
        <v>0.00981754551810176</v>
      </c>
      <c r="G7" s="197" t="n">
        <f aca="false">F7-F$4</f>
        <v>0.00931250096561159</v>
      </c>
      <c r="P7" s="38"/>
    </row>
    <row r="8" customFormat="false" ht="12.75" hidden="false" customHeight="true" outlineLevel="0" collapsed="false">
      <c r="A8" s="38" t="n">
        <v>104</v>
      </c>
      <c r="B8" s="38" t="n">
        <v>-0.04</v>
      </c>
      <c r="C8" s="38" t="n">
        <v>0.07</v>
      </c>
      <c r="D8" s="38" t="n">
        <v>-7.83</v>
      </c>
      <c r="E8" s="38" t="n">
        <v>-3</v>
      </c>
      <c r="F8" s="197" t="n">
        <f aca="false">SQRT((B8)^2+(C8)^2+(D8)^2)*10^(E8)</f>
        <v>0.00783041505924175</v>
      </c>
      <c r="G8" s="197" t="n">
        <f aca="false">F8-F$4</f>
        <v>0.00732537050675158</v>
      </c>
      <c r="P8" s="38"/>
    </row>
    <row r="9" customFormat="false" ht="12.75" hidden="false" customHeight="true" outlineLevel="0" collapsed="false">
      <c r="A9" s="38" t="n">
        <v>105</v>
      </c>
      <c r="B9" s="38" t="n">
        <v>-1.14</v>
      </c>
      <c r="C9" s="38" t="n">
        <v>0.57</v>
      </c>
      <c r="D9" s="38" t="n">
        <v>-7.65</v>
      </c>
      <c r="E9" s="38" t="n">
        <v>-3</v>
      </c>
      <c r="F9" s="197" t="n">
        <f aca="false">SQRT((B9)^2+(C9)^2+(D9)^2)*10^(E9)</f>
        <v>0.0077554496968261</v>
      </c>
      <c r="G9" s="197" t="n">
        <f aca="false">F9-F$4</f>
        <v>0.00725040514433592</v>
      </c>
      <c r="P9" s="38"/>
    </row>
    <row r="10" customFormat="false" ht="12.75" hidden="false" customHeight="true" outlineLevel="0" collapsed="false">
      <c r="A10" s="38" t="n">
        <v>106</v>
      </c>
      <c r="B10" s="38" t="n">
        <v>-6.5</v>
      </c>
      <c r="C10" s="38" t="n">
        <v>-6.45</v>
      </c>
      <c r="D10" s="38" t="n">
        <v>-9.55</v>
      </c>
      <c r="E10" s="38" t="n">
        <v>-3</v>
      </c>
      <c r="F10" s="197" t="n">
        <f aca="false">SQRT((B10)^2+(C10)^2+(D10)^2)*10^(E10)</f>
        <v>0.0132308351966155</v>
      </c>
      <c r="G10" s="197" t="n">
        <f aca="false">F10-F$4</f>
        <v>0.0127257906441253</v>
      </c>
      <c r="P10" s="38"/>
    </row>
    <row r="11" customFormat="false" ht="12.75" hidden="false" customHeight="true" outlineLevel="0" collapsed="false">
      <c r="A11" s="38" t="n">
        <v>107</v>
      </c>
      <c r="B11" s="38" t="n">
        <v>-0.97</v>
      </c>
      <c r="C11" s="38" t="n">
        <v>0.66</v>
      </c>
      <c r="D11" s="38" t="n">
        <v>-7.91</v>
      </c>
      <c r="E11" s="38" t="n">
        <v>-3</v>
      </c>
      <c r="F11" s="197" t="n">
        <f aca="false">SQRT((B11)^2+(C11)^2+(D11)^2)*10^(E11)</f>
        <v>0.00799653675036887</v>
      </c>
      <c r="G11" s="197" t="n">
        <f aca="false">F11-F$4</f>
        <v>0.0074914921978787</v>
      </c>
      <c r="P11" s="38"/>
    </row>
    <row r="12" customFormat="false" ht="12.75" hidden="false" customHeight="true" outlineLevel="0" collapsed="false">
      <c r="A12" s="38" t="n">
        <v>108</v>
      </c>
      <c r="B12" s="38" t="n">
        <v>-0.13</v>
      </c>
      <c r="C12" s="38" t="n">
        <v>0.01</v>
      </c>
      <c r="D12" s="38" t="n">
        <v>-9.93</v>
      </c>
      <c r="E12" s="38" t="n">
        <v>-3</v>
      </c>
      <c r="F12" s="197" t="n">
        <f aca="false">SQRT((B12)^2+(C12)^2+(D12)^2)*10^(E12)</f>
        <v>0.00993085595505241</v>
      </c>
      <c r="G12" s="197" t="n">
        <f aca="false">F12-F$4</f>
        <v>0.00942581140256224</v>
      </c>
      <c r="P12" s="38"/>
    </row>
    <row r="13" customFormat="false" ht="12.75" hidden="false" customHeight="true" outlineLevel="0" collapsed="false">
      <c r="A13" s="38" t="n">
        <v>109</v>
      </c>
      <c r="B13" s="38" t="n">
        <v>-1.7</v>
      </c>
      <c r="C13" s="38" t="n">
        <v>-3.42</v>
      </c>
      <c r="D13" s="38" t="n">
        <v>-9.03</v>
      </c>
      <c r="E13" s="38" t="n">
        <v>-3</v>
      </c>
      <c r="F13" s="197" t="n">
        <f aca="false">SQRT((B13)^2+(C13)^2+(D13)^2)*10^(E13)</f>
        <v>0.00980445306990655</v>
      </c>
      <c r="G13" s="197" t="n">
        <f aca="false">F13-F$4</f>
        <v>0.00929940851741638</v>
      </c>
      <c r="P13" s="38"/>
    </row>
    <row r="14" customFormat="false" ht="12.75" hidden="false" customHeight="true" outlineLevel="0" collapsed="false">
      <c r="A14" s="38" t="n">
        <v>110</v>
      </c>
      <c r="B14" s="38" t="n">
        <v>-0.28</v>
      </c>
      <c r="C14" s="38" t="n">
        <v>-0.44</v>
      </c>
      <c r="D14" s="38" t="n">
        <v>-10.25</v>
      </c>
      <c r="E14" s="38" t="n">
        <v>-3</v>
      </c>
      <c r="F14" s="197" t="n">
        <f aca="false">SQRT((B14)^2+(C14)^2+(D14)^2)*10^(E14)</f>
        <v>0.0102632597160941</v>
      </c>
      <c r="G14" s="197" t="n">
        <f aca="false">F14-F$4</f>
        <v>0.00975821516360393</v>
      </c>
      <c r="P14" s="38"/>
    </row>
    <row r="15" customFormat="false" ht="12.75" hidden="false" customHeight="true" outlineLevel="0" collapsed="false">
      <c r="A15" s="38" t="n">
        <v>111</v>
      </c>
      <c r="B15" s="38" t="n">
        <v>0.11</v>
      </c>
      <c r="C15" s="38" t="n">
        <v>-1.27</v>
      </c>
      <c r="D15" s="38" t="n">
        <v>-4.22</v>
      </c>
      <c r="E15" s="38" t="n">
        <v>-3</v>
      </c>
      <c r="F15" s="197" t="n">
        <f aca="false">SQRT((B15)^2+(C15)^2+(D15)^2)*10^(E15)</f>
        <v>0.00440833301827346</v>
      </c>
      <c r="G15" s="197" t="n">
        <f aca="false">F15-F$4</f>
        <v>0.00390328846578329</v>
      </c>
      <c r="P15" s="38"/>
    </row>
    <row r="16" customFormat="false" ht="12.75" hidden="false" customHeight="true" outlineLevel="0" collapsed="false">
      <c r="A16" s="38" t="n">
        <v>112</v>
      </c>
      <c r="B16" s="38" t="n">
        <v>0.91</v>
      </c>
      <c r="C16" s="38" t="n">
        <v>-0.48</v>
      </c>
      <c r="D16" s="38" t="n">
        <v>-11.22</v>
      </c>
      <c r="E16" s="38" t="n">
        <v>-3</v>
      </c>
      <c r="F16" s="197" t="n">
        <f aca="false">SQRT((B16)^2+(C16)^2+(D16)^2)*10^(E16)</f>
        <v>0.0112670714917409</v>
      </c>
      <c r="G16" s="197" t="n">
        <f aca="false">F16-F$4</f>
        <v>0.0107620269392507</v>
      </c>
      <c r="P16" s="38"/>
    </row>
    <row r="17" customFormat="false" ht="12.75" hidden="false" customHeight="true" outlineLevel="0" collapsed="false">
      <c r="A17" s="38" t="n">
        <v>113</v>
      </c>
      <c r="B17" s="38" t="n">
        <v>-0.33</v>
      </c>
      <c r="C17" s="38" t="n">
        <v>-2.68</v>
      </c>
      <c r="D17" s="38" t="n">
        <v>-7.55</v>
      </c>
      <c r="E17" s="38" t="n">
        <v>-3</v>
      </c>
      <c r="F17" s="197" t="n">
        <f aca="false">SQRT((B17)^2+(C17)^2+(D17)^2)*10^(E17)</f>
        <v>0.00801834147439481</v>
      </c>
      <c r="G17" s="197" t="n">
        <f aca="false">F17-F$4</f>
        <v>0.00751329692190464</v>
      </c>
      <c r="P17" s="38"/>
    </row>
    <row r="18" customFormat="false" ht="12.75" hidden="false" customHeight="true" outlineLevel="0" collapsed="false">
      <c r="A18" s="38" t="n">
        <v>114</v>
      </c>
      <c r="B18" s="38" t="n">
        <v>-0.37</v>
      </c>
      <c r="C18" s="38" t="n">
        <v>-0.08</v>
      </c>
      <c r="D18" s="38" t="n">
        <v>-3.99</v>
      </c>
      <c r="E18" s="38" t="n">
        <v>-3</v>
      </c>
      <c r="F18" s="197" t="n">
        <f aca="false">SQRT((B18)^2+(C18)^2+(D18)^2)*10^(E18)</f>
        <v>0.00400791716481267</v>
      </c>
      <c r="G18" s="197" t="n">
        <f aca="false">F18-F$4</f>
        <v>0.00350287261232249</v>
      </c>
      <c r="P18" s="38"/>
    </row>
    <row r="19" customFormat="false" ht="12.75" hidden="false" customHeight="true" outlineLevel="0" collapsed="false">
      <c r="A19" s="38" t="n">
        <v>115</v>
      </c>
      <c r="B19" s="38" t="n">
        <v>0.19</v>
      </c>
      <c r="C19" s="38" t="n">
        <v>-0.16</v>
      </c>
      <c r="D19" s="38" t="n">
        <v>-8.54</v>
      </c>
      <c r="E19" s="38" t="n">
        <v>-3</v>
      </c>
      <c r="F19" s="197" t="n">
        <f aca="false">SQRT((B19)^2+(C19)^2+(D19)^2)*10^(E19)</f>
        <v>0.00854361164847748</v>
      </c>
      <c r="G19" s="197" t="n">
        <f aca="false">F19-F$4</f>
        <v>0.0080385670959873</v>
      </c>
      <c r="P19" s="38"/>
    </row>
    <row r="20" customFormat="false" ht="12.75" hidden="false" customHeight="true" outlineLevel="0" collapsed="false">
      <c r="A20" s="38" t="n">
        <v>116</v>
      </c>
      <c r="B20" s="38" t="n">
        <v>0.28</v>
      </c>
      <c r="C20" s="38" t="n">
        <v>0.32</v>
      </c>
      <c r="D20" s="38" t="n">
        <v>-5.06</v>
      </c>
      <c r="E20" s="38" t="n">
        <v>-3</v>
      </c>
      <c r="F20" s="197" t="n">
        <f aca="false">SQRT((B20)^2+(C20)^2+(D20)^2)*10^(E20)</f>
        <v>0.00507783418398041</v>
      </c>
      <c r="G20" s="197" t="n">
        <f aca="false">F20-F$4</f>
        <v>0.00457278963149024</v>
      </c>
      <c r="P20" s="38"/>
    </row>
    <row r="21" customFormat="false" ht="12.75" hidden="false" customHeight="true" outlineLevel="0" collapsed="false">
      <c r="A21" s="38" t="n">
        <v>117</v>
      </c>
      <c r="B21" s="38" t="n">
        <v>0.27</v>
      </c>
      <c r="C21" s="38" t="n">
        <v>0.2</v>
      </c>
      <c r="D21" s="38" t="n">
        <v>-6.6</v>
      </c>
      <c r="E21" s="38" t="n">
        <v>-3</v>
      </c>
      <c r="F21" s="197" t="n">
        <f aca="false">SQRT((B21)^2+(C21)^2+(D21)^2)*10^(E21)</f>
        <v>0.00660854749547887</v>
      </c>
      <c r="G21" s="197" t="n">
        <f aca="false">F21-F$4</f>
        <v>0.00610350294298869</v>
      </c>
      <c r="P21" s="38"/>
    </row>
    <row r="22" customFormat="false" ht="12.75" hidden="false" customHeight="true" outlineLevel="0" collapsed="false">
      <c r="A22" s="38" t="n">
        <v>118</v>
      </c>
      <c r="B22" s="38" t="n">
        <v>0</v>
      </c>
      <c r="C22" s="38" t="n">
        <v>-0.08</v>
      </c>
      <c r="D22" s="38" t="n">
        <v>-4.23</v>
      </c>
      <c r="E22" s="38" t="n">
        <v>-3</v>
      </c>
      <c r="F22" s="197" t="n">
        <f aca="false">SQRT((B22)^2+(C22)^2+(D22)^2)*10^(E22)</f>
        <v>0.00423075643354708</v>
      </c>
      <c r="G22" s="197" t="n">
        <f aca="false">F22-F$4</f>
        <v>0.00372571188105691</v>
      </c>
      <c r="P22" s="38"/>
    </row>
    <row r="23" customFormat="false" ht="12.75" hidden="false" customHeight="true" outlineLevel="0" collapsed="false">
      <c r="A23" s="38" t="n">
        <v>119</v>
      </c>
      <c r="B23" s="38" t="n">
        <v>1.19</v>
      </c>
      <c r="C23" s="38" t="n">
        <v>-2.26</v>
      </c>
      <c r="D23" s="38" t="n">
        <v>-3.3</v>
      </c>
      <c r="E23" s="38" t="n">
        <v>-2</v>
      </c>
      <c r="F23" s="197" t="n">
        <f aca="false">SQRT((B23)^2+(C23)^2+(D23)^2)*10^(E23)</f>
        <v>0.04172972561616</v>
      </c>
      <c r="G23" s="197" t="n">
        <f aca="false">F23-F$4</f>
        <v>0.0412246810636698</v>
      </c>
      <c r="P23" s="38"/>
    </row>
    <row r="24" customFormat="false" ht="12.75" hidden="false" customHeight="true" outlineLevel="0" collapsed="false">
      <c r="A24" s="38" t="n">
        <v>120</v>
      </c>
      <c r="B24" s="38" t="n">
        <v>1.01</v>
      </c>
      <c r="C24" s="38" t="n">
        <v>-0.17</v>
      </c>
      <c r="D24" s="38" t="n">
        <v>-5.64</v>
      </c>
      <c r="E24" s="38" t="n">
        <v>-3</v>
      </c>
      <c r="F24" s="197" t="n">
        <f aca="false">SQRT((B24)^2+(C24)^2+(D24)^2)*10^(E24)</f>
        <v>0.00573224214422245</v>
      </c>
      <c r="G24" s="197" t="n">
        <f aca="false">F24-F$4</f>
        <v>0.00522719759173228</v>
      </c>
      <c r="P24" s="38"/>
    </row>
    <row r="25" customFormat="false" ht="12.75" hidden="false" customHeight="true" outlineLevel="0" collapsed="false">
      <c r="A25" s="38" t="n">
        <v>121</v>
      </c>
      <c r="B25" s="38" t="n">
        <v>-1.8</v>
      </c>
      <c r="C25" s="38" t="n">
        <v>-6.93</v>
      </c>
      <c r="D25" s="38" t="n">
        <v>-5.04</v>
      </c>
      <c r="E25" s="38" t="n">
        <v>-3</v>
      </c>
      <c r="F25" s="197" t="n">
        <f aca="false">SQRT((B25)^2+(C25)^2+(D25)^2)*10^(E25)</f>
        <v>0.00875594084036661</v>
      </c>
      <c r="G25" s="197" t="n">
        <f aca="false">F25-F$4</f>
        <v>0.00825089628787644</v>
      </c>
      <c r="P25" s="38"/>
    </row>
    <row r="26" customFormat="false" ht="12.75" hidden="false" customHeight="true" outlineLevel="0" collapsed="false">
      <c r="A26" s="38" t="n">
        <v>122</v>
      </c>
      <c r="B26" s="38" t="n">
        <v>0.06</v>
      </c>
      <c r="C26" s="38" t="n">
        <v>-0.17</v>
      </c>
      <c r="D26" s="38" t="n">
        <v>-4.2</v>
      </c>
      <c r="E26" s="38" t="n">
        <v>-3</v>
      </c>
      <c r="F26" s="197" t="n">
        <f aca="false">SQRT((B26)^2+(C26)^2+(D26)^2)*10^(E26)</f>
        <v>0.00420386726717198</v>
      </c>
      <c r="G26" s="197" t="n">
        <f aca="false">F26-F$4</f>
        <v>0.00369882271468181</v>
      </c>
      <c r="P26" s="38"/>
    </row>
    <row r="27" customFormat="false" ht="12.75" hidden="false" customHeight="true" outlineLevel="0" collapsed="false">
      <c r="A27" s="38" t="n">
        <v>123</v>
      </c>
      <c r="B27" s="38" t="n">
        <v>4.12</v>
      </c>
      <c r="C27" s="38" t="n">
        <v>6.97</v>
      </c>
      <c r="D27" s="38" t="n">
        <v>-9.36</v>
      </c>
      <c r="E27" s="38" t="n">
        <v>-3</v>
      </c>
      <c r="F27" s="197" t="n">
        <f aca="false">SQRT((B27)^2+(C27)^2+(D27)^2)*10^(E27)</f>
        <v>0.0123759807692158</v>
      </c>
      <c r="G27" s="197" t="n">
        <f aca="false">F27-F$4</f>
        <v>0.0118709362167257</v>
      </c>
      <c r="P27" s="38"/>
    </row>
    <row r="28" customFormat="false" ht="12.75" hidden="false" customHeight="true" outlineLevel="0" collapsed="false">
      <c r="A28" s="237" t="s">
        <v>1493</v>
      </c>
      <c r="B28" s="237" t="n">
        <v>-0.01</v>
      </c>
      <c r="C28" s="237" t="n">
        <v>0.1</v>
      </c>
      <c r="D28" s="237" t="n">
        <v>-4.85</v>
      </c>
      <c r="E28" s="237" t="n">
        <v>-4</v>
      </c>
      <c r="F28" s="238" t="n">
        <f aca="false">SQRT((B28)^2+(C28)^2+(D28)^2)*10^(E28)</f>
        <v>0.00048510411253668</v>
      </c>
      <c r="G28" s="238" t="n">
        <f aca="false">F28-F$28</f>
        <v>0</v>
      </c>
      <c r="P28" s="38"/>
    </row>
    <row r="29" customFormat="false" ht="12.75" hidden="false" customHeight="true" outlineLevel="0" collapsed="false">
      <c r="A29" s="38" t="n">
        <v>124</v>
      </c>
      <c r="B29" s="38" t="n">
        <v>0.33</v>
      </c>
      <c r="C29" s="38" t="n">
        <v>0.92</v>
      </c>
      <c r="D29" s="38" t="n">
        <v>-12.95</v>
      </c>
      <c r="E29" s="38" t="n">
        <v>-3</v>
      </c>
      <c r="F29" s="197" t="n">
        <f aca="false">SQRT((B29)^2+(C29)^2+(D29)^2)*10^(E29)</f>
        <v>0.0129868317922425</v>
      </c>
      <c r="G29" s="197" t="n">
        <f aca="false">F29-F$28</f>
        <v>0.0125017276797058</v>
      </c>
      <c r="P29" s="38"/>
    </row>
    <row r="30" customFormat="false" ht="12.75" hidden="false" customHeight="true" outlineLevel="0" collapsed="false">
      <c r="A30" s="38" t="n">
        <v>125</v>
      </c>
      <c r="B30" s="38" t="n">
        <v>0.27</v>
      </c>
      <c r="C30" s="38" t="n">
        <v>0</v>
      </c>
      <c r="D30" s="38" t="n">
        <v>-5.03</v>
      </c>
      <c r="E30" s="38" t="n">
        <v>-3</v>
      </c>
      <c r="F30" s="197" t="n">
        <f aca="false">SQRT((B30)^2+(C30)^2+(D30)^2)*10^(E30)</f>
        <v>0.00503724130849416</v>
      </c>
      <c r="G30" s="197" t="n">
        <f aca="false">F30-F$28</f>
        <v>0.00455213719595749</v>
      </c>
      <c r="P30" s="38"/>
    </row>
    <row r="31" customFormat="false" ht="12.75" hidden="false" customHeight="true" outlineLevel="0" collapsed="false">
      <c r="A31" s="38" t="n">
        <v>126</v>
      </c>
      <c r="B31" s="38" t="n">
        <v>-0.11</v>
      </c>
      <c r="C31" s="38" t="n">
        <v>0.04</v>
      </c>
      <c r="D31" s="38" t="n">
        <v>-4.62</v>
      </c>
      <c r="E31" s="38" t="n">
        <v>-3</v>
      </c>
      <c r="F31" s="197" t="n">
        <f aca="false">SQRT((B31)^2+(C31)^2+(D31)^2)*10^(E31)</f>
        <v>0.00462148244614215</v>
      </c>
      <c r="G31" s="197" t="n">
        <f aca="false">F31-F$28</f>
        <v>0.00413637833360547</v>
      </c>
      <c r="P31" s="38"/>
    </row>
    <row r="32" customFormat="false" ht="12.75" hidden="false" customHeight="true" outlineLevel="0" collapsed="false">
      <c r="A32" s="38" t="n">
        <v>127</v>
      </c>
      <c r="B32" s="38" t="n">
        <v>-0.83</v>
      </c>
      <c r="C32" s="38" t="n">
        <v>0.37</v>
      </c>
      <c r="D32" s="38" t="n">
        <v>-4.31</v>
      </c>
      <c r="E32" s="38" t="n">
        <v>-3</v>
      </c>
      <c r="F32" s="197" t="n">
        <f aca="false">SQRT((B32)^2+(C32)^2+(D32)^2)*10^(E32)</f>
        <v>0.00440475879021769</v>
      </c>
      <c r="G32" s="197" t="n">
        <f aca="false">F32-F$28</f>
        <v>0.00391965467768101</v>
      </c>
      <c r="P32" s="38"/>
    </row>
    <row r="33" customFormat="false" ht="12.75" hidden="false" customHeight="true" outlineLevel="0" collapsed="false">
      <c r="A33" s="38" t="n">
        <v>128</v>
      </c>
      <c r="B33" s="38" t="n">
        <v>-0.14</v>
      </c>
      <c r="C33" s="38" t="n">
        <v>-0.22</v>
      </c>
      <c r="D33" s="38" t="n">
        <v>-4.69</v>
      </c>
      <c r="E33" s="38" t="n">
        <v>-3</v>
      </c>
      <c r="F33" s="197" t="n">
        <f aca="false">SQRT((B33)^2+(C33)^2+(D33)^2)*10^(E33)</f>
        <v>0.0046972438727407</v>
      </c>
      <c r="G33" s="197" t="n">
        <f aca="false">F33-F$28</f>
        <v>0.00421213976020402</v>
      </c>
      <c r="P33" s="38"/>
    </row>
    <row r="34" customFormat="false" ht="12.75" hidden="false" customHeight="true" outlineLevel="0" collapsed="false">
      <c r="A34" s="38" t="n">
        <v>129</v>
      </c>
      <c r="B34" s="38" t="n">
        <v>-0.32</v>
      </c>
      <c r="C34" s="38" t="n">
        <v>0.09</v>
      </c>
      <c r="D34" s="38" t="n">
        <v>-4.52</v>
      </c>
      <c r="E34" s="38" t="n">
        <v>-3</v>
      </c>
      <c r="F34" s="197" t="n">
        <f aca="false">SQRT((B34)^2+(C34)^2+(D34)^2)*10^(E34)</f>
        <v>0.00453220696791309</v>
      </c>
      <c r="G34" s="197" t="n">
        <f aca="false">F34-F$28</f>
        <v>0.00404710285537641</v>
      </c>
      <c r="P34" s="38"/>
    </row>
    <row r="35" customFormat="false" ht="12.75" hidden="false" customHeight="true" outlineLevel="0" collapsed="false">
      <c r="A35" s="38" t="n">
        <v>130</v>
      </c>
      <c r="B35" s="38" t="n">
        <v>1.49</v>
      </c>
      <c r="C35" s="38" t="n">
        <v>0.71</v>
      </c>
      <c r="D35" s="38" t="n">
        <v>-9.39</v>
      </c>
      <c r="E35" s="38" t="n">
        <v>-3</v>
      </c>
      <c r="F35" s="197" t="n">
        <f aca="false">SQRT((B35)^2+(C35)^2+(D35)^2)*10^(E35)</f>
        <v>0.00953395510792871</v>
      </c>
      <c r="G35" s="197" t="n">
        <f aca="false">F35-F$28</f>
        <v>0.00904885099539203</v>
      </c>
      <c r="P35" s="38"/>
    </row>
    <row r="36" customFormat="false" ht="12.75" hidden="false" customHeight="true" outlineLevel="0" collapsed="false">
      <c r="A36" s="38" t="n">
        <v>131</v>
      </c>
      <c r="B36" s="38" t="n">
        <v>-0.24</v>
      </c>
      <c r="C36" s="38" t="n">
        <v>-0.05</v>
      </c>
      <c r="D36" s="38" t="n">
        <v>-4.41</v>
      </c>
      <c r="E36" s="38" t="n">
        <v>-3</v>
      </c>
      <c r="F36" s="197" t="n">
        <f aca="false">SQRT((B36)^2+(C36)^2+(D36)^2)*10^(E36)</f>
        <v>0.00441680880274435</v>
      </c>
      <c r="G36" s="197" t="n">
        <f aca="false">F36-F$28</f>
        <v>0.00393170469020767</v>
      </c>
      <c r="P36" s="38"/>
    </row>
    <row r="37" customFormat="false" ht="12.75" hidden="false" customHeight="true" outlineLevel="0" collapsed="false">
      <c r="A37" s="38" t="n">
        <v>132</v>
      </c>
      <c r="B37" s="38" t="n">
        <v>0.28</v>
      </c>
      <c r="C37" s="38" t="n">
        <v>-0.05</v>
      </c>
      <c r="D37" s="38" t="n">
        <v>-2.89</v>
      </c>
      <c r="E37" s="38" t="n">
        <v>-3</v>
      </c>
      <c r="F37" s="197" t="n">
        <f aca="false">SQRT((B37)^2+(C37)^2+(D37)^2)*10^(E37)</f>
        <v>0.00290396280967921</v>
      </c>
      <c r="G37" s="197" t="n">
        <f aca="false">F37-F$28</f>
        <v>0.00241885869714253</v>
      </c>
      <c r="P37" s="38"/>
    </row>
    <row r="38" customFormat="false" ht="12.75" hidden="false" customHeight="true" outlineLevel="0" collapsed="false">
      <c r="A38" s="38" t="n">
        <v>133</v>
      </c>
      <c r="B38" s="38" t="n">
        <v>-0.45</v>
      </c>
      <c r="C38" s="38" t="n">
        <v>0.04</v>
      </c>
      <c r="D38" s="38" t="n">
        <v>-2.73</v>
      </c>
      <c r="E38" s="38" t="n">
        <v>-3</v>
      </c>
      <c r="F38" s="197" t="n">
        <f aca="false">SQRT((B38)^2+(C38)^2+(D38)^2)*10^(E38)</f>
        <v>0.00276712847551392</v>
      </c>
      <c r="G38" s="197" t="n">
        <f aca="false">F38-F$28</f>
        <v>0.00228202436297724</v>
      </c>
      <c r="P38" s="38"/>
    </row>
    <row r="39" customFormat="false" ht="12.75" hidden="false" customHeight="true" outlineLevel="0" collapsed="false">
      <c r="A39" s="38" t="n">
        <v>134</v>
      </c>
      <c r="B39" s="38" t="n">
        <v>-0.2</v>
      </c>
      <c r="C39" s="38" t="n">
        <v>0.2</v>
      </c>
      <c r="D39" s="38" t="n">
        <v>-5.52</v>
      </c>
      <c r="E39" s="38" t="n">
        <v>-3</v>
      </c>
      <c r="F39" s="197" t="n">
        <f aca="false">SQRT((B39)^2+(C39)^2+(D39)^2)*10^(E39)</f>
        <v>0.00552724162670676</v>
      </c>
      <c r="G39" s="197" t="n">
        <f aca="false">F39-F$28</f>
        <v>0.00504213751417008</v>
      </c>
      <c r="P39" s="38"/>
    </row>
    <row r="40" customFormat="false" ht="12.75" hidden="false" customHeight="true" outlineLevel="0" collapsed="false">
      <c r="A40" s="38" t="n">
        <v>135</v>
      </c>
      <c r="B40" s="38" t="n">
        <v>-1.74</v>
      </c>
      <c r="C40" s="38" t="n">
        <v>2.66</v>
      </c>
      <c r="D40" s="38" t="n">
        <v>-3.82</v>
      </c>
      <c r="E40" s="38" t="n">
        <v>-3</v>
      </c>
      <c r="F40" s="197" t="n">
        <f aca="false">SQRT((B40)^2+(C40)^2+(D40)^2)*10^(E40)</f>
        <v>0.00496946677220001</v>
      </c>
      <c r="G40" s="197" t="n">
        <f aca="false">F40-F$28</f>
        <v>0.00448436265966333</v>
      </c>
      <c r="P40" s="38"/>
    </row>
    <row r="41" customFormat="false" ht="12.75" hidden="false" customHeight="true" outlineLevel="0" collapsed="false">
      <c r="A41" s="38" t="n">
        <v>136</v>
      </c>
      <c r="B41" s="38" t="n">
        <v>0.18</v>
      </c>
      <c r="C41" s="38" t="n">
        <v>-0.06</v>
      </c>
      <c r="D41" s="38" t="n">
        <v>-8.97</v>
      </c>
      <c r="E41" s="38" t="n">
        <v>-3</v>
      </c>
      <c r="F41" s="197" t="n">
        <f aca="false">SQRT((B41)^2+(C41)^2+(D41)^2)*10^(E41)</f>
        <v>0.00897200646455407</v>
      </c>
      <c r="G41" s="197" t="n">
        <f aca="false">F41-F$28</f>
        <v>0.00848690235201739</v>
      </c>
      <c r="P41" s="38"/>
    </row>
    <row r="42" customFormat="false" ht="12.75" hidden="false" customHeight="true" outlineLevel="0" collapsed="false">
      <c r="A42" s="38" t="n">
        <v>137</v>
      </c>
      <c r="B42" s="38" t="n">
        <v>0.82</v>
      </c>
      <c r="C42" s="38" t="n">
        <v>1.42</v>
      </c>
      <c r="D42" s="38" t="n">
        <v>-5.35</v>
      </c>
      <c r="E42" s="38" t="n">
        <v>-3</v>
      </c>
      <c r="F42" s="197" t="n">
        <f aca="false">SQRT((B42)^2+(C42)^2+(D42)^2)*10^(E42)</f>
        <v>0.00559565009628015</v>
      </c>
      <c r="G42" s="197" t="n">
        <f aca="false">F42-F$28</f>
        <v>0.00511054598374347</v>
      </c>
      <c r="P42" s="38"/>
    </row>
    <row r="43" customFormat="false" ht="12.75" hidden="false" customHeight="true" outlineLevel="0" collapsed="false">
      <c r="A43" s="38" t="n">
        <v>138</v>
      </c>
      <c r="B43" s="38" t="n">
        <v>0.09</v>
      </c>
      <c r="C43" s="38" t="n">
        <v>0.19</v>
      </c>
      <c r="D43" s="38" t="n">
        <v>-4</v>
      </c>
      <c r="E43" s="38" t="n">
        <v>-3</v>
      </c>
      <c r="F43" s="197" t="n">
        <f aca="false">SQRT((B43)^2+(C43)^2+(D43)^2)*10^(E43)</f>
        <v>0.00400552118955823</v>
      </c>
      <c r="G43" s="197" t="n">
        <f aca="false">F43-F$28</f>
        <v>0.00352041707702155</v>
      </c>
      <c r="P43" s="38"/>
    </row>
    <row r="44" customFormat="false" ht="12.75" hidden="false" customHeight="true" outlineLevel="0" collapsed="false">
      <c r="A44" s="38" t="n">
        <v>139</v>
      </c>
      <c r="B44" s="38" t="n">
        <v>0.05</v>
      </c>
      <c r="C44" s="38" t="n">
        <v>0.02</v>
      </c>
      <c r="D44" s="38" t="n">
        <v>-6.37</v>
      </c>
      <c r="E44" s="38" t="n">
        <v>-3</v>
      </c>
      <c r="F44" s="197" t="n">
        <f aca="false">SQRT((B44)^2+(C44)^2+(D44)^2)*10^(E44)</f>
        <v>0.00637022762544636</v>
      </c>
      <c r="G44" s="197" t="n">
        <f aca="false">F44-F$28</f>
        <v>0.00588512351290968</v>
      </c>
      <c r="P44" s="38"/>
    </row>
    <row r="45" customFormat="false" ht="12.75" hidden="false" customHeight="true" outlineLevel="0" collapsed="false">
      <c r="A45" s="38" t="n">
        <v>140</v>
      </c>
      <c r="B45" s="38" t="n">
        <v>-0.03</v>
      </c>
      <c r="C45" s="38" t="n">
        <v>0.15</v>
      </c>
      <c r="D45" s="38" t="n">
        <v>-3.2</v>
      </c>
      <c r="E45" s="38" t="n">
        <v>-3</v>
      </c>
      <c r="F45" s="197" t="n">
        <f aca="false">SQRT((B45)^2+(C45)^2+(D45)^2)*10^(E45)</f>
        <v>0.00320365416360755</v>
      </c>
      <c r="G45" s="197" t="n">
        <f aca="false">F45-F$28</f>
        <v>0.00271855005107087</v>
      </c>
      <c r="P45" s="38"/>
    </row>
    <row r="46" customFormat="false" ht="12.75" hidden="false" customHeight="true" outlineLevel="0" collapsed="false">
      <c r="A46" s="38" t="n">
        <v>141</v>
      </c>
      <c r="B46" s="38" t="n">
        <v>-5.16</v>
      </c>
      <c r="C46" s="38" t="n">
        <v>-5.46</v>
      </c>
      <c r="D46" s="38" t="n">
        <v>-12.34</v>
      </c>
      <c r="E46" s="38" t="n">
        <v>-4</v>
      </c>
      <c r="F46" s="197" t="n">
        <f aca="false">SQRT((B46)^2+(C46)^2+(D46)^2)*10^(E46)</f>
        <v>0.0014446895860357</v>
      </c>
      <c r="G46" s="197" t="n">
        <f aca="false">F46-F$28</f>
        <v>0.000959585473499019</v>
      </c>
      <c r="P46" s="38"/>
    </row>
    <row r="47" customFormat="false" ht="12.75" hidden="false" customHeight="true" outlineLevel="0" collapsed="false">
      <c r="A47" s="237" t="s">
        <v>1493</v>
      </c>
      <c r="B47" s="237" t="n">
        <v>-0.02</v>
      </c>
      <c r="C47" s="237" t="n">
        <v>0.11</v>
      </c>
      <c r="D47" s="237" t="n">
        <v>-5.05</v>
      </c>
      <c r="E47" s="237" t="n">
        <v>-4</v>
      </c>
      <c r="F47" s="238" t="n">
        <f aca="false">SQRT((B47)^2+(C47)^2+(D47)^2)*10^(E47)</f>
        <v>0.000505123747214482</v>
      </c>
      <c r="G47" s="238" t="n">
        <f aca="false">F47-F$47</f>
        <v>0</v>
      </c>
      <c r="P47" s="38"/>
    </row>
    <row r="48" customFormat="false" ht="12.75" hidden="false" customHeight="true" outlineLevel="0" collapsed="false">
      <c r="A48" s="38" t="n">
        <v>142</v>
      </c>
      <c r="B48" s="38" t="n">
        <v>0.98</v>
      </c>
      <c r="C48" s="38" t="n">
        <v>-0.62</v>
      </c>
      <c r="D48" s="38" t="n">
        <v>-6.02</v>
      </c>
      <c r="E48" s="38" t="n">
        <v>-3</v>
      </c>
      <c r="F48" s="197" t="n">
        <f aca="false">SQRT((B48)^2+(C48)^2+(D48)^2)*10^(E48)</f>
        <v>0.00613067696098889</v>
      </c>
      <c r="G48" s="197" t="n">
        <f aca="false">F48-F$47</f>
        <v>0.00562555321377441</v>
      </c>
      <c r="P48" s="38"/>
    </row>
    <row r="49" customFormat="false" ht="12.75" hidden="false" customHeight="true" outlineLevel="0" collapsed="false">
      <c r="A49" s="38" t="n">
        <v>143</v>
      </c>
      <c r="B49" s="38" t="n">
        <v>1.35</v>
      </c>
      <c r="C49" s="38" t="n">
        <v>0.33</v>
      </c>
      <c r="D49" s="38" t="n">
        <v>-14.77</v>
      </c>
      <c r="E49" s="38" t="n">
        <v>-4</v>
      </c>
      <c r="F49" s="197" t="n">
        <f aca="false">SQRT((B49)^2+(C49)^2+(D49)^2)*10^(E49)</f>
        <v>0.00148352384544368</v>
      </c>
      <c r="G49" s="197" t="n">
        <f aca="false">F49-F$47</f>
        <v>0.000978400098229197</v>
      </c>
      <c r="P49" s="38"/>
    </row>
    <row r="50" customFormat="false" ht="12.75" hidden="false" customHeight="true" outlineLevel="0" collapsed="false">
      <c r="A50" s="38" t="n">
        <v>144</v>
      </c>
      <c r="B50" s="38" t="n">
        <v>-0.43</v>
      </c>
      <c r="C50" s="38" t="n">
        <v>0.41</v>
      </c>
      <c r="D50" s="38" t="n">
        <v>-7</v>
      </c>
      <c r="E50" s="38" t="n">
        <v>-3</v>
      </c>
      <c r="F50" s="197" t="n">
        <f aca="false">SQRT((B50)^2+(C50)^2+(D50)^2)*10^(E50)</f>
        <v>0.0070251690371122</v>
      </c>
      <c r="G50" s="197" t="n">
        <f aca="false">F50-F$47</f>
        <v>0.00652004528989772</v>
      </c>
      <c r="P50" s="38"/>
    </row>
    <row r="51" customFormat="false" ht="12.75" hidden="false" customHeight="true" outlineLevel="0" collapsed="false">
      <c r="A51" s="38" t="n">
        <v>145</v>
      </c>
      <c r="B51" s="38" t="n">
        <v>-0.07</v>
      </c>
      <c r="C51" s="38" t="n">
        <v>-0.78</v>
      </c>
      <c r="D51" s="38" t="n">
        <v>-4.47</v>
      </c>
      <c r="E51" s="38" t="n">
        <v>-3</v>
      </c>
      <c r="F51" s="197" t="n">
        <f aca="false">SQRT((B51)^2+(C51)^2+(D51)^2)*10^(E51)</f>
        <v>0.00453808329584198</v>
      </c>
      <c r="G51" s="197" t="n">
        <f aca="false">F51-F$47</f>
        <v>0.0040329595486275</v>
      </c>
      <c r="P51" s="38"/>
    </row>
    <row r="52" customFormat="false" ht="12.75" hidden="false" customHeight="true" outlineLevel="0" collapsed="false">
      <c r="A52" s="38" t="n">
        <v>146</v>
      </c>
      <c r="B52" s="38" t="n">
        <v>-3.28</v>
      </c>
      <c r="C52" s="38" t="n">
        <v>-2.54</v>
      </c>
      <c r="D52" s="38" t="n">
        <v>-5.04</v>
      </c>
      <c r="E52" s="38" t="n">
        <v>-3</v>
      </c>
      <c r="F52" s="197" t="n">
        <f aca="false">SQRT((B52)^2+(C52)^2+(D52)^2)*10^(E52)</f>
        <v>0.00652775612289552</v>
      </c>
      <c r="G52" s="197" t="n">
        <f aca="false">F52-F$47</f>
        <v>0.00602263237568104</v>
      </c>
      <c r="P52" s="38"/>
    </row>
    <row r="53" customFormat="false" ht="12.75" hidden="false" customHeight="true" outlineLevel="0" collapsed="false">
      <c r="A53" s="239" t="s">
        <v>1494</v>
      </c>
      <c r="B53" s="239" t="n">
        <v>-2.54</v>
      </c>
      <c r="C53" s="239" t="n">
        <v>-1.55</v>
      </c>
      <c r="D53" s="239" t="n">
        <v>-5.22</v>
      </c>
      <c r="E53" s="239" t="n">
        <v>-3</v>
      </c>
      <c r="F53" s="240" t="n">
        <f aca="false">SQRT((B53)^2+(C53)^2+(D53)^2)*10^(E53)</f>
        <v>0.00600853559530107</v>
      </c>
      <c r="G53" s="240" t="n">
        <f aca="false">F53-F$47</f>
        <v>0.00550341184808659</v>
      </c>
      <c r="P53" s="38"/>
    </row>
    <row r="54" customFormat="false" ht="12.75" hidden="false" customHeight="true" outlineLevel="0" collapsed="false">
      <c r="A54" s="38" t="n">
        <v>147</v>
      </c>
      <c r="B54" s="38" t="n">
        <v>0.09</v>
      </c>
      <c r="C54" s="38" t="n">
        <v>-0.13</v>
      </c>
      <c r="D54" s="38" t="n">
        <v>-2.61</v>
      </c>
      <c r="E54" s="38" t="n">
        <v>-3</v>
      </c>
      <c r="F54" s="197" t="n">
        <f aca="false">SQRT((B54)^2+(C54)^2+(D54)^2)*10^(E54)</f>
        <v>0.00261478488598967</v>
      </c>
      <c r="G54" s="197" t="n">
        <f aca="false">F54-F$47</f>
        <v>0.00210966113877519</v>
      </c>
      <c r="P54" s="38"/>
    </row>
    <row r="55" customFormat="false" ht="12.75" hidden="false" customHeight="true" outlineLevel="0" collapsed="false">
      <c r="A55" s="38" t="n">
        <v>148</v>
      </c>
      <c r="B55" s="38" t="n">
        <v>-0.19</v>
      </c>
      <c r="C55" s="38" t="n">
        <v>-2.43</v>
      </c>
      <c r="D55" s="38" t="n">
        <v>-15.91</v>
      </c>
      <c r="E55" s="38" t="n">
        <v>-3</v>
      </c>
      <c r="F55" s="197" t="n">
        <f aca="false">SQRT((B55)^2+(C55)^2+(D55)^2)*10^(E55)</f>
        <v>0.0160956236288005</v>
      </c>
      <c r="G55" s="197" t="n">
        <f aca="false">F55-F$47</f>
        <v>0.015590499881586</v>
      </c>
      <c r="P55" s="38"/>
    </row>
    <row r="56" customFormat="false" ht="12.75" hidden="false" customHeight="true" outlineLevel="0" collapsed="false">
      <c r="A56" s="38" t="n">
        <v>149</v>
      </c>
      <c r="B56" s="38" t="n">
        <v>0.01</v>
      </c>
      <c r="C56" s="38" t="n">
        <v>-1.06</v>
      </c>
      <c r="D56" s="38" t="n">
        <v>-3.87</v>
      </c>
      <c r="E56" s="38" t="n">
        <v>-3</v>
      </c>
      <c r="F56" s="197" t="n">
        <f aca="false">SQRT((B56)^2+(C56)^2+(D56)^2)*10^(E56)</f>
        <v>0.00401255529556915</v>
      </c>
      <c r="G56" s="197" t="n">
        <f aca="false">F56-F$47</f>
        <v>0.00350743154835466</v>
      </c>
      <c r="P56" s="38"/>
    </row>
    <row r="57" customFormat="false" ht="12.75" hidden="false" customHeight="true" outlineLevel="0" collapsed="false">
      <c r="A57" s="38" t="s">
        <v>1495</v>
      </c>
      <c r="B57" s="38" t="n">
        <v>0.04</v>
      </c>
      <c r="C57" s="38" t="n">
        <v>-0.04</v>
      </c>
      <c r="D57" s="38" t="n">
        <v>-3.81</v>
      </c>
      <c r="E57" s="38" t="n">
        <v>-2</v>
      </c>
      <c r="F57" s="197" t="n">
        <f aca="false">SQRT((B57)^2+(C57)^2+(D57)^2)*10^(E57)</f>
        <v>0.0381041992436529</v>
      </c>
      <c r="G57" s="197" t="n">
        <f aca="false">F57-F$47</f>
        <v>0.0375990754964384</v>
      </c>
      <c r="P57" s="38"/>
    </row>
    <row r="58" customFormat="false" ht="12.75" hidden="false" customHeight="true" outlineLevel="0" collapsed="false">
      <c r="A58" s="38" t="s">
        <v>1496</v>
      </c>
      <c r="B58" s="38" t="n">
        <v>-0.37</v>
      </c>
      <c r="C58" s="38" t="n">
        <v>-0.71</v>
      </c>
      <c r="D58" s="38" t="n">
        <v>-9.84</v>
      </c>
      <c r="E58" s="38" t="n">
        <v>-3</v>
      </c>
      <c r="F58" s="197" t="n">
        <f aca="false">SQRT((B58)^2+(C58)^2+(D58)^2)*10^(E58)</f>
        <v>0.0098725174094554</v>
      </c>
      <c r="G58" s="197" t="n">
        <f aca="false">F58-F$47</f>
        <v>0.00936739366224092</v>
      </c>
      <c r="P58" s="38"/>
    </row>
    <row r="59" customFormat="false" ht="12.75" hidden="false" customHeight="true" outlineLevel="0" collapsed="false">
      <c r="A59" s="38" t="s">
        <v>1497</v>
      </c>
      <c r="B59" s="38" t="n">
        <v>0.48</v>
      </c>
      <c r="C59" s="38" t="n">
        <v>0.57</v>
      </c>
      <c r="D59" s="38" t="n">
        <v>-12.77</v>
      </c>
      <c r="E59" s="38" t="n">
        <v>-3</v>
      </c>
      <c r="F59" s="197" t="n">
        <f aca="false">SQRT((B59)^2+(C59)^2+(D59)^2)*10^(E59)</f>
        <v>0.0127917238869513</v>
      </c>
      <c r="G59" s="197" t="n">
        <f aca="false">F59-F$47</f>
        <v>0.0122866001397368</v>
      </c>
      <c r="P59" s="38"/>
    </row>
    <row r="60" customFormat="false" ht="12.75" hidden="false" customHeight="true" outlineLevel="0" collapsed="false">
      <c r="A60" s="38" t="s">
        <v>1498</v>
      </c>
      <c r="B60" s="38" t="n">
        <v>0.25</v>
      </c>
      <c r="C60" s="38" t="n">
        <v>-0.13</v>
      </c>
      <c r="D60" s="38" t="n">
        <v>-12.62</v>
      </c>
      <c r="E60" s="38" t="n">
        <v>-3</v>
      </c>
      <c r="F60" s="197" t="n">
        <f aca="false">SQRT((B60)^2+(C60)^2+(D60)^2)*10^(E60)</f>
        <v>0.0126231454083362</v>
      </c>
      <c r="G60" s="197" t="n">
        <f aca="false">F60-F$47</f>
        <v>0.0121180216611217</v>
      </c>
      <c r="P60" s="38"/>
    </row>
    <row r="61" customFormat="false" ht="12.75" hidden="false" customHeight="true" outlineLevel="0" collapsed="false">
      <c r="A61" s="38" t="s">
        <v>1499</v>
      </c>
      <c r="B61" s="38" t="n">
        <v>0.55</v>
      </c>
      <c r="C61" s="38" t="n">
        <v>0.09</v>
      </c>
      <c r="D61" s="38" t="n">
        <v>-18.64</v>
      </c>
      <c r="E61" s="38" t="n">
        <v>-3</v>
      </c>
      <c r="F61" s="197" t="n">
        <f aca="false">SQRT((B61)^2+(C61)^2+(D61)^2)*10^(E61)</f>
        <v>0.0186483296839154</v>
      </c>
      <c r="G61" s="197" t="n">
        <f aca="false">F61-F$47</f>
        <v>0.0181432059367009</v>
      </c>
      <c r="P61" s="38"/>
    </row>
    <row r="62" customFormat="false" ht="12.75" hidden="false" customHeight="true" outlineLevel="0" collapsed="false">
      <c r="A62" s="38" t="s">
        <v>1500</v>
      </c>
      <c r="B62" s="38" t="n">
        <v>0.64</v>
      </c>
      <c r="C62" s="38" t="n">
        <v>1.15</v>
      </c>
      <c r="D62" s="38" t="n">
        <v>-16.12</v>
      </c>
      <c r="E62" s="38" t="n">
        <v>-3</v>
      </c>
      <c r="F62" s="197" t="n">
        <f aca="false">SQRT((B62)^2+(C62)^2+(D62)^2)*10^(E62)</f>
        <v>0.0161736359548495</v>
      </c>
      <c r="G62" s="197" t="n">
        <f aca="false">F62-F$47</f>
        <v>0.015668512207635</v>
      </c>
      <c r="P62" s="38"/>
    </row>
    <row r="63" customFormat="false" ht="12.75" hidden="false" customHeight="true" outlineLevel="0" collapsed="false">
      <c r="A63" s="38" t="s">
        <v>1501</v>
      </c>
      <c r="B63" s="38" t="n">
        <v>0.62</v>
      </c>
      <c r="C63" s="38" t="n">
        <v>0.62</v>
      </c>
      <c r="D63" s="38" t="n">
        <v>-19.52</v>
      </c>
      <c r="E63" s="38" t="n">
        <v>-3</v>
      </c>
      <c r="F63" s="197" t="n">
        <f aca="false">SQRT((B63)^2+(C63)^2+(D63)^2)*10^(E63)</f>
        <v>0.0195396826995732</v>
      </c>
      <c r="G63" s="197" t="n">
        <f aca="false">F63-F$47</f>
        <v>0.0190345589523587</v>
      </c>
      <c r="P63" s="38"/>
    </row>
    <row r="64" customFormat="false" ht="12.75" hidden="false" customHeight="true" outlineLevel="0" collapsed="false">
      <c r="A64" s="38" t="s">
        <v>1502</v>
      </c>
      <c r="B64" s="38" t="n">
        <v>0.21</v>
      </c>
      <c r="C64" s="38" t="n">
        <v>1.08</v>
      </c>
      <c r="D64" s="38" t="n">
        <v>-16.06</v>
      </c>
      <c r="E64" s="38" t="n">
        <v>-3</v>
      </c>
      <c r="F64" s="197" t="n">
        <f aca="false">SQRT((B64)^2+(C64)^2+(D64)^2)*10^(E64)</f>
        <v>0.0160976426845672</v>
      </c>
      <c r="G64" s="197" t="n">
        <f aca="false">F64-F$47</f>
        <v>0.0155925189373527</v>
      </c>
      <c r="P64" s="38"/>
    </row>
    <row r="65" customFormat="false" ht="12.75" hidden="false" customHeight="true" outlineLevel="0" collapsed="false">
      <c r="A65" s="38" t="s">
        <v>1503</v>
      </c>
      <c r="B65" s="38" t="n">
        <v>0.01</v>
      </c>
      <c r="C65" s="38" t="n">
        <v>-0.01</v>
      </c>
      <c r="D65" s="38" t="n">
        <v>-2.1</v>
      </c>
      <c r="E65" s="38" t="n">
        <v>-2</v>
      </c>
      <c r="F65" s="197" t="n">
        <f aca="false">SQRT((B65)^2+(C65)^2+(D65)^2)*10^(E65)</f>
        <v>0.0210004761850773</v>
      </c>
      <c r="G65" s="197" t="n">
        <f aca="false">F65-F$47</f>
        <v>0.0204953524378628</v>
      </c>
    </row>
    <row r="66" customFormat="false" ht="12.75" hidden="false" customHeight="true" outlineLevel="0" collapsed="false">
      <c r="A66" s="38" t="s">
        <v>1504</v>
      </c>
      <c r="B66" s="38" t="n">
        <v>0.02</v>
      </c>
      <c r="C66" s="38" t="n">
        <v>0.02</v>
      </c>
      <c r="D66" s="38" t="n">
        <v>-2</v>
      </c>
      <c r="E66" s="38" t="n">
        <v>-2</v>
      </c>
      <c r="F66" s="197" t="n">
        <f aca="false">SQRT((B66)^2+(C66)^2+(D66)^2)*10^(E66)</f>
        <v>0.02000199990001</v>
      </c>
      <c r="G66" s="197" t="n">
        <f aca="false">F66-F$47</f>
        <v>0.0194968761527955</v>
      </c>
    </row>
    <row r="67" customFormat="false" ht="12.75" hidden="false" customHeight="true" outlineLevel="0" collapsed="false">
      <c r="A67" s="237" t="s">
        <v>1493</v>
      </c>
      <c r="B67" s="237" t="n">
        <v>0.3</v>
      </c>
      <c r="C67" s="237" t="n">
        <v>-0.21</v>
      </c>
      <c r="D67" s="237" t="n">
        <v>-4.8</v>
      </c>
      <c r="E67" s="237" t="n">
        <v>-4</v>
      </c>
      <c r="F67" s="238" t="n">
        <f aca="false">SQRT((B67)^2+(C67)^2+(D67)^2)*10^(E67)</f>
        <v>0.000481394848331388</v>
      </c>
      <c r="G67" s="238" t="n">
        <f aca="false">F67-F$67</f>
        <v>0</v>
      </c>
    </row>
    <row r="68" customFormat="false" ht="12.75" hidden="false" customHeight="true" outlineLevel="0" collapsed="false">
      <c r="A68" s="241" t="s">
        <v>1505</v>
      </c>
      <c r="B68" s="38" t="n">
        <v>-0.4</v>
      </c>
      <c r="C68" s="38" t="n">
        <v>-2.21</v>
      </c>
      <c r="D68" s="38" t="n">
        <v>-6.03</v>
      </c>
      <c r="E68" s="38" t="n">
        <v>-2</v>
      </c>
      <c r="F68" s="197" t="n">
        <f aca="false">SQRT((B68)^2+(C68)^2+(D68)^2)*10^(E68)</f>
        <v>0.0643467170879758</v>
      </c>
      <c r="G68" s="197" t="n">
        <f aca="false">F68-F$67</f>
        <v>0.0638653222396444</v>
      </c>
    </row>
    <row r="69" customFormat="false" ht="12.75" hidden="false" customHeight="true" outlineLevel="0" collapsed="false">
      <c r="A69" s="241" t="s">
        <v>1506</v>
      </c>
      <c r="B69" s="38" t="n">
        <v>-0.68</v>
      </c>
      <c r="C69" s="38" t="n">
        <v>-0.75</v>
      </c>
      <c r="D69" s="38" t="n">
        <v>-3.46</v>
      </c>
      <c r="E69" s="38" t="n">
        <v>-2</v>
      </c>
      <c r="F69" s="197" t="n">
        <f aca="false">SQRT((B69)^2+(C69)^2+(D69)^2)*10^(E69)</f>
        <v>0.0360506588011925</v>
      </c>
      <c r="G69" s="197" t="n">
        <f aca="false">F69-F$67</f>
        <v>0.0355692639528611</v>
      </c>
    </row>
    <row r="70" customFormat="false" ht="12.75" hidden="false" customHeight="true" outlineLevel="0" collapsed="false">
      <c r="A70" s="241" t="s">
        <v>1507</v>
      </c>
      <c r="B70" s="38" t="n">
        <v>0.08</v>
      </c>
      <c r="C70" s="38" t="n">
        <v>-0.22</v>
      </c>
      <c r="D70" s="38" t="n">
        <v>-3.51</v>
      </c>
      <c r="E70" s="38" t="n">
        <v>-2</v>
      </c>
      <c r="F70" s="197" t="n">
        <f aca="false">SQRT((B70)^2+(C70)^2+(D70)^2)*10^(E70)</f>
        <v>0.0351779760645777</v>
      </c>
      <c r="G70" s="197" t="n">
        <f aca="false">F70-F$67</f>
        <v>0.0346965812162463</v>
      </c>
    </row>
    <row r="71" customFormat="false" ht="12.75" hidden="false" customHeight="true" outlineLevel="0" collapsed="false">
      <c r="A71" s="241" t="s">
        <v>1508</v>
      </c>
      <c r="B71" s="38" t="n">
        <v>0.01</v>
      </c>
      <c r="C71" s="38" t="n">
        <v>0.16</v>
      </c>
      <c r="D71" s="38" t="n">
        <v>-2.99</v>
      </c>
      <c r="E71" s="38" t="n">
        <v>-2</v>
      </c>
      <c r="F71" s="197" t="n">
        <f aca="false">SQRT((B71)^2+(C71)^2+(D71)^2)*10^(E71)</f>
        <v>0.02994294574687</v>
      </c>
      <c r="G71" s="197" t="n">
        <f aca="false">F71-F$67</f>
        <v>0.0294615508985386</v>
      </c>
    </row>
    <row r="72" customFormat="false" ht="12.75" hidden="false" customHeight="true" outlineLevel="0" collapsed="false">
      <c r="A72" s="241" t="s">
        <v>1509</v>
      </c>
      <c r="B72" s="38" t="n">
        <v>0</v>
      </c>
      <c r="C72" s="38" t="n">
        <v>0</v>
      </c>
      <c r="D72" s="38" t="n">
        <v>-2.43</v>
      </c>
      <c r="E72" s="38" t="n">
        <v>-2</v>
      </c>
      <c r="F72" s="197" t="n">
        <f aca="false">SQRT((B72)^2+(C72)^2+(D72)^2)*10^(E72)</f>
        <v>0.0243</v>
      </c>
      <c r="G72" s="197" t="n">
        <f aca="false">F72-F$67</f>
        <v>0.0238186051516686</v>
      </c>
    </row>
    <row r="73" customFormat="false" ht="12.75" hidden="false" customHeight="true" outlineLevel="0" collapsed="false">
      <c r="A73" s="241" t="s">
        <v>1510</v>
      </c>
      <c r="B73" s="38" t="n">
        <v>0.07</v>
      </c>
      <c r="C73" s="38" t="n">
        <v>-0.17</v>
      </c>
      <c r="D73" s="38" t="n">
        <v>-2.25</v>
      </c>
      <c r="E73" s="38" t="n">
        <v>-2</v>
      </c>
      <c r="F73" s="197" t="n">
        <f aca="false">SQRT((B73)^2+(C73)^2+(D73)^2)*10^(E73)</f>
        <v>0.0225749861572494</v>
      </c>
      <c r="G73" s="197" t="n">
        <f aca="false">F73-F$67</f>
        <v>0.022093591308918</v>
      </c>
    </row>
    <row r="74" customFormat="false" ht="12.75" hidden="false" customHeight="true" outlineLevel="0" collapsed="false">
      <c r="A74" s="241" t="s">
        <v>1511</v>
      </c>
      <c r="B74" s="38" t="n">
        <v>-0.07</v>
      </c>
      <c r="C74" s="38" t="n">
        <v>0.3</v>
      </c>
      <c r="D74" s="38" t="n">
        <v>-16.36</v>
      </c>
      <c r="E74" s="38" t="n">
        <v>-3</v>
      </c>
      <c r="F74" s="197" t="n">
        <f aca="false">SQRT((B74)^2+(C74)^2+(D74)^2)*10^(E74)</f>
        <v>0.0163629001096994</v>
      </c>
      <c r="G74" s="197" t="n">
        <f aca="false">F74-F$67</f>
        <v>0.015881505261368</v>
      </c>
    </row>
    <row r="75" customFormat="false" ht="12.75" hidden="false" customHeight="true" outlineLevel="0" collapsed="false">
      <c r="A75" s="241" t="s">
        <v>1512</v>
      </c>
      <c r="B75" s="38" t="n">
        <v>3.7</v>
      </c>
      <c r="C75" s="38" t="n">
        <v>9.87</v>
      </c>
      <c r="D75" s="38" t="n">
        <v>-15.51</v>
      </c>
      <c r="E75" s="38" t="n">
        <v>-2</v>
      </c>
      <c r="F75" s="197" t="n">
        <f aca="false">SQRT((B75)^2+(C75)^2+(D75)^2)*10^(E75)</f>
        <v>0.187527864596171</v>
      </c>
      <c r="G75" s="197" t="n">
        <f aca="false">F75-F$67</f>
        <v>0.18704646974784</v>
      </c>
    </row>
    <row r="76" customFormat="false" ht="12.75" hidden="false" customHeight="true" outlineLevel="0" collapsed="false">
      <c r="A76" s="242" t="s">
        <v>1513</v>
      </c>
      <c r="B76" s="242" t="n">
        <v>-6.76</v>
      </c>
      <c r="C76" s="242" t="n">
        <v>-11.11</v>
      </c>
      <c r="D76" s="242" t="n">
        <v>-8.97</v>
      </c>
      <c r="E76" s="242" t="n">
        <v>-4</v>
      </c>
      <c r="F76" s="243" t="n">
        <f aca="false">SQRT((B76)^2+(C76)^2+(D76)^2)*10^(E76)</f>
        <v>0.00157984366315152</v>
      </c>
      <c r="G76" s="243" t="n">
        <f aca="false">F76-F$67</f>
        <v>0.00109844881482013</v>
      </c>
      <c r="H76" s="38" t="s">
        <v>1514</v>
      </c>
    </row>
    <row r="77" customFormat="false" ht="12.75" hidden="false" customHeight="true" outlineLevel="0" collapsed="false">
      <c r="A77" s="241" t="s">
        <v>1515</v>
      </c>
      <c r="B77" s="38" t="n">
        <v>0.03</v>
      </c>
      <c r="C77" s="38" t="n">
        <v>0.01</v>
      </c>
      <c r="D77" s="38" t="n">
        <v>-2</v>
      </c>
      <c r="E77" s="38" t="n">
        <v>-2</v>
      </c>
      <c r="F77" s="197" t="n">
        <f aca="false">SQRT((B77)^2+(C77)^2+(D77)^2)*10^(E77)</f>
        <v>0.0200024998437695</v>
      </c>
      <c r="G77" s="197" t="n">
        <f aca="false">F77-F$67</f>
        <v>0.0195211049954381</v>
      </c>
    </row>
    <row r="78" customFormat="false" ht="12.75" hidden="false" customHeight="true" outlineLevel="0" collapsed="false">
      <c r="A78" s="241" t="s">
        <v>1516</v>
      </c>
      <c r="B78" s="38" t="n">
        <v>-0.16</v>
      </c>
      <c r="C78" s="38" t="n">
        <v>0.26</v>
      </c>
      <c r="D78" s="38" t="n">
        <v>-16.41</v>
      </c>
      <c r="E78" s="38" t="n">
        <v>-3</v>
      </c>
      <c r="F78" s="197" t="n">
        <f aca="false">SQRT((B78)^2+(C78)^2+(D78)^2)*10^(E78)</f>
        <v>0.0164128394862071</v>
      </c>
      <c r="G78" s="197" t="n">
        <f aca="false">F78-F$67</f>
        <v>0.0159314446378757</v>
      </c>
    </row>
    <row r="79" customFormat="false" ht="12.75" hidden="false" customHeight="true" outlineLevel="0" collapsed="false">
      <c r="A79" s="241" t="s">
        <v>1517</v>
      </c>
      <c r="B79" s="38" t="n">
        <v>2.6</v>
      </c>
      <c r="C79" s="38" t="n">
        <v>-0.63</v>
      </c>
      <c r="D79" s="38" t="n">
        <v>-19.74</v>
      </c>
      <c r="E79" s="38" t="n">
        <v>-3</v>
      </c>
      <c r="F79" s="197" t="n">
        <f aca="false">SQRT((B79)^2+(C79)^2+(D79)^2)*10^(E79)</f>
        <v>0.0199204543120884</v>
      </c>
      <c r="G79" s="197" t="n">
        <f aca="false">F79-F$67</f>
        <v>0.019439059463757</v>
      </c>
    </row>
    <row r="80" customFormat="false" ht="12.75" hidden="false" customHeight="true" outlineLevel="0" collapsed="false">
      <c r="A80" s="241" t="s">
        <v>1518</v>
      </c>
      <c r="B80" s="38" t="n">
        <v>0.13</v>
      </c>
      <c r="C80" s="38" t="n">
        <v>-0.24</v>
      </c>
      <c r="D80" s="38" t="n">
        <v>-3.45</v>
      </c>
      <c r="E80" s="38" t="n">
        <v>-2</v>
      </c>
      <c r="F80" s="197" t="n">
        <f aca="false">SQRT((B80)^2+(C80)^2+(D80)^2)*10^(E80)</f>
        <v>0.0346078025884337</v>
      </c>
      <c r="G80" s="197" t="n">
        <f aca="false">F80-F$67</f>
        <v>0.0341264077401023</v>
      </c>
    </row>
    <row r="81" customFormat="false" ht="12.75" hidden="false" customHeight="true" outlineLevel="0" collapsed="false">
      <c r="A81" s="241" t="s">
        <v>1519</v>
      </c>
      <c r="B81" s="38" t="n">
        <v>1.73</v>
      </c>
      <c r="C81" s="38" t="n">
        <v>0.11</v>
      </c>
      <c r="D81" s="38" t="n">
        <v>-2.78</v>
      </c>
      <c r="E81" s="38" t="n">
        <v>-2</v>
      </c>
      <c r="F81" s="197" t="n">
        <f aca="false">SQRT((B81)^2+(C81)^2+(D81)^2)*10^(E81)</f>
        <v>0.0327618680786063</v>
      </c>
      <c r="G81" s="197" t="n">
        <f aca="false">F81-F$67</f>
        <v>0.0322804732302749</v>
      </c>
    </row>
    <row r="82" customFormat="false" ht="12.75" hidden="false" customHeight="true" outlineLevel="0" collapsed="false">
      <c r="A82" s="241" t="s">
        <v>1520</v>
      </c>
      <c r="B82" s="38" t="n">
        <v>-2.62</v>
      </c>
      <c r="C82" s="38" t="n">
        <v>0.2</v>
      </c>
      <c r="D82" s="38" t="n">
        <v>-2.67</v>
      </c>
      <c r="E82" s="38" t="n">
        <v>-2</v>
      </c>
      <c r="F82" s="197" t="n">
        <f aca="false">SQRT((B82)^2+(C82)^2+(D82)^2)*10^(E82)</f>
        <v>0.0374610464349302</v>
      </c>
      <c r="G82" s="197" t="n">
        <f aca="false">F82-F$67</f>
        <v>0.0369796515865989</v>
      </c>
    </row>
    <row r="83" customFormat="false" ht="12.75" hidden="false" customHeight="true" outlineLevel="0" collapsed="false">
      <c r="A83" s="239" t="s">
        <v>1512</v>
      </c>
      <c r="B83" s="239" t="n">
        <v>3.15</v>
      </c>
      <c r="C83" s="239" t="n">
        <v>9.55</v>
      </c>
      <c r="D83" s="239" t="n">
        <v>-15.43</v>
      </c>
      <c r="E83" s="239" t="n">
        <v>-2</v>
      </c>
      <c r="F83" s="240" t="n">
        <f aca="false">SQRT((B83)^2+(C83)^2+(D83)^2)*10^(E83)</f>
        <v>0.184176518590183</v>
      </c>
      <c r="G83" s="240" t="n">
        <f aca="false">F83-F$67</f>
        <v>0.183695123741852</v>
      </c>
      <c r="H83" s="1" t="s">
        <v>1521</v>
      </c>
    </row>
    <row r="84" customFormat="false" ht="12.75" hidden="false" customHeight="true" outlineLevel="0" collapsed="false">
      <c r="A84" s="237" t="s">
        <v>1493</v>
      </c>
      <c r="B84" s="237" t="n">
        <v>0.03</v>
      </c>
      <c r="C84" s="237" t="n">
        <v>0.11</v>
      </c>
      <c r="D84" s="237" t="n">
        <v>-5.03</v>
      </c>
      <c r="E84" s="237" t="n">
        <v>-4</v>
      </c>
      <c r="F84" s="238" t="n">
        <f aca="false">SQRT((B84)^2+(C84)^2+(D84)^2)*10^(E84)</f>
        <v>0.000503129208056936</v>
      </c>
      <c r="G84" s="238" t="n">
        <f aca="false">F84-F$84</f>
        <v>0</v>
      </c>
    </row>
    <row r="85" customFormat="false" ht="12.75" hidden="false" customHeight="true" outlineLevel="0" collapsed="false">
      <c r="A85" s="38" t="s">
        <v>1522</v>
      </c>
      <c r="B85" s="38" t="n">
        <v>-1.04</v>
      </c>
      <c r="C85" s="38" t="n">
        <v>-0.44</v>
      </c>
      <c r="D85" s="38" t="n">
        <v>-18.79</v>
      </c>
      <c r="E85" s="38" t="n">
        <v>-3</v>
      </c>
      <c r="F85" s="197" t="n">
        <f aca="false">SQRT((B85)^2+(C85)^2+(D85)^2)*10^(E85)</f>
        <v>0.0188239023584378</v>
      </c>
      <c r="G85" s="197" t="n">
        <f aca="false">F85-F$84</f>
        <v>0.0183207731503809</v>
      </c>
    </row>
    <row r="86" customFormat="false" ht="12.75" hidden="false" customHeight="true" outlineLevel="0" collapsed="false">
      <c r="A86" s="38" t="s">
        <v>1523</v>
      </c>
      <c r="B86" s="38" t="n">
        <v>0.14</v>
      </c>
      <c r="C86" s="38" t="n">
        <v>0.66</v>
      </c>
      <c r="D86" s="38" t="n">
        <v>-19.51</v>
      </c>
      <c r="E86" s="38" t="n">
        <v>-3</v>
      </c>
      <c r="F86" s="197" t="n">
        <f aca="false">SQRT((B86)^2+(C86)^2+(D86)^2)*10^(E86)</f>
        <v>0.019521662326759</v>
      </c>
      <c r="G86" s="197" t="n">
        <f aca="false">F86-F$84</f>
        <v>0.019018533118702</v>
      </c>
    </row>
    <row r="87" customFormat="false" ht="12.75" hidden="false" customHeight="true" outlineLevel="0" collapsed="false">
      <c r="A87" s="244" t="s">
        <v>1493</v>
      </c>
      <c r="B87" s="245" t="n">
        <v>0</v>
      </c>
      <c r="C87" s="245" t="n">
        <v>-0.03</v>
      </c>
      <c r="D87" s="245" t="n">
        <v>-5.33</v>
      </c>
      <c r="E87" s="244" t="n">
        <v>-4</v>
      </c>
      <c r="F87" s="246" t="n">
        <f aca="false">SQRT((B87)^2+(C87)^2+(D87)^2)*10^(E87)</f>
        <v>0.000533008442709869</v>
      </c>
      <c r="G87" s="246" t="n">
        <f aca="false">F87-F$87</f>
        <v>0</v>
      </c>
    </row>
    <row r="88" customFormat="false" ht="12.75" hidden="false" customHeight="true" outlineLevel="0" collapsed="false">
      <c r="A88" s="1" t="s">
        <v>1507</v>
      </c>
      <c r="B88" s="247" t="n">
        <v>-0.14</v>
      </c>
      <c r="C88" s="247" t="n">
        <v>0</v>
      </c>
      <c r="D88" s="247" t="n">
        <v>-3.92</v>
      </c>
      <c r="E88" s="1" t="n">
        <v>-2</v>
      </c>
      <c r="F88" s="248" t="n">
        <f aca="false">SQRT((B88)^2+(C88)^2+(D88)^2)*10^(E88)</f>
        <v>0.0392249920331413</v>
      </c>
      <c r="G88" s="248" t="n">
        <f aca="false">F88-F$87</f>
        <v>0.0386919835904315</v>
      </c>
    </row>
    <row r="89" customFormat="false" ht="12.75" hidden="false" customHeight="true" outlineLevel="0" collapsed="false">
      <c r="A89" s="1" t="s">
        <v>1524</v>
      </c>
      <c r="B89" s="247" t="n">
        <v>0.12</v>
      </c>
      <c r="C89" s="247" t="n">
        <v>-0.52</v>
      </c>
      <c r="D89" s="247" t="n">
        <v>-15.22</v>
      </c>
      <c r="E89" s="1" t="n">
        <v>-3</v>
      </c>
      <c r="F89" s="248" t="n">
        <f aca="false">SQRT((B89)^2+(C89)^2+(D89)^2)*10^(E89)</f>
        <v>0.0152293532364313</v>
      </c>
      <c r="G89" s="248" t="n">
        <f aca="false">F89-F$87</f>
        <v>0.0146963447937214</v>
      </c>
    </row>
    <row r="90" customFormat="false" ht="12.75" hidden="false" customHeight="true" outlineLevel="0" collapsed="false">
      <c r="A90" s="1" t="s">
        <v>1525</v>
      </c>
      <c r="B90" s="247" t="n">
        <v>0.03</v>
      </c>
      <c r="C90" s="247" t="n">
        <v>-2.06</v>
      </c>
      <c r="D90" s="247" t="n">
        <v>-12.07</v>
      </c>
      <c r="E90" s="1" t="n">
        <v>-3</v>
      </c>
      <c r="F90" s="248" t="n">
        <f aca="false">SQRT((B90)^2+(C90)^2+(D90)^2)*10^(E90)</f>
        <v>0.0122445661417626</v>
      </c>
      <c r="G90" s="248" t="n">
        <f aca="false">F90-F$87</f>
        <v>0.0117115576990528</v>
      </c>
    </row>
    <row r="91" customFormat="false" ht="12.75" hidden="false" customHeight="true" outlineLevel="0" collapsed="false">
      <c r="A91" s="1" t="s">
        <v>1526</v>
      </c>
      <c r="B91" s="247" t="n">
        <v>0.02</v>
      </c>
      <c r="C91" s="247" t="n">
        <v>-0.71</v>
      </c>
      <c r="D91" s="247" t="n">
        <v>-2.24</v>
      </c>
      <c r="E91" s="1" t="n">
        <v>-2</v>
      </c>
      <c r="F91" s="248" t="n">
        <f aca="false">SQRT((B91)^2+(C91)^2+(D91)^2)*10^(E91)</f>
        <v>0.0234991489207588</v>
      </c>
      <c r="G91" s="248" t="n">
        <f aca="false">F91-F$87</f>
        <v>0.0229661404780489</v>
      </c>
    </row>
    <row r="92" customFormat="false" ht="12.75" hidden="false" customHeight="true" outlineLevel="0" collapsed="false">
      <c r="A92" s="1" t="s">
        <v>1505</v>
      </c>
      <c r="B92" s="247" t="n">
        <v>1.92</v>
      </c>
      <c r="C92" s="247" t="n">
        <v>0.82</v>
      </c>
      <c r="D92" s="247" t="n">
        <v>-4.7</v>
      </c>
      <c r="E92" s="1" t="n">
        <v>-2</v>
      </c>
      <c r="F92" s="248" t="n">
        <f aca="false">SQRT((B92)^2+(C92)^2+(D92)^2)*10^(E92)</f>
        <v>0.0514283968251004</v>
      </c>
      <c r="G92" s="248" t="n">
        <f aca="false">F92-F$87</f>
        <v>0.0508953883823906</v>
      </c>
    </row>
    <row r="93" customFormat="false" ht="12.75" hidden="false" customHeight="true" outlineLevel="0" collapsed="false">
      <c r="A93" s="244" t="s">
        <v>1493</v>
      </c>
      <c r="B93" s="245" t="n">
        <v>-0.05</v>
      </c>
      <c r="C93" s="245" t="n">
        <v>0.03</v>
      </c>
      <c r="D93" s="245" t="n">
        <v>-5.26</v>
      </c>
      <c r="E93" s="244" t="n">
        <v>-4</v>
      </c>
      <c r="F93" s="246" t="n">
        <f aca="false">SQRT((B93)^2+(C93)^2+(D93)^2)*10^(E93)</f>
        <v>0.000526032318398784</v>
      </c>
      <c r="G93" s="246" t="n">
        <f aca="false">F93-F$93</f>
        <v>0</v>
      </c>
    </row>
    <row r="94" customFormat="false" ht="12.75" hidden="false" customHeight="true" outlineLevel="0" collapsed="false">
      <c r="A94" s="1" t="s">
        <v>1516</v>
      </c>
      <c r="B94" s="247" t="n">
        <v>-0.14</v>
      </c>
      <c r="C94" s="247" t="n">
        <v>1.01</v>
      </c>
      <c r="D94" s="247" t="n">
        <v>-17.13</v>
      </c>
      <c r="E94" s="1" t="n">
        <v>-3</v>
      </c>
      <c r="F94" s="248" t="n">
        <f aca="false">SQRT((B94)^2+(C94)^2+(D94)^2)*10^(E94)</f>
        <v>0.0171603205098273</v>
      </c>
      <c r="G94" s="248" t="n">
        <f aca="false">F94-F$93</f>
        <v>0.0166342881914285</v>
      </c>
    </row>
    <row r="95" customFormat="false" ht="12.75" hidden="false" customHeight="true" outlineLevel="0" collapsed="false">
      <c r="A95" s="1" t="s">
        <v>1527</v>
      </c>
      <c r="B95" s="247" t="n">
        <v>-1.1</v>
      </c>
      <c r="C95" s="247" t="n">
        <v>0.31</v>
      </c>
      <c r="D95" s="247" t="n">
        <v>-9.02</v>
      </c>
      <c r="E95" s="1" t="n">
        <v>-3</v>
      </c>
      <c r="F95" s="248" t="n">
        <f aca="false">SQRT((B95)^2+(C95)^2+(D95)^2)*10^(E95)</f>
        <v>0.0090921119658746</v>
      </c>
      <c r="G95" s="248" t="n">
        <f aca="false">F95-F$93</f>
        <v>0.00856607964747581</v>
      </c>
    </row>
    <row r="96" customFormat="false" ht="12.75" hidden="false" customHeight="true" outlineLevel="0" collapsed="false">
      <c r="A96" s="1" t="s">
        <v>1528</v>
      </c>
      <c r="B96" s="247" t="n">
        <v>0.15</v>
      </c>
      <c r="C96" s="247" t="n">
        <v>-0.11</v>
      </c>
      <c r="D96" s="247" t="n">
        <v>-7.03</v>
      </c>
      <c r="E96" s="1" t="n">
        <v>-3</v>
      </c>
      <c r="F96" s="248" t="n">
        <f aca="false">SQRT((B96)^2+(C96)^2+(D96)^2)*10^(E96)</f>
        <v>0.00703246045136409</v>
      </c>
      <c r="G96" s="248" t="n">
        <f aca="false">F96-F$93</f>
        <v>0.00650642813296531</v>
      </c>
    </row>
    <row r="97" customFormat="false" ht="12.75" hidden="false" customHeight="true" outlineLevel="0" collapsed="false">
      <c r="A97" s="249" t="s">
        <v>1493</v>
      </c>
      <c r="B97" s="249" t="n">
        <v>0.14</v>
      </c>
      <c r="C97" s="249" t="n">
        <v>0.08</v>
      </c>
      <c r="D97" s="249" t="n">
        <v>-5.02</v>
      </c>
      <c r="E97" s="249" t="n">
        <v>-4</v>
      </c>
      <c r="F97" s="250" t="n">
        <f aca="false">SQRT((B97)^2+(C97)^2+(D97)^2)*10^(E97)</f>
        <v>0.000502258897382615</v>
      </c>
      <c r="G97" s="250" t="n">
        <f aca="false">F97-F$97</f>
        <v>0</v>
      </c>
    </row>
    <row r="98" customFormat="false" ht="12.75" hidden="false" customHeight="true" outlineLevel="0" collapsed="false">
      <c r="A98" s="1" t="s">
        <v>1529</v>
      </c>
      <c r="B98" s="1" t="n">
        <v>-2.44</v>
      </c>
      <c r="C98" s="1" t="n">
        <v>0.59</v>
      </c>
      <c r="D98" s="1" t="n">
        <v>-8.66</v>
      </c>
      <c r="E98" s="1" t="n">
        <v>-3</v>
      </c>
      <c r="F98" s="248" t="n">
        <f aca="false">SQRT((B98)^2+(C98)^2+(D98)^2)*10^(E98)</f>
        <v>0.00901650153884532</v>
      </c>
      <c r="G98" s="248" t="n">
        <f aca="false">F98-F$97</f>
        <v>0.0085142426414627</v>
      </c>
    </row>
    <row r="99" customFormat="false" ht="12.75" hidden="false" customHeight="true" outlineLevel="0" collapsed="false">
      <c r="A99" s="1" t="s">
        <v>1508</v>
      </c>
      <c r="B99" s="1" t="n">
        <v>-0.05</v>
      </c>
      <c r="C99" s="1" t="n">
        <v>-0.78</v>
      </c>
      <c r="D99" s="1" t="n">
        <v>-12.94</v>
      </c>
      <c r="E99" s="1" t="n">
        <v>-3</v>
      </c>
      <c r="F99" s="248" t="n">
        <f aca="false">SQRT((B99)^2+(C99)^2+(D99)^2)*10^(E99)</f>
        <v>0.0129635836094808</v>
      </c>
      <c r="G99" s="248" t="n">
        <f aca="false">F99-F$97</f>
        <v>0.0124613247120982</v>
      </c>
    </row>
    <row r="100" customFormat="false" ht="12.75" hidden="false" customHeight="true" outlineLevel="0" collapsed="false">
      <c r="A100" s="1" t="s">
        <v>1530</v>
      </c>
      <c r="B100" s="1" t="n">
        <v>-0.65</v>
      </c>
      <c r="C100" s="1" t="n">
        <v>0.86</v>
      </c>
      <c r="D100" s="1" t="n">
        <v>-16.75</v>
      </c>
      <c r="E100" s="1" t="n">
        <v>-3</v>
      </c>
      <c r="F100" s="248" t="n">
        <f aca="false">SQRT((B100)^2+(C100)^2+(D100)^2)*10^(E100)</f>
        <v>0.0167846537050962</v>
      </c>
      <c r="G100" s="248" t="n">
        <f aca="false">F100-F$97</f>
        <v>0.0162823948077136</v>
      </c>
    </row>
    <row r="101" customFormat="false" ht="12.75" hidden="false" customHeight="true" outlineLevel="0" collapsed="false">
      <c r="A101" s="1" t="s">
        <v>1531</v>
      </c>
      <c r="B101" s="1" t="n">
        <v>6.67</v>
      </c>
      <c r="C101" s="1" t="n">
        <v>-6.3</v>
      </c>
      <c r="D101" s="1" t="n">
        <v>-2.97</v>
      </c>
      <c r="E101" s="1" t="n">
        <v>-4</v>
      </c>
      <c r="F101" s="248" t="n">
        <f aca="false">SQRT((B101)^2+(C101)^2+(D101)^2)*10^(E101)</f>
        <v>0.000964364039147043</v>
      </c>
      <c r="G101" s="248" t="n">
        <f aca="false">F101-F$97</f>
        <v>0.000462105141764428</v>
      </c>
    </row>
    <row r="102" customFormat="false" ht="12.75" hidden="false" customHeight="true" outlineLevel="0" collapsed="false">
      <c r="A102" s="1" t="s">
        <v>1532</v>
      </c>
      <c r="B102" s="1" t="n">
        <v>-0.04</v>
      </c>
      <c r="C102" s="1" t="n">
        <v>-8.32</v>
      </c>
      <c r="D102" s="1" t="n">
        <v>-9.63</v>
      </c>
      <c r="E102" s="1" t="n">
        <v>-3</v>
      </c>
      <c r="F102" s="248" t="n">
        <f aca="false">SQRT((B102)^2+(C102)^2+(D102)^2)*10^(E102)</f>
        <v>0.012726385975602</v>
      </c>
      <c r="G102" s="248" t="n">
        <f aca="false">F102-F$97</f>
        <v>0.0122241270782194</v>
      </c>
    </row>
    <row r="103" customFormat="false" ht="12.75" hidden="false" customHeight="true" outlineLevel="0" collapsed="false">
      <c r="A103" s="1" t="s">
        <v>1533</v>
      </c>
      <c r="B103" s="1" t="n">
        <v>-0.48</v>
      </c>
      <c r="C103" s="1" t="n">
        <v>-0.93</v>
      </c>
      <c r="D103" s="1" t="n">
        <v>-2</v>
      </c>
      <c r="E103" s="1" t="n">
        <v>-2</v>
      </c>
      <c r="F103" s="248" t="n">
        <f aca="false">SQRT((B103)^2+(C103)^2+(D103)^2)*10^(E103)</f>
        <v>0.022572771207807</v>
      </c>
      <c r="G103" s="248" t="n">
        <f aca="false">F103-F$97</f>
        <v>0.0220705123104244</v>
      </c>
    </row>
    <row r="104" customFormat="false" ht="12.75" hidden="false" customHeight="true" outlineLevel="0" collapsed="false">
      <c r="A104" s="1" t="s">
        <v>1520</v>
      </c>
      <c r="B104" s="1" t="n">
        <v>0.04</v>
      </c>
      <c r="C104" s="1" t="n">
        <v>-0.73</v>
      </c>
      <c r="D104" s="1" t="n">
        <v>-3.47</v>
      </c>
      <c r="E104" s="1" t="n">
        <v>-2</v>
      </c>
      <c r="F104" s="248" t="n">
        <f aca="false">SQRT((B104)^2+(C104)^2+(D104)^2)*10^(E104)</f>
        <v>0.0354618104444768</v>
      </c>
      <c r="G104" s="248" t="n">
        <f aca="false">F104-F$97</f>
        <v>0.0349595515470941</v>
      </c>
    </row>
    <row r="105" customFormat="false" ht="12.75" hidden="false" customHeight="true" outlineLevel="0" collapsed="false">
      <c r="A105" s="249" t="s">
        <v>1493</v>
      </c>
      <c r="B105" s="249" t="n">
        <v>-0.07</v>
      </c>
      <c r="C105" s="249" t="n">
        <v>0</v>
      </c>
      <c r="D105" s="249" t="n">
        <v>-4.86</v>
      </c>
      <c r="E105" s="249" t="n">
        <v>-4</v>
      </c>
      <c r="F105" s="250" t="n">
        <f aca="false">SQRT((B105)^2+(C105)^2+(D105)^2)*10^(E105)</f>
        <v>0.000486050408908377</v>
      </c>
      <c r="G105" s="250" t="n">
        <f aca="false">F105-F$105</f>
        <v>0</v>
      </c>
    </row>
    <row r="106" customFormat="false" ht="12.75" hidden="false" customHeight="true" outlineLevel="0" collapsed="false">
      <c r="A106" s="1" t="s">
        <v>1512</v>
      </c>
      <c r="B106" s="1" t="n">
        <v>-2.03</v>
      </c>
      <c r="C106" s="1" t="n">
        <v>-3.32</v>
      </c>
      <c r="D106" s="1" t="n">
        <v>-17.88</v>
      </c>
      <c r="E106" s="1" t="n">
        <v>-3</v>
      </c>
      <c r="F106" s="248" t="n">
        <f aca="false">SQRT((B106)^2+(C106)^2+(D106)^2)*10^(E106)</f>
        <v>0.0182985709824565</v>
      </c>
      <c r="G106" s="248" t="n">
        <f aca="false">F106-F$105</f>
        <v>0.0178125205735481</v>
      </c>
    </row>
    <row r="107" customFormat="false" ht="12.75" hidden="false" customHeight="true" outlineLevel="0" collapsed="false">
      <c r="A107" s="1" t="s">
        <v>1510</v>
      </c>
      <c r="B107" s="1" t="n">
        <v>0.07</v>
      </c>
      <c r="C107" s="1" t="n">
        <v>-0.05</v>
      </c>
      <c r="D107" s="1" t="n">
        <v>-2.44</v>
      </c>
      <c r="E107" s="1" t="n">
        <v>-2</v>
      </c>
      <c r="F107" s="248" t="n">
        <f aca="false">SQRT((B107)^2+(C107)^2+(D107)^2)*10^(E107)</f>
        <v>0.0244151592253665</v>
      </c>
      <c r="G107" s="248" t="n">
        <f aca="false">F107-F$105</f>
        <v>0.0239291088164581</v>
      </c>
    </row>
    <row r="108" customFormat="false" ht="12.75" hidden="false" customHeight="true" outlineLevel="0" collapsed="false">
      <c r="A108" s="1" t="s">
        <v>1534</v>
      </c>
      <c r="B108" s="1" t="n">
        <v>-1.06</v>
      </c>
      <c r="C108" s="1" t="n">
        <v>-1.27</v>
      </c>
      <c r="D108" s="1" t="n">
        <v>-10.82</v>
      </c>
      <c r="E108" s="1" t="n">
        <v>-3</v>
      </c>
      <c r="F108" s="248" t="n">
        <f aca="false">SQRT((B108)^2+(C108)^2+(D108)^2)*10^(E108)</f>
        <v>0.0109457251929692</v>
      </c>
      <c r="G108" s="248" t="n">
        <f aca="false">F108-F$105</f>
        <v>0.0104596747840608</v>
      </c>
    </row>
    <row r="109" customFormat="false" ht="12.75" hidden="false" customHeight="true" outlineLevel="0" collapsed="false">
      <c r="A109" s="1" t="s">
        <v>1535</v>
      </c>
      <c r="B109" s="1" t="n">
        <v>-0.73</v>
      </c>
      <c r="C109" s="1" t="n">
        <v>-0.11</v>
      </c>
      <c r="D109" s="1" t="n">
        <v>-8.39</v>
      </c>
      <c r="E109" s="1" t="n">
        <v>-3</v>
      </c>
      <c r="F109" s="248" t="n">
        <f aca="false">SQRT((B109)^2+(C109)^2+(D109)^2)*10^(E109)</f>
        <v>0.00842241651784095</v>
      </c>
      <c r="G109" s="248" t="n">
        <f aca="false">F109-F$105</f>
        <v>0.00793636610893257</v>
      </c>
    </row>
    <row r="110" customFormat="false" ht="12.75" hidden="false" customHeight="true" outlineLevel="0" collapsed="false">
      <c r="A110" s="1" t="s">
        <v>1536</v>
      </c>
      <c r="B110" s="1" t="n">
        <v>-1.46</v>
      </c>
      <c r="C110" s="1" t="n">
        <v>0.34</v>
      </c>
      <c r="D110" s="1" t="n">
        <v>-2.02</v>
      </c>
      <c r="E110" s="1" t="n">
        <v>-2</v>
      </c>
      <c r="F110" s="248" t="n">
        <f aca="false">SQRT((B110)^2+(C110)^2+(D110)^2)*10^(E110)</f>
        <v>0.0251547212268393</v>
      </c>
      <c r="G110" s="248" t="n">
        <f aca="false">F110-F$105</f>
        <v>0.0246686708179309</v>
      </c>
    </row>
    <row r="111" customFormat="false" ht="12.75" hidden="false" customHeight="true" outlineLevel="0" collapsed="false">
      <c r="A111" s="249" t="s">
        <v>1493</v>
      </c>
      <c r="B111" s="249" t="n">
        <v>0.2</v>
      </c>
      <c r="C111" s="249" t="n">
        <v>0.03</v>
      </c>
      <c r="D111" s="249" t="n">
        <v>-5.05</v>
      </c>
      <c r="E111" s="249" t="n">
        <v>-4</v>
      </c>
      <c r="F111" s="250" t="n">
        <f aca="false">SQRT((B111)^2+(C111)^2+(D111)^2)*10^(E111)</f>
        <v>0.000505404788263823</v>
      </c>
      <c r="G111" s="250" t="n">
        <f aca="false">F111-F$111</f>
        <v>0</v>
      </c>
    </row>
    <row r="112" customFormat="false" ht="12.75" hidden="false" customHeight="true" outlineLevel="0" collapsed="false">
      <c r="A112" s="1" t="s">
        <v>1537</v>
      </c>
      <c r="B112" s="1" t="n">
        <v>-0.22</v>
      </c>
      <c r="C112" s="1" t="n">
        <v>-1.51</v>
      </c>
      <c r="D112" s="1" t="n">
        <v>-5.14</v>
      </c>
      <c r="E112" s="1" t="n">
        <v>-3</v>
      </c>
      <c r="F112" s="248" t="n">
        <f aca="false">SQRT((B112)^2+(C112)^2+(D112)^2)*10^(E112)</f>
        <v>0.00536172546854089</v>
      </c>
      <c r="G112" s="248" t="n">
        <f aca="false">F112-F$111</f>
        <v>0.00485632068027706</v>
      </c>
    </row>
    <row r="113" customFormat="false" ht="12.75" hidden="false" customHeight="true" outlineLevel="0" collapsed="false">
      <c r="A113" s="1" t="s">
        <v>1538</v>
      </c>
      <c r="B113" s="1" t="n">
        <v>0.17</v>
      </c>
      <c r="C113" s="1" t="n">
        <v>-0.31</v>
      </c>
      <c r="D113" s="1" t="n">
        <v>-9.95</v>
      </c>
      <c r="E113" s="1" t="n">
        <v>-3</v>
      </c>
      <c r="F113" s="248" t="n">
        <f aca="false">SQRT((B113)^2+(C113)^2+(D113)^2)*10^(E113)</f>
        <v>0.00995627942556857</v>
      </c>
      <c r="G113" s="248" t="n">
        <f aca="false">F113-F$111</f>
        <v>0.00945087463730475</v>
      </c>
    </row>
    <row r="114" customFormat="false" ht="12.75" hidden="false" customHeight="true" outlineLevel="0" collapsed="false">
      <c r="A114" s="1" t="s">
        <v>1539</v>
      </c>
      <c r="B114" s="1" t="n">
        <v>0.21</v>
      </c>
      <c r="C114" s="1" t="n">
        <v>0.9</v>
      </c>
      <c r="D114" s="1" t="n">
        <v>-6.31</v>
      </c>
      <c r="E114" s="1" t="n">
        <v>-3</v>
      </c>
      <c r="F114" s="248" t="n">
        <f aca="false">SQRT((B114)^2+(C114)^2+(D114)^2)*10^(E114)</f>
        <v>0.0063773191859903</v>
      </c>
      <c r="G114" s="248" t="n">
        <f aca="false">F114-F$111</f>
        <v>0.00587191439772648</v>
      </c>
    </row>
    <row r="115" customFormat="false" ht="12.75" hidden="false" customHeight="true" outlineLevel="0" collapsed="false">
      <c r="A115" s="249" t="s">
        <v>1493</v>
      </c>
      <c r="B115" s="249" t="n">
        <v>-0.01</v>
      </c>
      <c r="C115" s="249" t="n">
        <v>0.17</v>
      </c>
      <c r="D115" s="249" t="n">
        <v>-5.19</v>
      </c>
      <c r="E115" s="249" t="n">
        <v>-4</v>
      </c>
      <c r="F115" s="250" t="n">
        <f aca="false">SQRT((B115)^2+(C115)^2+(D115)^2)*10^(E115)</f>
        <v>0.000519279308272533</v>
      </c>
      <c r="G115" s="250" t="n">
        <f aca="false">F115-F$115</f>
        <v>0</v>
      </c>
    </row>
    <row r="116" customFormat="false" ht="12.75" hidden="false" customHeight="true" outlineLevel="0" collapsed="false">
      <c r="A116" s="1" t="s">
        <v>1540</v>
      </c>
      <c r="B116" s="1" t="n">
        <v>0.85</v>
      </c>
      <c r="C116" s="1" t="n">
        <v>-0.75</v>
      </c>
      <c r="D116" s="1" t="n">
        <v>-12.01</v>
      </c>
      <c r="E116" s="1" t="n">
        <v>-3</v>
      </c>
      <c r="F116" s="248" t="n">
        <f aca="false">SQRT((B116)^2+(C116)^2+(D116)^2)*10^(E116)</f>
        <v>0.0120633784654217</v>
      </c>
      <c r="G116" s="248" t="n">
        <f aca="false">F116-F$115</f>
        <v>0.0115440991571492</v>
      </c>
    </row>
    <row r="117" customFormat="false" ht="12.75" hidden="false" customHeight="true" outlineLevel="0" collapsed="false">
      <c r="A117" s="1" t="s">
        <v>1541</v>
      </c>
      <c r="B117" s="1" t="n">
        <v>0.88</v>
      </c>
      <c r="C117" s="1" t="n">
        <v>-1.99</v>
      </c>
      <c r="D117" s="1" t="n">
        <v>-8.61</v>
      </c>
      <c r="E117" s="1" t="n">
        <v>-3</v>
      </c>
      <c r="F117" s="248" t="n">
        <f aca="false">SQRT((B117)^2+(C117)^2+(D117)^2)*10^(E117)</f>
        <v>0.00888068691036904</v>
      </c>
      <c r="G117" s="248" t="n">
        <f aca="false">F117-F$115</f>
        <v>0.00836140760209651</v>
      </c>
    </row>
    <row r="118" customFormat="false" ht="12.75" hidden="false" customHeight="true" outlineLevel="0" collapsed="false">
      <c r="A118" s="1" t="s">
        <v>1542</v>
      </c>
      <c r="B118" s="1" t="n">
        <v>0.35</v>
      </c>
      <c r="C118" s="1" t="n">
        <v>-0.13</v>
      </c>
      <c r="D118" s="1" t="n">
        <v>-5.36</v>
      </c>
      <c r="E118" s="1" t="n">
        <v>-3</v>
      </c>
      <c r="F118" s="248" t="n">
        <f aca="false">SQRT((B118)^2+(C118)^2+(D118)^2)*10^(E118)</f>
        <v>0.00537298799551981</v>
      </c>
      <c r="G118" s="248" t="n">
        <f aca="false">F118-F$115</f>
        <v>0.00485370868724728</v>
      </c>
    </row>
    <row r="119" customFormat="false" ht="12.75" hidden="false" customHeight="true" outlineLevel="0" collapsed="false">
      <c r="A119" s="1" t="s">
        <v>1543</v>
      </c>
      <c r="B119" s="1" t="n">
        <v>-0.39</v>
      </c>
      <c r="C119" s="1" t="n">
        <v>0.05</v>
      </c>
      <c r="D119" s="1" t="n">
        <v>-9.89</v>
      </c>
      <c r="E119" s="1" t="n">
        <v>-3</v>
      </c>
      <c r="F119" s="248" t="n">
        <f aca="false">SQRT((B119)^2+(C119)^2+(D119)^2)*10^(E119)</f>
        <v>0.00989781288972468</v>
      </c>
      <c r="G119" s="248" t="n">
        <f aca="false">F119-F$115</f>
        <v>0.00937853358145215</v>
      </c>
    </row>
    <row r="120" customFormat="false" ht="12.75" hidden="false" customHeight="true" outlineLevel="0" collapsed="false">
      <c r="A120" s="1" t="s">
        <v>1544</v>
      </c>
      <c r="B120" s="1" t="n">
        <v>5.65</v>
      </c>
      <c r="C120" s="1" t="n">
        <v>-1.52</v>
      </c>
      <c r="D120" s="1" t="n">
        <v>-18.11</v>
      </c>
      <c r="E120" s="1" t="n">
        <v>-3</v>
      </c>
      <c r="F120" s="248" t="n">
        <f aca="false">SQRT((B120)^2+(C120)^2+(D120)^2)*10^(E120)</f>
        <v>0.0190316841083494</v>
      </c>
      <c r="G120" s="248" t="n">
        <f aca="false">F120-F$115</f>
        <v>0.0185124048000769</v>
      </c>
    </row>
    <row r="121" customFormat="false" ht="12.75" hidden="false" customHeight="true" outlineLevel="0" collapsed="false">
      <c r="A121" s="1" t="s">
        <v>1545</v>
      </c>
      <c r="B121" s="1" t="n">
        <v>-0.23</v>
      </c>
      <c r="C121" s="1" t="n">
        <v>-0.28</v>
      </c>
      <c r="D121" s="1" t="n">
        <v>-7.89</v>
      </c>
      <c r="E121" s="1" t="n">
        <v>-3</v>
      </c>
      <c r="F121" s="248" t="n">
        <f aca="false">SQRT((B121)^2+(C121)^2+(D121)^2)*10^(E121)</f>
        <v>0.00789831627627053</v>
      </c>
      <c r="G121" s="248" t="n">
        <f aca="false">F121-F$115</f>
        <v>0.007379036967998</v>
      </c>
    </row>
    <row r="122" customFormat="false" ht="12.75" hidden="false" customHeight="true" outlineLevel="0" collapsed="false">
      <c r="A122" s="1" t="s">
        <v>1546</v>
      </c>
      <c r="B122" s="1" t="n">
        <v>-0.8</v>
      </c>
      <c r="C122" s="1" t="n">
        <v>0.41</v>
      </c>
      <c r="D122" s="1" t="n">
        <v>-16.53</v>
      </c>
      <c r="E122" s="1" t="n">
        <v>-3</v>
      </c>
      <c r="F122" s="248" t="n">
        <f aca="false">SQRT((B122)^2+(C122)^2+(D122)^2)*10^(E122)</f>
        <v>0.0165544253902091</v>
      </c>
      <c r="G122" s="248" t="n">
        <f aca="false">F122-F$115</f>
        <v>0.0160351460819366</v>
      </c>
    </row>
    <row r="123" customFormat="false" ht="12.75" hidden="false" customHeight="true" outlineLevel="0" collapsed="false">
      <c r="A123" s="1" t="s">
        <v>1547</v>
      </c>
      <c r="B123" s="1" t="n">
        <v>-1.67</v>
      </c>
      <c r="C123" s="1" t="n">
        <v>-0.89</v>
      </c>
      <c r="D123" s="1" t="n">
        <v>-5.33</v>
      </c>
      <c r="E123" s="1" t="n">
        <v>-3</v>
      </c>
      <c r="F123" s="248" t="n">
        <f aca="false">SQRT((B123)^2+(C123)^2+(D123)^2)*10^(E123)</f>
        <v>0.00565596145672864</v>
      </c>
      <c r="G123" s="248" t="n">
        <f aca="false">F123-F$115</f>
        <v>0.00513668214845611</v>
      </c>
    </row>
    <row r="124" customFormat="false" ht="12.75" hidden="false" customHeight="true" outlineLevel="0" collapsed="false">
      <c r="A124" s="1" t="s">
        <v>1548</v>
      </c>
      <c r="B124" s="1" t="n">
        <v>-1.37</v>
      </c>
      <c r="C124" s="1" t="n">
        <v>-0.96</v>
      </c>
      <c r="D124" s="1" t="n">
        <v>-6.51</v>
      </c>
      <c r="E124" s="1" t="n">
        <v>-3</v>
      </c>
      <c r="F124" s="248" t="n">
        <f aca="false">SQRT((B124)^2+(C124)^2+(D124)^2)*10^(E124)</f>
        <v>0.00672150280815236</v>
      </c>
      <c r="G124" s="248" t="n">
        <f aca="false">F124-F$115</f>
        <v>0.00620222349987982</v>
      </c>
    </row>
    <row r="125" customFormat="false" ht="12.75" hidden="false" customHeight="true" outlineLevel="0" collapsed="false">
      <c r="A125" s="1" t="s">
        <v>1549</v>
      </c>
      <c r="B125" s="1" t="n">
        <v>1.3</v>
      </c>
      <c r="C125" s="1" t="n">
        <v>1.57</v>
      </c>
      <c r="D125" s="1" t="n">
        <v>-12.43</v>
      </c>
      <c r="E125" s="1" t="n">
        <v>-3</v>
      </c>
      <c r="F125" s="248" t="n">
        <f aca="false">SQRT((B125)^2+(C125)^2+(D125)^2)*10^(E125)</f>
        <v>0.0125960231819412</v>
      </c>
      <c r="G125" s="248" t="n">
        <f aca="false">F125-F$115</f>
        <v>0.0120767438736687</v>
      </c>
    </row>
    <row r="126" customFormat="false" ht="12.75" hidden="false" customHeight="true" outlineLevel="0" collapsed="false">
      <c r="A126" s="1" t="s">
        <v>1550</v>
      </c>
      <c r="B126" s="1" t="n">
        <v>8.48</v>
      </c>
      <c r="C126" s="1" t="n">
        <v>9.78</v>
      </c>
      <c r="D126" s="1" t="n">
        <v>-17.49</v>
      </c>
      <c r="E126" s="1" t="n">
        <v>-3</v>
      </c>
      <c r="F126" s="248" t="n">
        <f aca="false">SQRT((B126)^2+(C126)^2+(D126)^2)*10^(E126)</f>
        <v>0.0217591107355057</v>
      </c>
      <c r="G126" s="248" t="n">
        <f aca="false">F126-F$115</f>
        <v>0.0212398314272332</v>
      </c>
    </row>
    <row r="127" customFormat="false" ht="12.75" hidden="false" customHeight="true" outlineLevel="0" collapsed="false">
      <c r="A127" s="249" t="s">
        <v>1493</v>
      </c>
      <c r="B127" s="249" t="n">
        <v>-0.02</v>
      </c>
      <c r="C127" s="249" t="n">
        <v>-0.01</v>
      </c>
      <c r="D127" s="249" t="n">
        <v>-5</v>
      </c>
      <c r="E127" s="249" t="n">
        <v>-4</v>
      </c>
      <c r="F127" s="250" t="n">
        <f aca="false">SQRT((B127)^2+(C127)^2+(D127)^2)*10^(E127)</f>
        <v>0.000500004999975</v>
      </c>
      <c r="G127" s="250" t="n">
        <f aca="false">F127-F$127</f>
        <v>0</v>
      </c>
    </row>
    <row r="128" customFormat="false" ht="12.75" hidden="false" customHeight="true" outlineLevel="0" collapsed="false">
      <c r="A128" s="1" t="s">
        <v>1551</v>
      </c>
      <c r="B128" s="1" t="n">
        <v>-0.17</v>
      </c>
      <c r="C128" s="1" t="n">
        <v>0.15</v>
      </c>
      <c r="D128" s="1" t="n">
        <v>-9.11</v>
      </c>
      <c r="E128" s="1" t="n">
        <v>-3</v>
      </c>
      <c r="F128" s="248" t="n">
        <f aca="false">SQRT((B128)^2+(C128)^2+(D128)^2)*10^(E128)</f>
        <v>0.00911282063907767</v>
      </c>
      <c r="G128" s="248" t="n">
        <f aca="false">F128-F$127</f>
        <v>0.00861281563910267</v>
      </c>
    </row>
    <row r="129" customFormat="false" ht="12.75" hidden="false" customHeight="true" outlineLevel="0" collapsed="false">
      <c r="A129" s="1" t="s">
        <v>1552</v>
      </c>
      <c r="B129" s="1" t="n">
        <v>0.01</v>
      </c>
      <c r="C129" s="1" t="n">
        <v>-0.06</v>
      </c>
      <c r="D129" s="1" t="n">
        <v>-3.07</v>
      </c>
      <c r="E129" s="1" t="n">
        <v>-3</v>
      </c>
      <c r="F129" s="248" t="n">
        <f aca="false">SQRT((B129)^2+(C129)^2+(D129)^2)*10^(E129)</f>
        <v>0.00307060254673248</v>
      </c>
      <c r="G129" s="248" t="n">
        <f aca="false">F129-F$127</f>
        <v>0.00257059754675748</v>
      </c>
    </row>
    <row r="130" customFormat="false" ht="12.75" hidden="false" customHeight="true" outlineLevel="0" collapsed="false">
      <c r="A130" s="1" t="s">
        <v>1553</v>
      </c>
      <c r="B130" s="1" t="n">
        <v>0.51</v>
      </c>
      <c r="C130" s="1" t="n">
        <v>0.48</v>
      </c>
      <c r="D130" s="1" t="n">
        <v>-15.89</v>
      </c>
      <c r="E130" s="1" t="n">
        <v>-3</v>
      </c>
      <c r="F130" s="248" t="n">
        <f aca="false">SQRT((B130)^2+(C130)^2+(D130)^2)*10^(E130)</f>
        <v>0.0159054267468685</v>
      </c>
      <c r="G130" s="248" t="n">
        <f aca="false">F130-F$127</f>
        <v>0.0154054217468935</v>
      </c>
    </row>
    <row r="131" customFormat="false" ht="12.75" hidden="false" customHeight="true" outlineLevel="0" collapsed="false">
      <c r="A131" s="1" t="s">
        <v>1554</v>
      </c>
      <c r="B131" s="1" t="n">
        <v>1.25</v>
      </c>
      <c r="C131" s="1" t="n">
        <v>-0.34</v>
      </c>
      <c r="D131" s="1" t="n">
        <v>-5.82</v>
      </c>
      <c r="E131" s="1" t="n">
        <v>-3</v>
      </c>
      <c r="F131" s="248" t="n">
        <f aca="false">SQRT((B131)^2+(C131)^2+(D131)^2)*10^(E131)</f>
        <v>0.00596242400370856</v>
      </c>
      <c r="G131" s="248" t="n">
        <f aca="false">F131-F$127</f>
        <v>0.00546241900373356</v>
      </c>
    </row>
    <row r="132" customFormat="false" ht="12.75" hidden="false" customHeight="true" outlineLevel="0" collapsed="false">
      <c r="A132" s="1" t="s">
        <v>1555</v>
      </c>
      <c r="B132" s="1" t="n">
        <v>0.2</v>
      </c>
      <c r="C132" s="1" t="n">
        <v>0.05</v>
      </c>
      <c r="D132" s="1" t="n">
        <v>-5.97</v>
      </c>
      <c r="E132" s="1" t="n">
        <v>-3</v>
      </c>
      <c r="F132" s="248" t="n">
        <f aca="false">SQRT((B132)^2+(C132)^2+(D132)^2)*10^(E132)</f>
        <v>0.00597355840349787</v>
      </c>
      <c r="G132" s="248" t="n">
        <f aca="false">F132-F$127</f>
        <v>0.00547355340352287</v>
      </c>
    </row>
    <row r="133" customFormat="false" ht="12.75" hidden="false" customHeight="true" outlineLevel="0" collapsed="false">
      <c r="A133" s="1" t="s">
        <v>1556</v>
      </c>
      <c r="B133" s="1" t="n">
        <v>0.09</v>
      </c>
      <c r="C133" s="1" t="n">
        <v>-0.6</v>
      </c>
      <c r="D133" s="1" t="n">
        <v>-13.6</v>
      </c>
      <c r="E133" s="1" t="n">
        <v>-3</v>
      </c>
      <c r="F133" s="248" t="n">
        <f aca="false">SQRT((B133)^2+(C133)^2+(D133)^2)*10^(E133)</f>
        <v>0.0136135263616743</v>
      </c>
      <c r="G133" s="248" t="n">
        <f aca="false">F133-F$127</f>
        <v>0.0131135213616993</v>
      </c>
    </row>
    <row r="134" customFormat="false" ht="12.75" hidden="false" customHeight="true" outlineLevel="0" collapsed="false">
      <c r="A134" s="1" t="s">
        <v>1557</v>
      </c>
      <c r="B134" s="1" t="n">
        <v>-0.32</v>
      </c>
      <c r="C134" s="1" t="n">
        <v>-0.04</v>
      </c>
      <c r="D134" s="1" t="n">
        <v>-17.09</v>
      </c>
      <c r="E134" s="1" t="n">
        <v>-3</v>
      </c>
      <c r="F134" s="248" t="n">
        <f aca="false">SQRT((B134)^2+(C134)^2+(D134)^2)*10^(E134)</f>
        <v>0.0170930424442227</v>
      </c>
      <c r="G134" s="248" t="n">
        <f aca="false">F134-F$127</f>
        <v>0.0165930374442477</v>
      </c>
    </row>
    <row r="135" customFormat="false" ht="12.75" hidden="false" customHeight="true" outlineLevel="0" collapsed="false">
      <c r="A135" s="1" t="s">
        <v>1558</v>
      </c>
      <c r="B135" s="1" t="n">
        <v>-0.12</v>
      </c>
      <c r="C135" s="1" t="n">
        <v>0.06</v>
      </c>
      <c r="D135" s="1" t="n">
        <v>-6.68</v>
      </c>
      <c r="E135" s="1" t="n">
        <v>-3</v>
      </c>
      <c r="F135" s="248" t="n">
        <f aca="false">SQRT((B135)^2+(C135)^2+(D135)^2)*10^(E135)</f>
        <v>0.00668134716954597</v>
      </c>
      <c r="G135" s="248" t="n">
        <f aca="false">F135-F$127</f>
        <v>0.00618134216957097</v>
      </c>
    </row>
    <row r="136" customFormat="false" ht="12.75" hidden="false" customHeight="true" outlineLevel="0" collapsed="false">
      <c r="A136" s="1" t="s">
        <v>1559</v>
      </c>
      <c r="B136" s="1" t="n">
        <v>-0.2</v>
      </c>
      <c r="C136" s="1" t="n">
        <v>-1.26</v>
      </c>
      <c r="D136" s="1" t="n">
        <v>-6.36</v>
      </c>
      <c r="E136" s="1" t="n">
        <v>-3</v>
      </c>
      <c r="F136" s="248" t="n">
        <f aca="false">SQRT((B136)^2+(C136)^2+(D136)^2)*10^(E136)</f>
        <v>0.00648669407325488</v>
      </c>
      <c r="G136" s="248" t="n">
        <f aca="false">F136-F$127</f>
        <v>0.00598668907327988</v>
      </c>
    </row>
    <row r="137" customFormat="false" ht="12.75" hidden="false" customHeight="true" outlineLevel="0" collapsed="false">
      <c r="A137" s="1" t="s">
        <v>1560</v>
      </c>
      <c r="B137" s="1" t="n">
        <v>-11.35</v>
      </c>
      <c r="C137" s="1" t="n">
        <v>-8.95</v>
      </c>
      <c r="D137" s="1" t="n">
        <v>-15.64</v>
      </c>
      <c r="E137" s="1" t="n">
        <v>-3</v>
      </c>
      <c r="F137" s="248" t="n">
        <f aca="false">SQRT((B137)^2+(C137)^2+(D137)^2)*10^(E137)</f>
        <v>0.0212963518002497</v>
      </c>
      <c r="G137" s="248" t="n">
        <f aca="false">F137-F$127</f>
        <v>0.0207963468002747</v>
      </c>
    </row>
    <row r="138" customFormat="false" ht="12.75" hidden="false" customHeight="true" outlineLevel="0" collapsed="false">
      <c r="A138" s="1" t="s">
        <v>1509</v>
      </c>
      <c r="B138" s="1" t="n">
        <v>0.05</v>
      </c>
      <c r="C138" s="1" t="n">
        <v>0.06</v>
      </c>
      <c r="D138" s="1" t="n">
        <v>-3.55</v>
      </c>
      <c r="E138" s="1" t="n">
        <v>-2</v>
      </c>
      <c r="F138" s="248" t="n">
        <f aca="false">SQRT((B138)^2+(C138)^2+(D138)^2)*10^(E138)</f>
        <v>0.0355085905099034</v>
      </c>
      <c r="G138" s="248" t="n">
        <f aca="false">F138-F$127</f>
        <v>0.0350085855099284</v>
      </c>
    </row>
    <row r="139" customFormat="false" ht="12.75" hidden="false" customHeight="true" outlineLevel="0" collapsed="false">
      <c r="A139" s="1" t="s">
        <v>1561</v>
      </c>
      <c r="B139" s="1" t="n">
        <v>-0.81</v>
      </c>
      <c r="C139" s="1" t="n">
        <v>0.01</v>
      </c>
      <c r="D139" s="1" t="n">
        <v>-2.88</v>
      </c>
      <c r="E139" s="1" t="n">
        <v>-3</v>
      </c>
      <c r="F139" s="248" t="n">
        <f aca="false">SQRT((B139)^2+(C139)^2+(D139)^2)*10^(E139)</f>
        <v>0.00299175533759029</v>
      </c>
      <c r="G139" s="248" t="n">
        <f aca="false">F139-F$127</f>
        <v>0.00249175033761529</v>
      </c>
    </row>
    <row r="140" customFormat="false" ht="12.75" hidden="false" customHeight="true" outlineLevel="0" collapsed="false">
      <c r="A140" s="1" t="s">
        <v>1562</v>
      </c>
      <c r="B140" s="1" t="n">
        <v>-5.58</v>
      </c>
      <c r="C140" s="1" t="n">
        <v>4.17</v>
      </c>
      <c r="D140" s="1" t="n">
        <v>-19.24</v>
      </c>
      <c r="E140" s="1" t="n">
        <v>-4</v>
      </c>
      <c r="F140" s="248" t="n">
        <f aca="false">SQRT((B140)^2+(C140)^2+(D140)^2)*10^(E140)</f>
        <v>0.00204622310611526</v>
      </c>
      <c r="G140" s="248" t="n">
        <f aca="false">F140-F$127</f>
        <v>0.00154621810614026</v>
      </c>
    </row>
    <row r="141" customFormat="false" ht="12.75" hidden="false" customHeight="true" outlineLevel="0" collapsed="false">
      <c r="A141" s="1" t="s">
        <v>1563</v>
      </c>
      <c r="B141" s="1" t="n">
        <v>-0.43</v>
      </c>
      <c r="C141" s="1" t="n">
        <v>0.5</v>
      </c>
      <c r="D141" s="1" t="n">
        <v>-17.96</v>
      </c>
      <c r="E141" s="1" t="n">
        <v>-4</v>
      </c>
      <c r="F141" s="248" t="n">
        <f aca="false">SQRT((B141)^2+(C141)^2+(D141)^2)*10^(E141)</f>
        <v>0.00179721033827429</v>
      </c>
      <c r="G141" s="248" t="n">
        <f aca="false">F141-F$127</f>
        <v>0.00129720533829929</v>
      </c>
    </row>
    <row r="142" customFormat="false" ht="12.75" hidden="false" customHeight="true" outlineLevel="0" collapsed="false">
      <c r="A142" s="1" t="s">
        <v>1564</v>
      </c>
      <c r="B142" s="1" t="n">
        <v>-0.21</v>
      </c>
      <c r="C142" s="1" t="n">
        <v>0.29</v>
      </c>
      <c r="D142" s="1" t="n">
        <v>-19.67</v>
      </c>
      <c r="E142" s="1" t="n">
        <v>-3</v>
      </c>
      <c r="F142" s="248" t="n">
        <f aca="false">SQRT((B142)^2+(C142)^2+(D142)^2)*10^(E142)</f>
        <v>0.0196732584998012</v>
      </c>
      <c r="G142" s="248" t="n">
        <f aca="false">F142-F$127</f>
        <v>0.0191732534998262</v>
      </c>
    </row>
    <row r="143" customFormat="false" ht="12.75" hidden="false" customHeight="true" outlineLevel="0" collapsed="false">
      <c r="A143" s="1" t="s">
        <v>1565</v>
      </c>
      <c r="B143" s="1" t="n">
        <v>-0.32</v>
      </c>
      <c r="C143" s="1" t="n">
        <v>1.16</v>
      </c>
      <c r="D143" s="1" t="n">
        <v>-9.45</v>
      </c>
      <c r="E143" s="1" t="n">
        <v>-3</v>
      </c>
      <c r="F143" s="248" t="n">
        <f aca="false">SQRT((B143)^2+(C143)^2+(D143)^2)*10^(E143)</f>
        <v>0.00952630568478673</v>
      </c>
      <c r="G143" s="248" t="n">
        <f aca="false">F143-F$127</f>
        <v>0.00902630068481173</v>
      </c>
    </row>
    <row r="144" customFormat="false" ht="12.75" hidden="false" customHeight="true" outlineLevel="0" collapsed="false">
      <c r="A144" s="1" t="s">
        <v>1566</v>
      </c>
      <c r="B144" s="1" t="n">
        <v>-0.38</v>
      </c>
      <c r="C144" s="1" t="n">
        <v>0.23</v>
      </c>
      <c r="D144" s="1" t="n">
        <v>-11.61</v>
      </c>
      <c r="E144" s="1" t="n">
        <v>-3</v>
      </c>
      <c r="F144" s="248" t="n">
        <f aca="false">SQRT((B144)^2+(C144)^2+(D144)^2)*10^(E144)</f>
        <v>0.0116184938782959</v>
      </c>
      <c r="G144" s="248" t="n">
        <f aca="false">F144-F$127</f>
        <v>0.0111184888783209</v>
      </c>
    </row>
    <row r="145" customFormat="false" ht="12.75" hidden="false" customHeight="true" outlineLevel="0" collapsed="false">
      <c r="A145" s="1" t="s">
        <v>1567</v>
      </c>
      <c r="B145" s="1" t="n">
        <v>-0.07</v>
      </c>
      <c r="C145" s="1" t="n">
        <v>0.09</v>
      </c>
      <c r="D145" s="1" t="n">
        <v>-2.32</v>
      </c>
      <c r="E145" s="1" t="n">
        <v>-2</v>
      </c>
      <c r="F145" s="248" t="n">
        <f aca="false">SQRT((B145)^2+(C145)^2+(D145)^2)*10^(E145)</f>
        <v>0.0232280003444119</v>
      </c>
      <c r="G145" s="248" t="n">
        <f aca="false">F145-F$127</f>
        <v>0.0227279953444369</v>
      </c>
    </row>
    <row r="146" customFormat="false" ht="12.75" hidden="false" customHeight="true" outlineLevel="0" collapsed="false">
      <c r="A146" s="1" t="s">
        <v>1568</v>
      </c>
      <c r="B146" s="1" t="n">
        <v>-0.04</v>
      </c>
      <c r="C146" s="1" t="n">
        <v>0.01</v>
      </c>
      <c r="D146" s="1" t="n">
        <v>-2.17</v>
      </c>
      <c r="E146" s="1" t="n">
        <v>-2</v>
      </c>
      <c r="F146" s="248" t="n">
        <f aca="false">SQRT((B146)^2+(C146)^2+(D146)^2)*10^(E146)</f>
        <v>0.0217039166972231</v>
      </c>
      <c r="G146" s="248" t="n">
        <f aca="false">F146-F$127</f>
        <v>0.0212039116972481</v>
      </c>
    </row>
    <row r="147" customFormat="false" ht="12.75" hidden="false" customHeight="true" outlineLevel="0" collapsed="false">
      <c r="A147" s="249" t="s">
        <v>1493</v>
      </c>
      <c r="B147" s="249" t="n">
        <v>-0.22</v>
      </c>
      <c r="C147" s="249" t="n">
        <v>0.11</v>
      </c>
      <c r="D147" s="249" t="n">
        <v>-5.87</v>
      </c>
      <c r="E147" s="249" t="n">
        <v>-4</v>
      </c>
      <c r="F147" s="250" t="n">
        <f aca="false">SQRT((B147)^2+(C147)^2+(D147)^2)*10^(E147)</f>
        <v>0.000587515106188769</v>
      </c>
      <c r="G147" s="250" t="n">
        <f aca="false">F147-F$147</f>
        <v>0</v>
      </c>
    </row>
    <row r="148" customFormat="false" ht="12.75" hidden="false" customHeight="true" outlineLevel="0" collapsed="false">
      <c r="A148" s="20" t="s">
        <v>1569</v>
      </c>
      <c r="B148" s="20" t="n">
        <v>0.53</v>
      </c>
      <c r="C148" s="20" t="n">
        <v>0.79</v>
      </c>
      <c r="D148" s="20" t="n">
        <v>-9.6</v>
      </c>
      <c r="E148" s="20" t="n">
        <v>-3</v>
      </c>
      <c r="F148" s="248" t="n">
        <f aca="false">SQRT((B148)^2+(C148)^2+(D148)^2)*10^(E148)</f>
        <v>0.00964702026534619</v>
      </c>
      <c r="G148" s="248" t="n">
        <f aca="false">F148-F$147</f>
        <v>0.00905950515915742</v>
      </c>
    </row>
    <row r="149" customFormat="false" ht="12.75" hidden="false" customHeight="true" outlineLevel="0" collapsed="false">
      <c r="A149" s="20" t="s">
        <v>1570</v>
      </c>
      <c r="B149" s="20" t="n">
        <v>0</v>
      </c>
      <c r="C149" s="20" t="n">
        <v>0.11</v>
      </c>
      <c r="D149" s="20" t="n">
        <v>-3.82</v>
      </c>
      <c r="E149" s="20" t="n">
        <v>-3</v>
      </c>
      <c r="F149" s="248" t="n">
        <f aca="false">SQRT((B149)^2+(C149)^2+(D149)^2)*10^(E149)</f>
        <v>0.0038215834414546</v>
      </c>
      <c r="G149" s="248" t="n">
        <f aca="false">F149-F$147</f>
        <v>0.00323406833526583</v>
      </c>
    </row>
    <row r="150" customFormat="false" ht="12.75" hidden="false" customHeight="true" outlineLevel="0" collapsed="false">
      <c r="A150" s="20" t="s">
        <v>1571</v>
      </c>
      <c r="B150" s="20" t="n">
        <v>0.37</v>
      </c>
      <c r="C150" s="20" t="n">
        <v>-3.02</v>
      </c>
      <c r="D150" s="20" t="n">
        <v>-3.69</v>
      </c>
      <c r="E150" s="20" t="n">
        <v>-3</v>
      </c>
      <c r="F150" s="248" t="n">
        <f aca="false">SQRT((B150)^2+(C150)^2+(D150)^2)*10^(E150)</f>
        <v>0.00478261434782275</v>
      </c>
      <c r="G150" s="248" t="n">
        <f aca="false">F150-F$147</f>
        <v>0.00419509924163398</v>
      </c>
    </row>
    <row r="151" customFormat="false" ht="12.75" hidden="false" customHeight="true" outlineLevel="0" collapsed="false">
      <c r="A151" s="20" t="s">
        <v>1572</v>
      </c>
      <c r="B151" s="20" t="n">
        <v>-0.13</v>
      </c>
      <c r="C151" s="20" t="n">
        <v>0.05</v>
      </c>
      <c r="D151" s="20" t="n">
        <v>-3.37</v>
      </c>
      <c r="E151" s="20" t="n">
        <v>-3</v>
      </c>
      <c r="F151" s="248" t="n">
        <f aca="false">SQRT((B151)^2+(C151)^2+(D151)^2)*10^(E151)</f>
        <v>0.00337287711012423</v>
      </c>
      <c r="G151" s="248" t="n">
        <f aca="false">F151-F$147</f>
        <v>0.00278536200393547</v>
      </c>
    </row>
    <row r="152" customFormat="false" ht="12.75" hidden="false" customHeight="true" outlineLevel="0" collapsed="false">
      <c r="A152" s="20" t="s">
        <v>1573</v>
      </c>
      <c r="B152" s="20" t="n">
        <v>-0.31</v>
      </c>
      <c r="C152" s="20" t="n">
        <v>-0.35</v>
      </c>
      <c r="D152" s="20" t="n">
        <v>-8.38</v>
      </c>
      <c r="E152" s="20" t="n">
        <v>-3</v>
      </c>
      <c r="F152" s="248" t="n">
        <f aca="false">SQRT((B152)^2+(C152)^2+(D152)^2)*10^(E152)</f>
        <v>0.008393032824909</v>
      </c>
      <c r="G152" s="248" t="n">
        <f aca="false">F152-F$147</f>
        <v>0.00780551771872024</v>
      </c>
    </row>
    <row r="153" customFormat="false" ht="12.75" hidden="false" customHeight="true" outlineLevel="0" collapsed="false">
      <c r="A153" s="20" t="s">
        <v>1574</v>
      </c>
      <c r="B153" s="20" t="n">
        <v>-0.39</v>
      </c>
      <c r="C153" s="20" t="n">
        <v>-0.13</v>
      </c>
      <c r="D153" s="20" t="n">
        <v>-3.8</v>
      </c>
      <c r="E153" s="20" t="n">
        <v>-3</v>
      </c>
      <c r="F153" s="248" t="n">
        <f aca="false">SQRT((B153)^2+(C153)^2+(D153)^2)*10^(E153)</f>
        <v>0.00382217215729485</v>
      </c>
      <c r="G153" s="248" t="n">
        <f aca="false">F153-F$147</f>
        <v>0.00323465705110609</v>
      </c>
    </row>
    <row r="154" customFormat="false" ht="12.75" hidden="false" customHeight="true" outlineLevel="0" collapsed="false">
      <c r="A154" s="20" t="s">
        <v>1575</v>
      </c>
      <c r="B154" s="20" t="n">
        <v>-9.23</v>
      </c>
      <c r="C154" s="20" t="n">
        <v>-4.2</v>
      </c>
      <c r="D154" s="20" t="n">
        <v>-7.56</v>
      </c>
      <c r="E154" s="20" t="n">
        <v>-3</v>
      </c>
      <c r="F154" s="248" t="n">
        <f aca="false">SQRT((B154)^2+(C154)^2+(D154)^2)*10^(E154)</f>
        <v>0.0126485769950615</v>
      </c>
      <c r="G154" s="248" t="n">
        <f aca="false">F154-F$147</f>
        <v>0.0120610618888728</v>
      </c>
    </row>
    <row r="155" customFormat="false" ht="12.75" hidden="false" customHeight="true" outlineLevel="0" collapsed="false">
      <c r="A155" s="20" t="s">
        <v>1576</v>
      </c>
      <c r="B155" s="20" t="n">
        <v>0.05</v>
      </c>
      <c r="C155" s="20" t="n">
        <v>0.05</v>
      </c>
      <c r="D155" s="20" t="n">
        <v>-3.73</v>
      </c>
      <c r="E155" s="20" t="n">
        <v>-3</v>
      </c>
      <c r="F155" s="248" t="n">
        <f aca="false">SQRT((B155)^2+(C155)^2+(D155)^2)*10^(E155)</f>
        <v>0.00373067018108007</v>
      </c>
      <c r="G155" s="248" t="n">
        <f aca="false">F155-F$147</f>
        <v>0.0031431550748913</v>
      </c>
    </row>
    <row r="156" customFormat="false" ht="12.75" hidden="false" customHeight="true" outlineLevel="0" collapsed="false">
      <c r="A156" s="20" t="s">
        <v>1577</v>
      </c>
      <c r="B156" s="20" t="n">
        <v>-2.29</v>
      </c>
      <c r="C156" s="20" t="n">
        <v>-0.3</v>
      </c>
      <c r="D156" s="20" t="n">
        <v>-0.42</v>
      </c>
      <c r="E156" s="20" t="n">
        <v>-2</v>
      </c>
      <c r="F156" s="248" t="n">
        <f aca="false">SQRT((B156)^2+(C156)^2+(D156)^2)*10^(E156)</f>
        <v>0.0234744542002578</v>
      </c>
      <c r="G156" s="248" t="n">
        <f aca="false">F156-F$147</f>
        <v>0.022886939094069</v>
      </c>
    </row>
    <row r="157" customFormat="false" ht="12.75" hidden="false" customHeight="true" outlineLevel="0" collapsed="false">
      <c r="A157" s="20" t="s">
        <v>1578</v>
      </c>
      <c r="B157" s="20" t="n">
        <v>-0.03</v>
      </c>
      <c r="C157" s="20" t="n">
        <v>0.16</v>
      </c>
      <c r="D157" s="20" t="n">
        <v>-9.77</v>
      </c>
      <c r="E157" s="20" t="n">
        <v>-3</v>
      </c>
      <c r="F157" s="248" t="n">
        <f aca="false">SQRT((B157)^2+(C157)^2+(D157)^2)*10^(E157)</f>
        <v>0.00977135609831102</v>
      </c>
      <c r="G157" s="248" t="n">
        <f aca="false">F157-F$147</f>
        <v>0.00918384099212225</v>
      </c>
    </row>
    <row r="158" customFormat="false" ht="12.75" hidden="false" customHeight="true" outlineLevel="0" collapsed="false">
      <c r="A158" s="249" t="s">
        <v>1493</v>
      </c>
      <c r="B158" s="249" t="n">
        <v>-0.1</v>
      </c>
      <c r="C158" s="249" t="n">
        <v>-0.24</v>
      </c>
      <c r="D158" s="249" t="n">
        <v>-5.99</v>
      </c>
      <c r="E158" s="249" t="n">
        <v>-4</v>
      </c>
      <c r="F158" s="250" t="n">
        <f aca="false">SQRT((B158)^2+(C158)^2+(D158)^2)*10^(E158)</f>
        <v>0.000599564008259335</v>
      </c>
      <c r="G158" s="250" t="n">
        <f aca="false">F158-F$158</f>
        <v>0</v>
      </c>
    </row>
    <row r="159" customFormat="false" ht="12.75" hidden="false" customHeight="true" outlineLevel="0" collapsed="false">
      <c r="A159" s="20" t="s">
        <v>1579</v>
      </c>
      <c r="B159" s="20" t="n">
        <v>-0.03</v>
      </c>
      <c r="C159" s="20" t="n">
        <v>-0.5</v>
      </c>
      <c r="D159" s="20" t="n">
        <v>-11.09</v>
      </c>
      <c r="E159" s="20" t="n">
        <v>-3</v>
      </c>
      <c r="F159" s="248" t="n">
        <f aca="false">SQRT((B159)^2+(C159)^2+(D159)^2)*10^(E159)</f>
        <v>0.0111013062294489</v>
      </c>
      <c r="G159" s="248" t="n">
        <f aca="false">F159-F$158</f>
        <v>0.0105017422211895</v>
      </c>
    </row>
    <row r="160" customFormat="false" ht="12.75" hidden="false" customHeight="true" outlineLevel="0" collapsed="false">
      <c r="A160" s="20" t="s">
        <v>1580</v>
      </c>
      <c r="B160" s="20" t="n">
        <v>0.45</v>
      </c>
      <c r="C160" s="20" t="n">
        <v>0.89</v>
      </c>
      <c r="D160" s="20" t="n">
        <v>-4.24</v>
      </c>
      <c r="E160" s="20" t="n">
        <v>-3</v>
      </c>
      <c r="F160" s="248" t="n">
        <f aca="false">SQRT((B160)^2+(C160)^2+(D160)^2)*10^(E160)</f>
        <v>0.00435570889752747</v>
      </c>
      <c r="G160" s="248" t="n">
        <f aca="false">F160-F$158</f>
        <v>0.00375614488926814</v>
      </c>
    </row>
    <row r="161" customFormat="false" ht="12.75" hidden="false" customHeight="true" outlineLevel="0" collapsed="false">
      <c r="A161" s="20" t="s">
        <v>1581</v>
      </c>
      <c r="B161" s="20" t="n">
        <v>1.52</v>
      </c>
      <c r="C161" s="20" t="n">
        <v>3.53</v>
      </c>
      <c r="D161" s="20" t="n">
        <v>-3.03</v>
      </c>
      <c r="E161" s="20" t="n">
        <v>-3</v>
      </c>
      <c r="F161" s="248" t="n">
        <f aca="false">SQRT((B161)^2+(C161)^2+(D161)^2)*10^(E161)</f>
        <v>0.00489409848695345</v>
      </c>
      <c r="G161" s="248" t="n">
        <f aca="false">F161-F$158</f>
        <v>0.00429453447869411</v>
      </c>
    </row>
    <row r="162" customFormat="false" ht="12.75" hidden="false" customHeight="true" outlineLevel="0" collapsed="false">
      <c r="A162" s="20" t="s">
        <v>1582</v>
      </c>
      <c r="B162" s="20" t="n">
        <v>1.36</v>
      </c>
      <c r="C162" s="20" t="n">
        <v>-0.08</v>
      </c>
      <c r="D162" s="20" t="n">
        <v>-4.57</v>
      </c>
      <c r="E162" s="20" t="n">
        <v>-3</v>
      </c>
      <c r="F162" s="248" t="n">
        <f aca="false">SQRT((B162)^2+(C162)^2+(D162)^2)*10^(E162)</f>
        <v>0.00476874197247031</v>
      </c>
      <c r="G162" s="248" t="n">
        <f aca="false">F162-F$158</f>
        <v>0.00416917796421097</v>
      </c>
    </row>
    <row r="163" customFormat="false" ht="12.75" hidden="false" customHeight="true" outlineLevel="0" collapsed="false">
      <c r="A163" s="20" t="s">
        <v>1583</v>
      </c>
      <c r="B163" s="20" t="n">
        <v>-0.01</v>
      </c>
      <c r="C163" s="20" t="n">
        <v>-0.23</v>
      </c>
      <c r="D163" s="20" t="n">
        <v>-4.84</v>
      </c>
      <c r="E163" s="20" t="n">
        <v>-3</v>
      </c>
      <c r="F163" s="248" t="n">
        <f aca="false">SQRT((B163)^2+(C163)^2+(D163)^2)*10^(E163)</f>
        <v>0.00484547211322075</v>
      </c>
      <c r="G163" s="248" t="n">
        <f aca="false">F163-F$158</f>
        <v>0.00424590810496142</v>
      </c>
    </row>
    <row r="164" customFormat="false" ht="12.75" hidden="false" customHeight="true" outlineLevel="0" collapsed="false">
      <c r="A164" s="20" t="s">
        <v>1584</v>
      </c>
      <c r="B164" s="20" t="n">
        <v>-0.14</v>
      </c>
      <c r="C164" s="20" t="n">
        <v>0.08</v>
      </c>
      <c r="D164" s="20" t="n">
        <v>-6.61</v>
      </c>
      <c r="E164" s="20" t="n">
        <v>-3</v>
      </c>
      <c r="F164" s="248" t="n">
        <f aca="false">SQRT((B164)^2+(C164)^2+(D164)^2)*10^(E164)</f>
        <v>0.00661196642459715</v>
      </c>
      <c r="G164" s="248" t="n">
        <f aca="false">F164-F$158</f>
        <v>0.00601240241633781</v>
      </c>
    </row>
    <row r="165" customFormat="false" ht="12.75" hidden="false" customHeight="true" outlineLevel="0" collapsed="false">
      <c r="A165" s="20" t="s">
        <v>1585</v>
      </c>
      <c r="B165" s="20" t="n">
        <v>0.09</v>
      </c>
      <c r="C165" s="20" t="n">
        <v>-0.05</v>
      </c>
      <c r="D165" s="20" t="n">
        <v>-2.86</v>
      </c>
      <c r="E165" s="20" t="n">
        <v>-3</v>
      </c>
      <c r="F165" s="248" t="n">
        <f aca="false">SQRT((B165)^2+(C165)^2+(D165)^2)*10^(E165)</f>
        <v>0.0028618525468654</v>
      </c>
      <c r="G165" s="248" t="n">
        <f aca="false">F165-F$158</f>
        <v>0.00226228853860607</v>
      </c>
    </row>
    <row r="166" customFormat="false" ht="12.75" hidden="false" customHeight="true" outlineLevel="0" collapsed="false">
      <c r="A166" s="20" t="s">
        <v>1586</v>
      </c>
      <c r="B166" s="20" t="n">
        <v>-0.06</v>
      </c>
      <c r="C166" s="20" t="n">
        <v>-0.12</v>
      </c>
      <c r="D166" s="20" t="n">
        <v>-2.36</v>
      </c>
      <c r="E166" s="20" t="n">
        <v>-3</v>
      </c>
      <c r="F166" s="248" t="n">
        <f aca="false">SQRT((B166)^2+(C166)^2+(D166)^2)*10^(E166)</f>
        <v>0.00236381048309715</v>
      </c>
      <c r="G166" s="248" t="n">
        <f aca="false">F166-F$158</f>
        <v>0.00176424647483782</v>
      </c>
    </row>
    <row r="167" customFormat="false" ht="12.75" hidden="false" customHeight="true" outlineLevel="0" collapsed="false">
      <c r="A167" s="20" t="s">
        <v>1587</v>
      </c>
      <c r="B167" s="20" t="n">
        <v>-0.17</v>
      </c>
      <c r="C167" s="20" t="n">
        <v>-0.3</v>
      </c>
      <c r="D167" s="20" t="n">
        <v>-10.48</v>
      </c>
      <c r="E167" s="20" t="n">
        <v>-3</v>
      </c>
      <c r="F167" s="248" t="n">
        <f aca="false">SQRT((B167)^2+(C167)^2+(D167)^2)*10^(E167)</f>
        <v>0.0104856711754661</v>
      </c>
      <c r="G167" s="248" t="n">
        <f aca="false">F167-F$158</f>
        <v>0.00988610716720674</v>
      </c>
    </row>
    <row r="168" customFormat="false" ht="12.75" hidden="false" customHeight="true" outlineLevel="0" collapsed="false">
      <c r="A168" s="20" t="s">
        <v>1588</v>
      </c>
      <c r="B168" s="20" t="n">
        <v>0.02</v>
      </c>
      <c r="C168" s="20" t="n">
        <v>0.15</v>
      </c>
      <c r="D168" s="20" t="n">
        <v>-2.92</v>
      </c>
      <c r="E168" s="20" t="n">
        <v>-2</v>
      </c>
      <c r="F168" s="248" t="n">
        <f aca="false">SQRT((B168)^2+(C168)^2+(D168)^2)*10^(E168)</f>
        <v>0.0292391860351823</v>
      </c>
      <c r="G168" s="248" t="n">
        <f aca="false">F168-F$158</f>
        <v>0.028639622026923</v>
      </c>
    </row>
    <row r="169" customFormat="false" ht="12.75" hidden="false" customHeight="true" outlineLevel="0" collapsed="false">
      <c r="A169" s="20" t="s">
        <v>1589</v>
      </c>
      <c r="B169" s="20" t="n">
        <v>0.06</v>
      </c>
      <c r="C169" s="20" t="n">
        <v>-4.27</v>
      </c>
      <c r="D169" s="20" t="n">
        <v>0.65</v>
      </c>
      <c r="E169" s="20" t="n">
        <v>-2</v>
      </c>
      <c r="F169" s="248" t="n">
        <f aca="false">SQRT((B169)^2+(C169)^2+(D169)^2)*10^(E169)</f>
        <v>0.0431960646355661</v>
      </c>
      <c r="G169" s="248" t="n">
        <f aca="false">F169-F$158</f>
        <v>0.0425965006273067</v>
      </c>
    </row>
    <row r="170" customFormat="false" ht="12.75" hidden="false" customHeight="true" outlineLevel="0" collapsed="false">
      <c r="A170" s="20" t="s">
        <v>1590</v>
      </c>
      <c r="B170" s="20" t="n">
        <v>-1.5</v>
      </c>
      <c r="C170" s="20" t="n">
        <v>1.57</v>
      </c>
      <c r="D170" s="20" t="n">
        <v>-12.6</v>
      </c>
      <c r="E170" s="20" t="n">
        <v>-3</v>
      </c>
      <c r="F170" s="248" t="n">
        <f aca="false">SQRT((B170)^2+(C170)^2+(D170)^2)*10^(E170)</f>
        <v>0.0127857303272046</v>
      </c>
      <c r="G170" s="248" t="n">
        <f aca="false">F170-F$158</f>
        <v>0.0121861663189453</v>
      </c>
    </row>
    <row r="171" customFormat="false" ht="12.75" hidden="false" customHeight="true" outlineLevel="0" collapsed="false">
      <c r="A171" s="20" t="s">
        <v>1591</v>
      </c>
      <c r="B171" s="20" t="n">
        <v>-0.02</v>
      </c>
      <c r="C171" s="20" t="n">
        <v>-0.21</v>
      </c>
      <c r="D171" s="20" t="n">
        <v>-4.5</v>
      </c>
      <c r="E171" s="20" t="n">
        <v>-3</v>
      </c>
      <c r="F171" s="248" t="n">
        <f aca="false">SQRT((B171)^2+(C171)^2+(D171)^2)*10^(E171)</f>
        <v>0.00450494173103271</v>
      </c>
      <c r="G171" s="248" t="n">
        <f aca="false">F171-F$158</f>
        <v>0.00390537772277338</v>
      </c>
    </row>
    <row r="172" customFormat="false" ht="12.75" hidden="false" customHeight="true" outlineLevel="0" collapsed="false">
      <c r="A172" s="20" t="s">
        <v>1592</v>
      </c>
      <c r="B172" s="20" t="n">
        <v>0.09</v>
      </c>
      <c r="C172" s="20" t="n">
        <v>-0.06</v>
      </c>
      <c r="D172" s="20" t="n">
        <v>-3.64</v>
      </c>
      <c r="E172" s="20" t="n">
        <v>-3</v>
      </c>
      <c r="F172" s="248" t="n">
        <f aca="false">SQRT((B172)^2+(C172)^2+(D172)^2)*10^(E172)</f>
        <v>0.00364160678821863</v>
      </c>
      <c r="G172" s="248" t="n">
        <f aca="false">F172-F$158</f>
        <v>0.00304204277995929</v>
      </c>
    </row>
    <row r="173" customFormat="false" ht="12.75" hidden="false" customHeight="true" outlineLevel="0" collapsed="false">
      <c r="A173" s="20" t="s">
        <v>1593</v>
      </c>
      <c r="B173" s="20" t="n">
        <v>0.03</v>
      </c>
      <c r="C173" s="20" t="n">
        <v>-0.11</v>
      </c>
      <c r="D173" s="20" t="n">
        <v>-10.64</v>
      </c>
      <c r="E173" s="20" t="n">
        <v>-3</v>
      </c>
      <c r="F173" s="248" t="n">
        <f aca="false">SQRT((B173)^2+(C173)^2+(D173)^2)*10^(E173)</f>
        <v>0.010640610884719</v>
      </c>
      <c r="G173" s="248" t="n">
        <f aca="false">F173-F$158</f>
        <v>0.0100410468764596</v>
      </c>
    </row>
    <row r="174" customFormat="false" ht="12.75" hidden="false" customHeight="true" outlineLevel="0" collapsed="false">
      <c r="A174" s="249" t="s">
        <v>1493</v>
      </c>
      <c r="B174" s="249" t="n">
        <v>-0.02</v>
      </c>
      <c r="C174" s="249" t="n">
        <v>0.09</v>
      </c>
      <c r="D174" s="249" t="n">
        <v>-5.8</v>
      </c>
      <c r="E174" s="249" t="n">
        <v>-4</v>
      </c>
      <c r="F174" s="250" t="n">
        <f aca="false">SQRT((B174)^2+(C174)^2+(D174)^2)*10^(E174)</f>
        <v>0.000580073271233902</v>
      </c>
      <c r="G174" s="250" t="n">
        <f aca="false">F174-F$174</f>
        <v>0</v>
      </c>
    </row>
    <row r="175" customFormat="false" ht="12.75" hidden="false" customHeight="true" outlineLevel="0" collapsed="false">
      <c r="A175" s="1" t="s">
        <v>1594</v>
      </c>
      <c r="B175" s="1" t="n">
        <v>-0.68</v>
      </c>
      <c r="C175" s="1" t="n">
        <v>7.03</v>
      </c>
      <c r="D175" s="1" t="n">
        <v>-15.24</v>
      </c>
      <c r="E175" s="1" t="n">
        <v>-3</v>
      </c>
      <c r="F175" s="248" t="n">
        <f aca="false">SQRT((B175)^2+(C175)^2+(D175)^2)*10^(E175)</f>
        <v>0.0167970503362942</v>
      </c>
      <c r="G175" s="248" t="n">
        <f aca="false">F175-F$174</f>
        <v>0.0162169770650603</v>
      </c>
    </row>
    <row r="176" customFormat="false" ht="12.75" hidden="false" customHeight="true" outlineLevel="0" collapsed="false">
      <c r="A176" s="1" t="s">
        <v>1595</v>
      </c>
      <c r="B176" s="1" t="n">
        <v>-0.64</v>
      </c>
      <c r="C176" s="1" t="n">
        <v>0.5</v>
      </c>
      <c r="D176" s="1" t="n">
        <v>-6.15</v>
      </c>
      <c r="E176" s="1" t="n">
        <v>-3</v>
      </c>
      <c r="F176" s="248" t="n">
        <f aca="false">SQRT((B176)^2+(C176)^2+(D176)^2)*10^(E176)</f>
        <v>0.00620339423219257</v>
      </c>
      <c r="G176" s="248" t="n">
        <f aca="false">F176-F$174</f>
        <v>0.00562332096095867</v>
      </c>
    </row>
    <row r="177" customFormat="false" ht="12.75" hidden="false" customHeight="true" outlineLevel="0" collapsed="false">
      <c r="A177" s="1" t="s">
        <v>1596</v>
      </c>
      <c r="B177" s="1" t="n">
        <v>-0.72</v>
      </c>
      <c r="C177" s="1" t="n">
        <v>-2.39</v>
      </c>
      <c r="D177" s="1" t="n">
        <v>-4.27</v>
      </c>
      <c r="E177" s="1" t="n">
        <v>-3</v>
      </c>
      <c r="F177" s="248" t="n">
        <f aca="false">SQRT((B177)^2+(C177)^2+(D177)^2)*10^(E177)</f>
        <v>0.004946048928185</v>
      </c>
      <c r="G177" s="248" t="n">
        <f aca="false">F177-F$174</f>
        <v>0.0043659756569511</v>
      </c>
    </row>
    <row r="178" customFormat="false" ht="12.75" hidden="false" customHeight="true" outlineLevel="0" collapsed="false">
      <c r="A178" s="1" t="s">
        <v>1597</v>
      </c>
      <c r="B178" s="1" t="n">
        <v>-0.04</v>
      </c>
      <c r="C178" s="1" t="n">
        <v>-0.38</v>
      </c>
      <c r="D178" s="1" t="n">
        <v>-3.65</v>
      </c>
      <c r="E178" s="1" t="n">
        <v>-3</v>
      </c>
      <c r="F178" s="248" t="n">
        <f aca="false">SQRT((B178)^2+(C178)^2+(D178)^2)*10^(E178)</f>
        <v>0.00366994550368258</v>
      </c>
      <c r="G178" s="248" t="n">
        <f aca="false">F178-F$174</f>
        <v>0.00308987223244868</v>
      </c>
    </row>
    <row r="179" customFormat="false" ht="12.75" hidden="false" customHeight="true" outlineLevel="0" collapsed="false">
      <c r="A179" s="1" t="s">
        <v>1598</v>
      </c>
      <c r="B179" s="1" t="n">
        <v>-0.09</v>
      </c>
      <c r="C179" s="1" t="n">
        <v>0.55</v>
      </c>
      <c r="D179" s="1" t="n">
        <v>-6.8</v>
      </c>
      <c r="E179" s="1" t="n">
        <v>-3</v>
      </c>
      <c r="F179" s="248" t="n">
        <f aca="false">SQRT((B179)^2+(C179)^2+(D179)^2)*10^(E179)</f>
        <v>0.00682280001172539</v>
      </c>
      <c r="G179" s="248" t="n">
        <f aca="false">F179-F$174</f>
        <v>0.00624272674049149</v>
      </c>
    </row>
    <row r="180" customFormat="false" ht="12.75" hidden="false" customHeight="true" outlineLevel="0" collapsed="false">
      <c r="A180" s="1" t="s">
        <v>1599</v>
      </c>
      <c r="B180" s="1" t="n">
        <v>0.08</v>
      </c>
      <c r="C180" s="1" t="n">
        <v>-0.06</v>
      </c>
      <c r="D180" s="1" t="n">
        <v>-4.56</v>
      </c>
      <c r="E180" s="1" t="n">
        <v>-3</v>
      </c>
      <c r="F180" s="248" t="n">
        <f aca="false">SQRT((B180)^2+(C180)^2+(D180)^2)*10^(E180)</f>
        <v>0.00456109635942939</v>
      </c>
      <c r="G180" s="248" t="n">
        <f aca="false">F180-F$174</f>
        <v>0.00398102308819548</v>
      </c>
    </row>
    <row r="181" customFormat="false" ht="12.75" hidden="false" customHeight="true" outlineLevel="0" collapsed="false">
      <c r="A181" s="1" t="s">
        <v>1600</v>
      </c>
      <c r="B181" s="1" t="n">
        <v>0.23</v>
      </c>
      <c r="C181" s="1" t="n">
        <v>0.17</v>
      </c>
      <c r="D181" s="1" t="n">
        <v>-2.48</v>
      </c>
      <c r="E181" s="1" t="n">
        <v>-2</v>
      </c>
      <c r="F181" s="248" t="n">
        <f aca="false">SQRT((B181)^2+(C181)^2+(D181)^2)*10^(E181)</f>
        <v>0.0249643746166412</v>
      </c>
      <c r="G181" s="248" t="n">
        <f aca="false">F181-F$174</f>
        <v>0.0243843013454073</v>
      </c>
    </row>
    <row r="182" customFormat="false" ht="12.75" hidden="false" customHeight="true" outlineLevel="0" collapsed="false">
      <c r="A182" s="249" t="s">
        <v>1493</v>
      </c>
      <c r="B182" s="249" t="n">
        <v>-0.23</v>
      </c>
      <c r="C182" s="249" t="n">
        <v>0.47</v>
      </c>
      <c r="D182" s="249" t="n">
        <v>-8.16</v>
      </c>
      <c r="E182" s="249" t="n">
        <v>-4</v>
      </c>
      <c r="F182" s="250" t="n">
        <f aca="false">SQRT((B182)^2+(C182)^2+(D182)^2)*10^(E182)</f>
        <v>0.00081767597494362</v>
      </c>
      <c r="G182" s="250" t="n">
        <f aca="false">F182-F$182</f>
        <v>0</v>
      </c>
    </row>
    <row r="183" customFormat="false" ht="12.75" hidden="false" customHeight="true" outlineLevel="0" collapsed="false">
      <c r="A183" s="1" t="s">
        <v>1601</v>
      </c>
      <c r="B183" s="1" t="n">
        <v>0.8</v>
      </c>
      <c r="C183" s="1" t="n">
        <v>0.14</v>
      </c>
      <c r="D183" s="1" t="n">
        <v>-6.16</v>
      </c>
      <c r="E183" s="1" t="n">
        <v>-3</v>
      </c>
      <c r="F183" s="248" t="n">
        <f aca="false">SQRT((B183)^2+(C183)^2+(D183)^2)*10^(E183)</f>
        <v>0.00621330829751751</v>
      </c>
      <c r="G183" s="248" t="n">
        <f aca="false">F183-F$182</f>
        <v>0.00539563232257389</v>
      </c>
    </row>
    <row r="184" customFormat="false" ht="12.75" hidden="false" customHeight="true" outlineLevel="0" collapsed="false">
      <c r="A184" s="249" t="s">
        <v>1493</v>
      </c>
      <c r="B184" s="249" t="n">
        <v>-0.04</v>
      </c>
      <c r="C184" s="249" t="n">
        <v>0.05</v>
      </c>
      <c r="D184" s="249" t="n">
        <v>-5.95</v>
      </c>
      <c r="E184" s="249" t="n">
        <v>-4</v>
      </c>
      <c r="F184" s="250" t="n">
        <f aca="false">SQRT((B184)^2+(C184)^2+(D184)^2)*10^(E184)</f>
        <v>0.000595034452784039</v>
      </c>
      <c r="G184" s="250" t="n">
        <f aca="false">F184-F$184</f>
        <v>0</v>
      </c>
    </row>
    <row r="185" customFormat="false" ht="12.75" hidden="false" customHeight="true" outlineLevel="0" collapsed="false">
      <c r="A185" s="1" t="s">
        <v>1602</v>
      </c>
      <c r="B185" s="1" t="n">
        <v>0.74</v>
      </c>
      <c r="C185" s="1" t="n">
        <v>-0.24</v>
      </c>
      <c r="D185" s="1" t="n">
        <v>-7.48</v>
      </c>
      <c r="E185" s="1" t="n">
        <v>-3</v>
      </c>
      <c r="F185" s="248" t="n">
        <f aca="false">SQRT((B185)^2+(C185)^2+(D185)^2)*10^(E185)</f>
        <v>0.00752034573673312</v>
      </c>
      <c r="G185" s="248" t="n">
        <f aca="false">F185-F$184</f>
        <v>0.00692531128394908</v>
      </c>
    </row>
    <row r="186" customFormat="false" ht="12.75" hidden="false" customHeight="true" outlineLevel="0" collapsed="false">
      <c r="A186" s="1" t="s">
        <v>1603</v>
      </c>
      <c r="B186" s="1" t="n">
        <v>-0.09</v>
      </c>
      <c r="C186" s="1" t="n">
        <v>0.07</v>
      </c>
      <c r="D186" s="1" t="n">
        <v>-2.91</v>
      </c>
      <c r="E186" s="1" t="n">
        <v>-3</v>
      </c>
      <c r="F186" s="248" t="n">
        <f aca="false">SQRT((B186)^2+(C186)^2+(D186)^2)*10^(E186)</f>
        <v>0.0029122328203631</v>
      </c>
      <c r="G186" s="248" t="n">
        <f aca="false">F186-F$184</f>
        <v>0.00231719836757906</v>
      </c>
    </row>
    <row r="187" customFormat="false" ht="12.75" hidden="false" customHeight="true" outlineLevel="0" collapsed="false">
      <c r="A187" s="249" t="s">
        <v>1493</v>
      </c>
      <c r="B187" s="249" t="n">
        <v>-0.1</v>
      </c>
      <c r="C187" s="249" t="n">
        <v>-0.14</v>
      </c>
      <c r="D187" s="249" t="n">
        <v>-6.01</v>
      </c>
      <c r="E187" s="249" t="n">
        <v>-4</v>
      </c>
      <c r="F187" s="250" t="n">
        <f aca="false">SQRT((B187)^2+(C187)^2+(D187)^2)*10^(E187)</f>
        <v>0.000601246205809234</v>
      </c>
      <c r="G187" s="250" t="n">
        <f aca="false">F187-F$187</f>
        <v>0</v>
      </c>
    </row>
    <row r="188" customFormat="false" ht="12.75" hidden="false" customHeight="true" outlineLevel="0" collapsed="false">
      <c r="A188" s="1" t="s">
        <v>1604</v>
      </c>
      <c r="B188" s="1" t="n">
        <v>0.57</v>
      </c>
      <c r="C188" s="1" t="n">
        <v>0.97</v>
      </c>
      <c r="D188" s="1" t="n">
        <v>-10.55</v>
      </c>
      <c r="E188" s="1" t="n">
        <v>-3</v>
      </c>
      <c r="F188" s="248" t="n">
        <f aca="false">SQRT((B188)^2+(C188)^2+(D188)^2)*10^(E188)</f>
        <v>0.0106098209221457</v>
      </c>
      <c r="G188" s="248" t="n">
        <f aca="false">F188-F$187</f>
        <v>0.0100085747163364</v>
      </c>
    </row>
    <row r="189" customFormat="false" ht="12.75" hidden="false" customHeight="true" outlineLevel="0" collapsed="false">
      <c r="F189" s="197"/>
      <c r="G189" s="197"/>
    </row>
    <row r="190" customFormat="false" ht="12.75" hidden="false" customHeight="true" outlineLevel="0" collapsed="false">
      <c r="F190" s="197"/>
      <c r="G190" s="197"/>
    </row>
    <row r="191" customFormat="false" ht="12.75" hidden="false" customHeight="true" outlineLevel="0" collapsed="false">
      <c r="F191" s="197"/>
      <c r="G191" s="197"/>
    </row>
    <row r="192" customFormat="false" ht="12.75" hidden="false" customHeight="true" outlineLevel="0" collapsed="false">
      <c r="F192" s="197"/>
      <c r="G192" s="197"/>
    </row>
    <row r="193" customFormat="false" ht="12.75" hidden="false" customHeight="true" outlineLevel="0" collapsed="false">
      <c r="F193" s="197"/>
      <c r="G193" s="197"/>
    </row>
    <row r="194" customFormat="false" ht="12.75" hidden="false" customHeight="true" outlineLevel="0" collapsed="false">
      <c r="F194" s="197"/>
      <c r="G194" s="197"/>
    </row>
    <row r="195" customFormat="false" ht="12.75" hidden="false" customHeight="true" outlineLevel="0" collapsed="false">
      <c r="F195" s="197"/>
      <c r="G195" s="197"/>
    </row>
    <row r="196" customFormat="false" ht="12.75" hidden="false" customHeight="true" outlineLevel="0" collapsed="false">
      <c r="F196" s="197"/>
      <c r="G196" s="197"/>
    </row>
    <row r="197" customFormat="false" ht="12.75" hidden="false" customHeight="true" outlineLevel="0" collapsed="false">
      <c r="F197" s="197"/>
      <c r="G197" s="197"/>
    </row>
    <row r="198" customFormat="false" ht="12.75" hidden="false" customHeight="true" outlineLevel="0" collapsed="false">
      <c r="F198" s="197"/>
      <c r="G198" s="197"/>
    </row>
    <row r="199" customFormat="false" ht="12.75" hidden="false" customHeight="true" outlineLevel="0" collapsed="false">
      <c r="F199" s="197"/>
      <c r="G199" s="197"/>
    </row>
    <row r="200" customFormat="false" ht="12.75" hidden="false" customHeight="true" outlineLevel="0" collapsed="false">
      <c r="F200" s="197"/>
      <c r="G200" s="197"/>
    </row>
    <row r="201" customFormat="false" ht="12.75" hidden="false" customHeight="true" outlineLevel="0" collapsed="false">
      <c r="F201" s="197"/>
      <c r="G201" s="197"/>
    </row>
    <row r="202" customFormat="false" ht="12.75" hidden="false" customHeight="true" outlineLevel="0" collapsed="false">
      <c r="F202" s="197"/>
      <c r="G202" s="197"/>
    </row>
    <row r="203" customFormat="false" ht="12.75" hidden="false" customHeight="true" outlineLevel="0" collapsed="false">
      <c r="F203" s="197"/>
      <c r="G203" s="197"/>
    </row>
    <row r="204" customFormat="false" ht="12.75" hidden="false" customHeight="true" outlineLevel="0" collapsed="false">
      <c r="F204" s="197"/>
      <c r="G204" s="197"/>
    </row>
    <row r="205" customFormat="false" ht="12.75" hidden="false" customHeight="true" outlineLevel="0" collapsed="false">
      <c r="F205" s="197"/>
      <c r="G205" s="197"/>
    </row>
    <row r="206" customFormat="false" ht="12.75" hidden="false" customHeight="true" outlineLevel="0" collapsed="false">
      <c r="F206" s="197"/>
      <c r="G206" s="197"/>
    </row>
    <row r="207" customFormat="false" ht="12.75" hidden="false" customHeight="true" outlineLevel="0" collapsed="false">
      <c r="F207" s="197"/>
      <c r="G207" s="197"/>
    </row>
    <row r="208" customFormat="false" ht="12.75" hidden="false" customHeight="true" outlineLevel="0" collapsed="false">
      <c r="F208" s="197"/>
      <c r="G208" s="197"/>
    </row>
    <row r="209" customFormat="false" ht="12.75" hidden="false" customHeight="true" outlineLevel="0" collapsed="false">
      <c r="F209" s="197"/>
      <c r="G209" s="197"/>
    </row>
    <row r="210" customFormat="false" ht="12.75" hidden="false" customHeight="true" outlineLevel="0" collapsed="false">
      <c r="F210" s="197"/>
      <c r="G210" s="197"/>
    </row>
    <row r="211" customFormat="false" ht="12.75" hidden="false" customHeight="true" outlineLevel="0" collapsed="false">
      <c r="F211" s="197"/>
      <c r="G211" s="197"/>
    </row>
    <row r="212" customFormat="false" ht="12.75" hidden="false" customHeight="true" outlineLevel="0" collapsed="false">
      <c r="F212" s="197"/>
      <c r="G212" s="197"/>
    </row>
    <row r="213" customFormat="false" ht="12.75" hidden="false" customHeight="true" outlineLevel="0" collapsed="false">
      <c r="F213" s="197"/>
      <c r="G213" s="197"/>
    </row>
    <row r="214" customFormat="false" ht="12.75" hidden="false" customHeight="true" outlineLevel="0" collapsed="false">
      <c r="F214" s="197"/>
      <c r="G214" s="197"/>
    </row>
    <row r="215" customFormat="false" ht="12.75" hidden="false" customHeight="true" outlineLevel="0" collapsed="false">
      <c r="F215" s="197"/>
      <c r="G215" s="197"/>
    </row>
    <row r="216" customFormat="false" ht="12.75" hidden="false" customHeight="true" outlineLevel="0" collapsed="false">
      <c r="F216" s="197"/>
      <c r="G216" s="197"/>
    </row>
    <row r="217" customFormat="false" ht="12.75" hidden="false" customHeight="true" outlineLevel="0" collapsed="false">
      <c r="F217" s="197"/>
      <c r="G217" s="197"/>
    </row>
    <row r="218" customFormat="false" ht="12.75" hidden="false" customHeight="true" outlineLevel="0" collapsed="false">
      <c r="F218" s="197"/>
      <c r="G218" s="197"/>
    </row>
    <row r="219" customFormat="false" ht="12.75" hidden="false" customHeight="true" outlineLevel="0" collapsed="false">
      <c r="F219" s="197"/>
      <c r="G219" s="197"/>
    </row>
    <row r="220" customFormat="false" ht="12.75" hidden="false" customHeight="true" outlineLevel="0" collapsed="false">
      <c r="F220" s="197"/>
      <c r="G220" s="197"/>
    </row>
    <row r="221" customFormat="false" ht="12.75" hidden="false" customHeight="true" outlineLevel="0" collapsed="false">
      <c r="F221" s="197"/>
      <c r="G221" s="197"/>
    </row>
    <row r="222" customFormat="false" ht="12.75" hidden="false" customHeight="true" outlineLevel="0" collapsed="false">
      <c r="F222" s="197"/>
      <c r="G222" s="197"/>
    </row>
    <row r="223" customFormat="false" ht="12.75" hidden="false" customHeight="true" outlineLevel="0" collapsed="false">
      <c r="F223" s="197"/>
      <c r="G223" s="197"/>
    </row>
    <row r="224" customFormat="false" ht="12.75" hidden="false" customHeight="true" outlineLevel="0" collapsed="false">
      <c r="F224" s="197"/>
      <c r="G224" s="197"/>
    </row>
    <row r="225" customFormat="false" ht="12.75" hidden="false" customHeight="true" outlineLevel="0" collapsed="false">
      <c r="F225" s="197"/>
      <c r="G225" s="197"/>
    </row>
    <row r="226" customFormat="false" ht="12.75" hidden="false" customHeight="true" outlineLevel="0" collapsed="false">
      <c r="F226" s="197"/>
      <c r="G226" s="197"/>
    </row>
    <row r="227" customFormat="false" ht="12.75" hidden="false" customHeight="true" outlineLevel="0" collapsed="false">
      <c r="F227" s="197"/>
      <c r="G227" s="197"/>
    </row>
    <row r="228" customFormat="false" ht="12.75" hidden="false" customHeight="true" outlineLevel="0" collapsed="false">
      <c r="F228" s="197"/>
      <c r="G228" s="197"/>
    </row>
    <row r="229" customFormat="false" ht="12.75" hidden="false" customHeight="true" outlineLevel="0" collapsed="false">
      <c r="F229" s="197"/>
      <c r="G229" s="197"/>
    </row>
    <row r="230" customFormat="false" ht="12.75" hidden="false" customHeight="true" outlineLevel="0" collapsed="false">
      <c r="F230" s="197"/>
      <c r="G230" s="197"/>
    </row>
    <row r="231" customFormat="false" ht="12.75" hidden="false" customHeight="true" outlineLevel="0" collapsed="false">
      <c r="F231" s="197"/>
      <c r="G231" s="197"/>
    </row>
    <row r="232" customFormat="false" ht="12.75" hidden="false" customHeight="true" outlineLevel="0" collapsed="false">
      <c r="F232" s="197"/>
      <c r="G232" s="197"/>
    </row>
    <row r="233" customFormat="false" ht="12.75" hidden="false" customHeight="true" outlineLevel="0" collapsed="false">
      <c r="F233" s="197"/>
      <c r="G233" s="197"/>
    </row>
    <row r="234" customFormat="false" ht="12.75" hidden="false" customHeight="true" outlineLevel="0" collapsed="false">
      <c r="F234" s="197"/>
      <c r="G234" s="197"/>
    </row>
    <row r="235" customFormat="false" ht="12.75" hidden="false" customHeight="true" outlineLevel="0" collapsed="false">
      <c r="F235" s="197"/>
      <c r="G235" s="197"/>
    </row>
    <row r="236" customFormat="false" ht="12.75" hidden="false" customHeight="true" outlineLevel="0" collapsed="false">
      <c r="F236" s="197"/>
      <c r="G236" s="197"/>
    </row>
    <row r="237" customFormat="false" ht="12.75" hidden="false" customHeight="true" outlineLevel="0" collapsed="false">
      <c r="F237" s="197"/>
      <c r="G237" s="197"/>
    </row>
    <row r="238" customFormat="false" ht="12.75" hidden="false" customHeight="true" outlineLevel="0" collapsed="false">
      <c r="F238" s="197"/>
      <c r="G238" s="197"/>
    </row>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&amp;CffffffStrona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E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O207" activePane="bottomLeft" state="frozen"/>
      <selection pane="topLeft" activeCell="A1" activeCellId="0" sqref="A1"/>
      <selection pane="bottomLeft" activeCell="O241" activeCellId="0" sqref="O241"/>
    </sheetView>
  </sheetViews>
  <sheetFormatPr defaultColWidth="12.7578125" defaultRowHeight="15" customHeight="true" zeroHeight="false" outlineLevelRow="0" outlineLevelCol="0"/>
  <cols>
    <col collapsed="false" customWidth="true" hidden="false" outlineLevel="0" max="16" min="1" style="1" width="11.63"/>
  </cols>
  <sheetData>
    <row r="1" customFormat="false" ht="12.75" hidden="false" customHeight="true" outlineLevel="0" collapsed="false">
      <c r="A1" s="38" t="s">
        <v>1605</v>
      </c>
      <c r="B1" s="38" t="s">
        <v>1606</v>
      </c>
      <c r="C1" s="38" t="s">
        <v>1607</v>
      </c>
      <c r="D1" s="38" t="s">
        <v>1608</v>
      </c>
      <c r="E1" s="38" t="s">
        <v>1609</v>
      </c>
      <c r="F1" s="38" t="s">
        <v>1610</v>
      </c>
      <c r="G1" s="38" t="s">
        <v>1611</v>
      </c>
      <c r="H1" s="38" t="s">
        <v>1612</v>
      </c>
      <c r="I1" s="38" t="s">
        <v>1613</v>
      </c>
      <c r="J1" s="38" t="s">
        <v>1614</v>
      </c>
      <c r="K1" s="38" t="s">
        <v>1615</v>
      </c>
      <c r="L1" s="38" t="s">
        <v>1616</v>
      </c>
      <c r="M1" s="38" t="s">
        <v>1617</v>
      </c>
      <c r="N1" s="38" t="s">
        <v>345</v>
      </c>
      <c r="O1" s="38" t="s">
        <v>346</v>
      </c>
      <c r="P1" s="38" t="s">
        <v>348</v>
      </c>
    </row>
    <row r="2" customFormat="false" ht="12.75" hidden="false" customHeight="true" outlineLevel="0" collapsed="false">
      <c r="A2" s="38" t="n">
        <v>101</v>
      </c>
      <c r="B2" s="38" t="n">
        <v>450</v>
      </c>
      <c r="C2" s="38" t="n">
        <v>0.0037455</v>
      </c>
      <c r="D2" s="38" t="n">
        <v>40.314</v>
      </c>
      <c r="E2" s="38" t="n">
        <v>2.977</v>
      </c>
      <c r="F2" s="38" t="n">
        <v>6.98</v>
      </c>
      <c r="G2" s="38" t="n">
        <v>-21.45</v>
      </c>
      <c r="H2" s="38" t="n">
        <v>36.28</v>
      </c>
      <c r="I2" s="38" t="n">
        <v>198.5</v>
      </c>
      <c r="J2" s="38" t="n">
        <v>0.633</v>
      </c>
      <c r="K2" s="38" t="n">
        <v>1.7</v>
      </c>
      <c r="L2" s="38" t="n">
        <v>0.00319</v>
      </c>
      <c r="M2" s="38" t="n">
        <v>1</v>
      </c>
      <c r="N2" s="199" t="s">
        <v>1618</v>
      </c>
      <c r="O2" s="38" t="n">
        <v>20240408</v>
      </c>
    </row>
    <row r="3" customFormat="false" ht="12.75" hidden="false" customHeight="true" outlineLevel="0" collapsed="false">
      <c r="A3" s="38" t="n">
        <v>102</v>
      </c>
      <c r="B3" s="38" t="n">
        <v>450</v>
      </c>
      <c r="C3" s="38" t="n">
        <v>0.0037455</v>
      </c>
      <c r="D3" s="38" t="n">
        <v>99.542</v>
      </c>
      <c r="E3" s="38" t="n">
        <v>11.69</v>
      </c>
      <c r="F3" s="38" t="n">
        <v>8.47</v>
      </c>
      <c r="G3" s="38" t="n">
        <v>-20.67</v>
      </c>
      <c r="H3" s="38" t="n">
        <v>89.59</v>
      </c>
      <c r="I3" s="38" t="n">
        <v>235.3</v>
      </c>
      <c r="J3" s="38" t="n">
        <v>2.981</v>
      </c>
      <c r="K3" s="38" t="n">
        <v>3.3</v>
      </c>
      <c r="L3" s="38" t="n">
        <v>0.0127</v>
      </c>
      <c r="M3" s="38" t="n">
        <v>1</v>
      </c>
      <c r="N3" s="199" t="s">
        <v>1619</v>
      </c>
      <c r="O3" s="38" t="n">
        <v>20240408</v>
      </c>
    </row>
    <row r="4" customFormat="false" ht="12.75" hidden="false" customHeight="true" outlineLevel="0" collapsed="false">
      <c r="A4" s="38" t="n">
        <v>103</v>
      </c>
      <c r="B4" s="38" t="n">
        <v>450</v>
      </c>
      <c r="C4" s="38" t="n">
        <v>0.0037455</v>
      </c>
      <c r="D4" s="38" t="n">
        <v>164.247</v>
      </c>
      <c r="E4" s="38" t="n">
        <v>19.497</v>
      </c>
      <c r="F4" s="38" t="n">
        <v>9.93</v>
      </c>
      <c r="G4" s="38" t="n">
        <v>-22.59</v>
      </c>
      <c r="H4" s="38" t="n">
        <v>147.83</v>
      </c>
      <c r="I4" s="38" t="n">
        <v>244.8</v>
      </c>
      <c r="J4" s="38" t="n">
        <v>4.474</v>
      </c>
      <c r="K4" s="38" t="n">
        <v>3</v>
      </c>
      <c r="L4" s="38" t="n">
        <v>0.0183</v>
      </c>
      <c r="M4" s="38" t="n">
        <v>1</v>
      </c>
      <c r="N4" s="199" t="s">
        <v>1620</v>
      </c>
      <c r="O4" s="38" t="n">
        <v>20240408</v>
      </c>
    </row>
    <row r="5" customFormat="false" ht="12.75" hidden="false" customHeight="true" outlineLevel="0" collapsed="false">
      <c r="A5" s="38" t="n">
        <v>104</v>
      </c>
      <c r="B5" s="38" t="n">
        <v>450</v>
      </c>
      <c r="C5" s="38" t="n">
        <v>0.0037455</v>
      </c>
      <c r="D5" s="38" t="n">
        <v>109.001</v>
      </c>
      <c r="E5" s="38" t="n">
        <v>10.63</v>
      </c>
      <c r="F5" s="38" t="n">
        <v>9.5</v>
      </c>
      <c r="G5" s="38" t="n">
        <v>-25.43</v>
      </c>
      <c r="H5" s="38" t="n">
        <v>98.1</v>
      </c>
      <c r="I5" s="38" t="n">
        <v>279.6</v>
      </c>
      <c r="J5" s="38" t="n">
        <v>2.967</v>
      </c>
      <c r="K5" s="38" t="n">
        <v>3</v>
      </c>
      <c r="L5" s="38" t="n">
        <v>0.0106</v>
      </c>
      <c r="M5" s="38" t="n">
        <v>1</v>
      </c>
      <c r="N5" s="199" t="s">
        <v>1621</v>
      </c>
      <c r="O5" s="38" t="n">
        <v>20240408</v>
      </c>
    </row>
    <row r="6" customFormat="false" ht="12.75" hidden="false" customHeight="true" outlineLevel="0" collapsed="false">
      <c r="A6" s="38" t="n">
        <v>105</v>
      </c>
      <c r="B6" s="38" t="n">
        <v>450</v>
      </c>
      <c r="C6" s="38" t="n">
        <v>0.0037455</v>
      </c>
      <c r="D6" s="38" t="n">
        <v>126.389</v>
      </c>
      <c r="E6" s="38" t="n">
        <v>15.82</v>
      </c>
      <c r="F6" s="38" t="n">
        <v>8.77</v>
      </c>
      <c r="G6" s="38" t="n">
        <v>-20.07</v>
      </c>
      <c r="H6" s="38" t="n">
        <v>113.75</v>
      </c>
      <c r="I6" s="38" t="n">
        <v>242.8</v>
      </c>
      <c r="J6" s="38" t="n">
        <v>4.76</v>
      </c>
      <c r="K6" s="38" t="n">
        <v>4.2</v>
      </c>
      <c r="L6" s="38" t="n">
        <v>0.0196</v>
      </c>
      <c r="M6" s="38" t="n">
        <v>1</v>
      </c>
      <c r="N6" s="199" t="s">
        <v>1622</v>
      </c>
      <c r="O6" s="38" t="n">
        <v>20240408</v>
      </c>
    </row>
    <row r="7" customFormat="false" ht="12.75" hidden="false" customHeight="true" outlineLevel="0" collapsed="false">
      <c r="A7" s="38" t="n">
        <v>106</v>
      </c>
      <c r="B7" s="38" t="n">
        <v>450</v>
      </c>
      <c r="C7" s="38" t="n">
        <v>0.0037455</v>
      </c>
      <c r="D7" s="38" t="n">
        <v>26.854</v>
      </c>
      <c r="E7" s="38" t="n">
        <v>3.7</v>
      </c>
      <c r="F7" s="38" t="n">
        <v>10.22</v>
      </c>
      <c r="G7" s="38" t="n">
        <v>-23.23</v>
      </c>
      <c r="H7" s="38" t="n">
        <v>24.17</v>
      </c>
      <c r="I7" s="38" t="n">
        <v>240.1</v>
      </c>
      <c r="J7" s="38" t="n">
        <v>1.106</v>
      </c>
      <c r="K7" s="38" t="n">
        <v>4.6</v>
      </c>
      <c r="L7" s="38" t="n">
        <v>0.00461</v>
      </c>
      <c r="M7" s="38" t="n">
        <v>1</v>
      </c>
      <c r="N7" s="199" t="s">
        <v>1623</v>
      </c>
      <c r="O7" s="38" t="n">
        <v>20240408</v>
      </c>
    </row>
    <row r="8" customFormat="false" ht="12.75" hidden="false" customHeight="true" outlineLevel="0" collapsed="false">
      <c r="A8" s="38" t="n">
        <v>107</v>
      </c>
      <c r="B8" s="38" t="n">
        <v>450</v>
      </c>
      <c r="C8" s="38" t="n">
        <v>0.0037455</v>
      </c>
      <c r="D8" s="38" t="n">
        <v>122.942</v>
      </c>
      <c r="E8" s="38" t="n">
        <v>9.032</v>
      </c>
      <c r="F8" s="38" t="n">
        <v>7.16</v>
      </c>
      <c r="G8" s="38" t="n">
        <v>-22.12</v>
      </c>
      <c r="H8" s="38" t="n">
        <v>110.65</v>
      </c>
      <c r="I8" s="38" t="n">
        <v>292.6</v>
      </c>
      <c r="J8" s="38" t="n">
        <v>6.679</v>
      </c>
      <c r="K8" s="38" t="n">
        <v>6</v>
      </c>
      <c r="L8" s="38" t="n">
        <v>0.0228</v>
      </c>
      <c r="M8" s="38" t="n">
        <v>1</v>
      </c>
      <c r="N8" s="199" t="s">
        <v>1624</v>
      </c>
      <c r="O8" s="38" t="n">
        <v>20240408</v>
      </c>
    </row>
    <row r="9" customFormat="false" ht="12.75" hidden="false" customHeight="true" outlineLevel="0" collapsed="false">
      <c r="A9" s="38" t="n">
        <v>108</v>
      </c>
      <c r="B9" s="38" t="n">
        <v>450</v>
      </c>
      <c r="C9" s="38" t="n">
        <v>0.0037455</v>
      </c>
      <c r="D9" s="38" t="n">
        <v>156.038</v>
      </c>
      <c r="E9" s="38" t="n">
        <v>16.643</v>
      </c>
      <c r="F9" s="38" t="n">
        <v>8.91</v>
      </c>
      <c r="G9" s="38" t="n">
        <v>-23.35</v>
      </c>
      <c r="H9" s="38" t="n">
        <v>140.44</v>
      </c>
      <c r="I9" s="38" t="n">
        <v>251.8</v>
      </c>
      <c r="J9" s="38" t="n">
        <v>6.177</v>
      </c>
      <c r="K9" s="38" t="n">
        <v>4.4</v>
      </c>
      <c r="L9" s="38" t="n">
        <v>0.0245</v>
      </c>
      <c r="M9" s="38" t="n">
        <v>1</v>
      </c>
      <c r="N9" s="199" t="s">
        <v>1625</v>
      </c>
      <c r="O9" s="38" t="n">
        <v>20240408</v>
      </c>
    </row>
    <row r="10" customFormat="false" ht="12.75" hidden="false" customHeight="true" outlineLevel="0" collapsed="false">
      <c r="A10" s="38" t="n">
        <v>109</v>
      </c>
      <c r="B10" s="38" t="n">
        <v>450</v>
      </c>
      <c r="C10" s="38" t="n">
        <v>0.0037455</v>
      </c>
      <c r="D10" s="38" t="n">
        <v>159.14</v>
      </c>
      <c r="E10" s="38" t="n">
        <v>18.571</v>
      </c>
      <c r="F10" s="38" t="n">
        <v>9.45</v>
      </c>
      <c r="G10" s="38" t="n">
        <v>-24.59</v>
      </c>
      <c r="H10" s="38" t="n">
        <v>143.23</v>
      </c>
      <c r="I10" s="38" t="n">
        <v>250.3</v>
      </c>
      <c r="J10" s="38" t="n">
        <v>5.751</v>
      </c>
      <c r="K10" s="38" t="n">
        <v>4</v>
      </c>
      <c r="L10" s="38" t="n">
        <v>0.023</v>
      </c>
      <c r="M10" s="38" t="n">
        <v>1</v>
      </c>
      <c r="N10" s="199" t="s">
        <v>1626</v>
      </c>
      <c r="O10" s="38" t="n">
        <v>20240412</v>
      </c>
    </row>
    <row r="11" customFormat="false" ht="12.75" hidden="false" customHeight="true" outlineLevel="0" collapsed="false">
      <c r="A11" s="38" t="n">
        <v>110</v>
      </c>
      <c r="B11" s="38" t="n">
        <v>450</v>
      </c>
      <c r="C11" s="38" t="n">
        <v>0.0037455</v>
      </c>
      <c r="D11" s="38" t="n">
        <v>101.931</v>
      </c>
      <c r="E11" s="38" t="n">
        <v>11.143</v>
      </c>
      <c r="F11" s="38" t="n">
        <v>8.16</v>
      </c>
      <c r="G11" s="38" t="n">
        <v>-23.03</v>
      </c>
      <c r="H11" s="38" t="n">
        <v>91.74</v>
      </c>
      <c r="I11" s="38" t="n">
        <v>243.6</v>
      </c>
      <c r="J11" s="38" t="n">
        <v>4.56</v>
      </c>
      <c r="K11" s="38" t="n">
        <v>5</v>
      </c>
      <c r="L11" s="38" t="n">
        <v>0.0187</v>
      </c>
      <c r="M11" s="38" t="n">
        <v>1</v>
      </c>
      <c r="N11" s="199" t="s">
        <v>1627</v>
      </c>
      <c r="O11" s="38" t="n">
        <v>20240408</v>
      </c>
    </row>
    <row r="12" customFormat="false" ht="12.75" hidden="false" customHeight="true" outlineLevel="0" collapsed="false">
      <c r="A12" s="38" t="n">
        <v>111</v>
      </c>
      <c r="B12" s="38" t="n">
        <v>450</v>
      </c>
      <c r="C12" s="38" t="n">
        <v>0.0037455</v>
      </c>
      <c r="D12" s="38" t="n">
        <v>67.48</v>
      </c>
      <c r="E12" s="38" t="n">
        <v>5.988</v>
      </c>
      <c r="F12" s="38" t="n">
        <v>8.57</v>
      </c>
      <c r="G12" s="38" t="n">
        <v>-23.64</v>
      </c>
      <c r="H12" s="38" t="n">
        <v>60.73</v>
      </c>
      <c r="I12" s="38" t="n">
        <v>272.2</v>
      </c>
      <c r="J12" s="38" t="n">
        <v>3.279</v>
      </c>
      <c r="K12" s="38" t="n">
        <v>5.4</v>
      </c>
      <c r="L12" s="38" t="n">
        <v>0.012</v>
      </c>
      <c r="M12" s="38" t="n">
        <v>1</v>
      </c>
      <c r="N12" s="199" t="s">
        <v>1628</v>
      </c>
      <c r="O12" s="38" t="n">
        <v>20240409</v>
      </c>
    </row>
    <row r="13" customFormat="false" ht="12.75" hidden="false" customHeight="true" outlineLevel="0" collapsed="false">
      <c r="A13" s="38" t="n">
        <v>112</v>
      </c>
      <c r="B13" s="38" t="n">
        <v>450</v>
      </c>
      <c r="C13" s="38" t="n">
        <v>0.0037455</v>
      </c>
      <c r="D13" s="38" t="n">
        <v>167.826</v>
      </c>
      <c r="E13" s="38" t="n">
        <v>18.499</v>
      </c>
      <c r="F13" s="38" t="n">
        <v>9.65</v>
      </c>
      <c r="G13" s="38" t="n">
        <v>-25.65</v>
      </c>
      <c r="H13" s="38" t="n">
        <v>151.04</v>
      </c>
      <c r="I13" s="38" t="n">
        <v>261.1</v>
      </c>
      <c r="J13" s="38" t="n">
        <v>7.986</v>
      </c>
      <c r="K13" s="38" t="n">
        <v>5.3</v>
      </c>
      <c r="L13" s="38" t="n">
        <v>0.0306</v>
      </c>
      <c r="M13" s="38" t="n">
        <v>1</v>
      </c>
      <c r="N13" s="199" t="s">
        <v>1629</v>
      </c>
      <c r="O13" s="38" t="n">
        <v>20240409</v>
      </c>
    </row>
    <row r="14" customFormat="false" ht="12.75" hidden="false" customHeight="true" outlineLevel="0" collapsed="false">
      <c r="A14" s="38" t="n">
        <v>113</v>
      </c>
      <c r="B14" s="38" t="n">
        <v>450</v>
      </c>
      <c r="C14" s="38" t="n">
        <v>0.0037455</v>
      </c>
      <c r="D14" s="38" t="n">
        <v>47.664</v>
      </c>
      <c r="E14" s="38" t="n">
        <v>4.529</v>
      </c>
      <c r="F14" s="38" t="n">
        <v>8.12</v>
      </c>
      <c r="G14" s="38" t="n">
        <v>-25.47</v>
      </c>
      <c r="H14" s="38" t="n">
        <v>42.9</v>
      </c>
      <c r="I14" s="38" t="n">
        <v>277.1</v>
      </c>
      <c r="J14" s="38" t="n">
        <v>2.732</v>
      </c>
      <c r="K14" s="38" t="n">
        <v>6.4</v>
      </c>
      <c r="L14" s="38" t="n">
        <v>0.00986</v>
      </c>
      <c r="M14" s="38" t="n">
        <v>1</v>
      </c>
      <c r="N14" s="199" t="s">
        <v>1630</v>
      </c>
      <c r="O14" s="38" t="n">
        <v>20240409</v>
      </c>
    </row>
    <row r="15" customFormat="false" ht="12.75" hidden="false" customHeight="true" outlineLevel="0" collapsed="false">
      <c r="A15" s="38" t="n">
        <v>114</v>
      </c>
      <c r="B15" s="38" t="n">
        <v>450</v>
      </c>
      <c r="C15" s="38" t="n">
        <v>0.0037455</v>
      </c>
      <c r="D15" s="38" t="n">
        <v>45.645</v>
      </c>
      <c r="E15" s="38" t="n">
        <v>3.146</v>
      </c>
      <c r="F15" s="38" t="n">
        <v>6.15</v>
      </c>
      <c r="G15" s="38" t="n">
        <v>-21.36</v>
      </c>
      <c r="H15" s="38" t="n">
        <v>41.08</v>
      </c>
      <c r="I15" s="38" t="n">
        <v>283.4</v>
      </c>
      <c r="J15" s="38" t="n">
        <v>2.675</v>
      </c>
      <c r="K15" s="38" t="n">
        <v>6.5</v>
      </c>
      <c r="L15" s="38" t="n">
        <v>0.00944</v>
      </c>
      <c r="M15" s="38" t="n">
        <v>1</v>
      </c>
      <c r="N15" s="199" t="s">
        <v>1631</v>
      </c>
      <c r="O15" s="38" t="n">
        <v>20240409</v>
      </c>
    </row>
    <row r="16" customFormat="false" ht="12.75" hidden="false" customHeight="true" outlineLevel="0" collapsed="false">
      <c r="A16" s="38" t="n">
        <v>115</v>
      </c>
      <c r="B16" s="38" t="n">
        <v>450</v>
      </c>
      <c r="C16" s="38" t="n">
        <v>0.0037455</v>
      </c>
      <c r="D16" s="38" t="n">
        <v>45.042</v>
      </c>
      <c r="E16" s="38" t="n">
        <v>4.559</v>
      </c>
      <c r="F16" s="38" t="n">
        <v>5.93</v>
      </c>
      <c r="G16" s="38" t="n">
        <v>-15.53</v>
      </c>
      <c r="H16" s="38" t="n">
        <v>40.54</v>
      </c>
      <c r="I16" s="38" t="n">
        <v>246.1</v>
      </c>
      <c r="J16" s="38" t="n">
        <v>2.581</v>
      </c>
      <c r="K16" s="38" t="n">
        <v>6.4</v>
      </c>
      <c r="L16" s="38" t="n">
        <v>0.0105</v>
      </c>
      <c r="M16" s="38" t="n">
        <v>1</v>
      </c>
      <c r="N16" s="199" t="s">
        <v>1632</v>
      </c>
      <c r="O16" s="38" t="n">
        <v>20240409</v>
      </c>
    </row>
    <row r="17" customFormat="false" ht="12.75" hidden="false" customHeight="true" outlineLevel="0" collapsed="false">
      <c r="A17" s="38" t="n">
        <v>116</v>
      </c>
      <c r="B17" s="38" t="n">
        <v>450</v>
      </c>
      <c r="C17" s="38" t="n">
        <v>0.0037455</v>
      </c>
      <c r="D17" s="38" t="n">
        <v>57.221</v>
      </c>
      <c r="E17" s="38" t="n">
        <v>6.028</v>
      </c>
      <c r="F17" s="38" t="n">
        <v>8.44</v>
      </c>
      <c r="G17" s="38" t="n">
        <v>-24.22</v>
      </c>
      <c r="H17" s="38" t="n">
        <v>51.5</v>
      </c>
      <c r="I17" s="38" t="n">
        <v>256.3</v>
      </c>
      <c r="J17" s="38" t="n">
        <v>2.413</v>
      </c>
      <c r="K17" s="38" t="n">
        <v>4.7</v>
      </c>
      <c r="L17" s="38" t="n">
        <v>0.00941</v>
      </c>
      <c r="M17" s="38" t="n">
        <v>1</v>
      </c>
      <c r="N17" s="199" t="s">
        <v>1633</v>
      </c>
      <c r="O17" s="38" t="n">
        <v>20240409</v>
      </c>
    </row>
    <row r="18" customFormat="false" ht="12.75" hidden="false" customHeight="true" outlineLevel="0" collapsed="false">
      <c r="A18" s="38" t="n">
        <v>117</v>
      </c>
      <c r="B18" s="38" t="n">
        <v>450</v>
      </c>
      <c r="C18" s="38" t="n">
        <v>0.0037455</v>
      </c>
      <c r="D18" s="38" t="n">
        <v>110.356</v>
      </c>
      <c r="E18" s="38" t="n">
        <v>7.879</v>
      </c>
      <c r="F18" s="38" t="n">
        <v>7.66</v>
      </c>
      <c r="G18" s="38" t="n">
        <v>-24.7</v>
      </c>
      <c r="H18" s="38" t="n">
        <v>99.32</v>
      </c>
      <c r="I18" s="38" t="n">
        <v>298.2</v>
      </c>
      <c r="J18" s="38" t="n">
        <v>5.126</v>
      </c>
      <c r="K18" s="38" t="n">
        <v>5.2</v>
      </c>
      <c r="L18" s="38" t="n">
        <v>0.0172</v>
      </c>
      <c r="M18" s="38" t="n">
        <v>1</v>
      </c>
      <c r="N18" s="199" t="s">
        <v>1634</v>
      </c>
      <c r="O18" s="38" t="n">
        <v>20240409</v>
      </c>
    </row>
    <row r="19" customFormat="false" ht="12.75" hidden="false" customHeight="true" outlineLevel="0" collapsed="false">
      <c r="A19" s="38" t="n">
        <v>118</v>
      </c>
      <c r="B19" s="38" t="n">
        <v>450</v>
      </c>
      <c r="C19" s="38" t="n">
        <v>0.0037455</v>
      </c>
      <c r="D19" s="38" t="n">
        <v>24.831</v>
      </c>
      <c r="E19" s="38" t="n">
        <v>2.826</v>
      </c>
      <c r="F19" s="38" t="n">
        <v>7.89</v>
      </c>
      <c r="G19" s="38" t="n">
        <v>-20.23</v>
      </c>
      <c r="H19" s="38" t="n">
        <v>22.35</v>
      </c>
      <c r="I19" s="38" t="n">
        <v>244.3</v>
      </c>
      <c r="J19" s="38" t="n">
        <v>0.981</v>
      </c>
      <c r="K19" s="38" t="n">
        <v>4.4</v>
      </c>
      <c r="L19" s="38" t="n">
        <v>0.00402</v>
      </c>
      <c r="M19" s="38" t="n">
        <v>1</v>
      </c>
      <c r="N19" s="199" t="s">
        <v>1635</v>
      </c>
      <c r="O19" s="38" t="n">
        <v>20240409</v>
      </c>
    </row>
    <row r="20" customFormat="false" ht="12.75" hidden="false" customHeight="true" outlineLevel="0" collapsed="false">
      <c r="A20" s="38" t="n">
        <v>119</v>
      </c>
      <c r="B20" s="38" t="n">
        <v>450</v>
      </c>
      <c r="C20" s="38" t="n">
        <v>0.0037455</v>
      </c>
      <c r="D20" s="38" t="n">
        <v>183.634</v>
      </c>
      <c r="E20" s="38" t="n">
        <v>18.162</v>
      </c>
      <c r="F20" s="38" t="n">
        <v>7.61</v>
      </c>
      <c r="G20" s="38" t="n">
        <v>-22.34</v>
      </c>
      <c r="H20" s="38" t="n">
        <v>165.27</v>
      </c>
      <c r="I20" s="38" t="n">
        <v>251.2</v>
      </c>
      <c r="J20" s="38" t="n">
        <v>7.749</v>
      </c>
      <c r="K20" s="38" t="n">
        <v>4.7</v>
      </c>
      <c r="L20" s="38" t="n">
        <v>0.0308</v>
      </c>
      <c r="M20" s="38" t="n">
        <v>1</v>
      </c>
      <c r="N20" s="199" t="s">
        <v>1636</v>
      </c>
      <c r="O20" s="38" t="n">
        <v>20240409</v>
      </c>
      <c r="Q20" s="20" t="s">
        <v>1637</v>
      </c>
      <c r="R20" s="20" t="n">
        <v>450</v>
      </c>
      <c r="S20" s="197" t="n">
        <v>0.0037455</v>
      </c>
      <c r="T20" s="20" t="n">
        <v>269.289</v>
      </c>
      <c r="U20" s="20" t="n">
        <v>23.6</v>
      </c>
      <c r="V20" s="20" t="n">
        <v>7.4</v>
      </c>
      <c r="W20" s="20" t="n">
        <v>-26.12</v>
      </c>
      <c r="X20" s="20" t="n">
        <v>242.36</v>
      </c>
      <c r="Y20" s="20" t="n">
        <v>294.3</v>
      </c>
      <c r="Z20" s="20" t="n">
        <v>14.218</v>
      </c>
      <c r="AA20" s="20" t="n">
        <v>5.9</v>
      </c>
      <c r="AB20" s="20" t="n">
        <v>0.0483</v>
      </c>
      <c r="AC20" s="20" t="n">
        <v>1</v>
      </c>
      <c r="AD20" s="251" t="s">
        <v>1638</v>
      </c>
      <c r="AE20" s="20" t="n">
        <v>20241127</v>
      </c>
    </row>
    <row r="21" customFormat="false" ht="12.75" hidden="false" customHeight="true" outlineLevel="0" collapsed="false">
      <c r="A21" s="38" t="n">
        <v>120</v>
      </c>
      <c r="B21" s="38" t="n">
        <v>450</v>
      </c>
      <c r="C21" s="38" t="n">
        <v>0.0037455</v>
      </c>
      <c r="D21" s="38" t="n">
        <v>53.623</v>
      </c>
      <c r="E21" s="38" t="n">
        <v>6.887</v>
      </c>
      <c r="F21" s="38" t="n">
        <v>9.32</v>
      </c>
      <c r="G21" s="38" t="n">
        <v>-22.82</v>
      </c>
      <c r="H21" s="38" t="n">
        <v>48.26</v>
      </c>
      <c r="I21" s="38" t="n">
        <v>237.4</v>
      </c>
      <c r="J21" s="38" t="n">
        <v>2.255</v>
      </c>
      <c r="K21" s="38" t="n">
        <v>4.7</v>
      </c>
      <c r="L21" s="38" t="n">
        <v>0.0095</v>
      </c>
      <c r="M21" s="38" t="n">
        <v>1</v>
      </c>
      <c r="N21" s="199" t="s">
        <v>1639</v>
      </c>
      <c r="O21" s="38" t="n">
        <v>20240409</v>
      </c>
    </row>
    <row r="22" customFormat="false" ht="12.75" hidden="false" customHeight="true" outlineLevel="0" collapsed="false">
      <c r="A22" s="38" t="s">
        <v>1640</v>
      </c>
      <c r="B22" s="38" t="n">
        <v>450</v>
      </c>
      <c r="C22" s="38" t="n">
        <v>0.0037455</v>
      </c>
      <c r="D22" s="38" t="n">
        <v>257.068</v>
      </c>
      <c r="E22" s="38" t="n">
        <v>9.775</v>
      </c>
      <c r="F22" s="38" t="n">
        <v>5.64</v>
      </c>
      <c r="G22" s="38" t="n">
        <v>-20.1</v>
      </c>
      <c r="H22" s="38" t="n">
        <v>231.37</v>
      </c>
      <c r="I22" s="38" t="n">
        <v>397.5</v>
      </c>
      <c r="J22" s="38" t="n">
        <v>24.061</v>
      </c>
      <c r="K22" s="38" t="n">
        <v>10.4</v>
      </c>
      <c r="L22" s="38" t="n">
        <v>0.0605</v>
      </c>
      <c r="M22" s="38" t="n">
        <v>10</v>
      </c>
      <c r="N22" s="199" t="s">
        <v>1641</v>
      </c>
      <c r="O22" s="38" t="n">
        <v>20240415</v>
      </c>
    </row>
    <row r="23" customFormat="false" ht="12.75" hidden="false" customHeight="true" outlineLevel="0" collapsed="false">
      <c r="A23" s="38" t="n">
        <v>122</v>
      </c>
      <c r="B23" s="38" t="n">
        <v>450</v>
      </c>
      <c r="C23" s="38" t="n">
        <v>0.0037455</v>
      </c>
      <c r="D23" s="38" t="n">
        <v>37.482</v>
      </c>
      <c r="E23" s="38" t="n">
        <v>2.968</v>
      </c>
      <c r="F23" s="38" t="n">
        <v>7.39</v>
      </c>
      <c r="G23" s="38" t="n">
        <v>-23.33</v>
      </c>
      <c r="H23" s="38" t="n">
        <v>33.73</v>
      </c>
      <c r="I23" s="38" t="n">
        <v>282.7</v>
      </c>
      <c r="J23" s="38" t="n">
        <v>2.625</v>
      </c>
      <c r="K23" s="38" t="n">
        <v>7.8</v>
      </c>
      <c r="L23" s="38" t="n">
        <v>0.00928</v>
      </c>
      <c r="M23" s="38" t="n">
        <v>1</v>
      </c>
      <c r="N23" s="199" t="s">
        <v>1642</v>
      </c>
      <c r="O23" s="38" t="n">
        <v>20240409</v>
      </c>
    </row>
    <row r="24" customFormat="false" ht="12.75" hidden="false" customHeight="true" outlineLevel="0" collapsed="false">
      <c r="A24" s="38" t="n">
        <v>123</v>
      </c>
      <c r="B24" s="38" t="n">
        <v>450</v>
      </c>
      <c r="C24" s="38" t="n">
        <v>0.0037455</v>
      </c>
      <c r="D24" s="38" t="n">
        <v>30.905</v>
      </c>
      <c r="E24" s="38" t="n">
        <v>4.968</v>
      </c>
      <c r="F24" s="38" t="n">
        <v>11.28</v>
      </c>
      <c r="G24" s="38" t="n">
        <v>-24.36</v>
      </c>
      <c r="H24" s="38" t="n">
        <v>27.81</v>
      </c>
      <c r="I24" s="38" t="n">
        <v>239</v>
      </c>
      <c r="J24" s="38" t="n">
        <v>0.78</v>
      </c>
      <c r="K24" s="38" t="n">
        <v>2.8</v>
      </c>
      <c r="L24" s="38" t="n">
        <v>0.00326</v>
      </c>
      <c r="M24" s="38" t="n">
        <v>1</v>
      </c>
      <c r="N24" s="199" t="s">
        <v>1643</v>
      </c>
      <c r="O24" s="38" t="n">
        <v>20240410</v>
      </c>
    </row>
    <row r="25" customFormat="false" ht="12.75" hidden="false" customHeight="true" outlineLevel="0" collapsed="false">
      <c r="A25" s="38" t="n">
        <v>124</v>
      </c>
      <c r="B25" s="38" t="n">
        <v>450</v>
      </c>
      <c r="C25" s="38" t="n">
        <v>0.0037455</v>
      </c>
      <c r="D25" s="38" t="n">
        <v>173.073</v>
      </c>
      <c r="E25" s="38" t="n">
        <v>13.088</v>
      </c>
      <c r="F25" s="38" t="n">
        <v>7.48</v>
      </c>
      <c r="G25" s="38" t="n">
        <v>-21.22</v>
      </c>
      <c r="H25" s="38" t="n">
        <v>155.77</v>
      </c>
      <c r="I25" s="38" t="n">
        <v>285.3</v>
      </c>
      <c r="J25" s="38" t="n">
        <v>8.806</v>
      </c>
      <c r="K25" s="38" t="n">
        <v>5.7</v>
      </c>
      <c r="L25" s="38" t="n">
        <v>0.0309</v>
      </c>
      <c r="M25" s="38" t="n">
        <v>1</v>
      </c>
      <c r="N25" s="199" t="s">
        <v>1644</v>
      </c>
      <c r="O25" s="38" t="n">
        <v>20240410</v>
      </c>
    </row>
    <row r="26" customFormat="false" ht="12.75" hidden="false" customHeight="true" outlineLevel="0" collapsed="false">
      <c r="A26" s="38" t="n">
        <v>125</v>
      </c>
      <c r="B26" s="38" t="n">
        <v>450</v>
      </c>
      <c r="C26" s="38" t="n">
        <v>0.0037455</v>
      </c>
      <c r="D26" s="38" t="n">
        <v>43.886</v>
      </c>
      <c r="E26" s="38" t="n">
        <v>4.52</v>
      </c>
      <c r="F26" s="38" t="n">
        <v>8.63</v>
      </c>
      <c r="G26" s="38" t="n">
        <v>-25.64</v>
      </c>
      <c r="H26" s="38" t="n">
        <v>39.5</v>
      </c>
      <c r="I26" s="38" t="n">
        <v>271.3</v>
      </c>
      <c r="J26" s="38" t="n">
        <v>2.55</v>
      </c>
      <c r="K26" s="38" t="n">
        <v>6.5</v>
      </c>
      <c r="L26" s="38" t="n">
        <v>0.0094</v>
      </c>
      <c r="M26" s="38" t="n">
        <v>1</v>
      </c>
      <c r="N26" s="199" t="s">
        <v>1645</v>
      </c>
      <c r="O26" s="38" t="n">
        <v>20240410</v>
      </c>
    </row>
    <row r="27" customFormat="false" ht="12.75" hidden="false" customHeight="true" outlineLevel="0" collapsed="false">
      <c r="A27" s="38" t="s">
        <v>1646</v>
      </c>
      <c r="B27" s="38" t="n">
        <v>450</v>
      </c>
      <c r="C27" s="38" t="n">
        <v>0.0037455</v>
      </c>
      <c r="D27" s="38" t="n">
        <v>41.914</v>
      </c>
      <c r="E27" s="38" t="n">
        <v>3.749</v>
      </c>
      <c r="F27" s="38" t="n">
        <v>7.73</v>
      </c>
      <c r="G27" s="38" t="n">
        <v>-26.7</v>
      </c>
      <c r="H27" s="38" t="n">
        <v>37.72</v>
      </c>
      <c r="I27" s="38" t="n">
        <v>241.8</v>
      </c>
      <c r="J27" s="38" t="n">
        <v>2.024</v>
      </c>
      <c r="K27" s="38" t="n">
        <v>5.4</v>
      </c>
      <c r="L27" s="38" t="n">
        <v>0.00837</v>
      </c>
      <c r="M27" s="38" t="n">
        <v>1</v>
      </c>
      <c r="N27" s="199" t="s">
        <v>1647</v>
      </c>
      <c r="O27" s="38" t="n">
        <v>20240418</v>
      </c>
    </row>
    <row r="28" customFormat="false" ht="12.75" hidden="false" customHeight="true" outlineLevel="0" collapsed="false">
      <c r="A28" s="38" t="s">
        <v>1648</v>
      </c>
      <c r="B28" s="38" t="n">
        <v>450</v>
      </c>
      <c r="C28" s="38" t="n">
        <v>0.0037455</v>
      </c>
      <c r="D28" s="38" t="n">
        <v>45.589</v>
      </c>
      <c r="E28" s="38" t="n">
        <v>4.964</v>
      </c>
      <c r="F28" s="38" t="n">
        <v>9.54</v>
      </c>
      <c r="G28" s="38" t="n">
        <v>-27.85</v>
      </c>
      <c r="H28" s="38" t="n">
        <v>41.03</v>
      </c>
      <c r="I28" s="38" t="n">
        <v>271.8</v>
      </c>
      <c r="J28" s="38" t="n">
        <v>2.449</v>
      </c>
      <c r="K28" s="38" t="n">
        <v>6</v>
      </c>
      <c r="L28" s="38" t="n">
        <v>0.00901</v>
      </c>
      <c r="M28" s="38" t="n">
        <v>1</v>
      </c>
      <c r="N28" s="199" t="s">
        <v>1649</v>
      </c>
      <c r="O28" s="38" t="n">
        <v>20240418</v>
      </c>
    </row>
    <row r="29" customFormat="false" ht="12.75" hidden="false" customHeight="true" outlineLevel="0" collapsed="false">
      <c r="A29" s="38" t="s">
        <v>1650</v>
      </c>
      <c r="B29" s="38" t="n">
        <v>450</v>
      </c>
      <c r="C29" s="38" t="n">
        <v>0.0037455</v>
      </c>
      <c r="D29" s="38" t="n">
        <v>27.269</v>
      </c>
      <c r="E29" s="38" t="n">
        <v>4.346</v>
      </c>
      <c r="F29" s="38" t="n">
        <v>11.63</v>
      </c>
      <c r="G29" s="38" t="n">
        <v>-26.58</v>
      </c>
      <c r="H29" s="38" t="n">
        <v>24.54</v>
      </c>
      <c r="I29" s="38" t="n">
        <v>257.7</v>
      </c>
      <c r="J29" s="38" t="n">
        <v>2.231</v>
      </c>
      <c r="K29" s="38" t="n">
        <v>9.1</v>
      </c>
      <c r="L29" s="38" t="n">
        <v>0.00866</v>
      </c>
      <c r="M29" s="38" t="n">
        <v>1</v>
      </c>
      <c r="N29" s="199" t="s">
        <v>1651</v>
      </c>
      <c r="O29" s="38" t="n">
        <v>20240418</v>
      </c>
    </row>
    <row r="30" customFormat="false" ht="12.75" hidden="false" customHeight="true" outlineLevel="0" collapsed="false">
      <c r="A30" s="38" t="s">
        <v>1652</v>
      </c>
      <c r="B30" s="38" t="n">
        <v>450</v>
      </c>
      <c r="C30" s="38" t="n">
        <v>0.0037455</v>
      </c>
      <c r="D30" s="38" t="n">
        <v>145.366</v>
      </c>
      <c r="E30" s="38" t="n">
        <v>4.996</v>
      </c>
      <c r="F30" s="38" t="n">
        <v>4.98</v>
      </c>
      <c r="G30" s="38" t="n">
        <v>-22.95</v>
      </c>
      <c r="H30" s="38" t="n">
        <v>130.83</v>
      </c>
      <c r="I30" s="38" t="n">
        <v>344.6</v>
      </c>
      <c r="J30" s="38" t="n">
        <v>8.413</v>
      </c>
      <c r="K30" s="38" t="n">
        <v>6.4</v>
      </c>
      <c r="L30" s="38" t="n">
        <v>0.0244</v>
      </c>
      <c r="M30" s="38" t="n">
        <v>1</v>
      </c>
      <c r="N30" s="199" t="s">
        <v>1653</v>
      </c>
      <c r="O30" s="38" t="n">
        <v>20240418</v>
      </c>
    </row>
    <row r="31" customFormat="false" ht="12.75" hidden="false" customHeight="true" outlineLevel="0" collapsed="false">
      <c r="A31" s="38" t="n">
        <v>130</v>
      </c>
      <c r="B31" s="38" t="n">
        <v>450</v>
      </c>
      <c r="C31" s="38" t="n">
        <v>0.0037455</v>
      </c>
      <c r="D31" s="38" t="n">
        <v>69.441</v>
      </c>
      <c r="E31" s="38" t="n">
        <v>8.006</v>
      </c>
      <c r="F31" s="38" t="n">
        <v>8.84</v>
      </c>
      <c r="G31" s="38" t="n">
        <v>-24.88</v>
      </c>
      <c r="H31" s="38" t="n">
        <v>62.5</v>
      </c>
      <c r="I31" s="38" t="n">
        <v>269.8</v>
      </c>
      <c r="J31" s="38" t="n">
        <v>3.99</v>
      </c>
      <c r="K31" s="38" t="n">
        <v>6.4</v>
      </c>
      <c r="L31" s="38" t="n">
        <v>0.0148</v>
      </c>
      <c r="M31" s="38" t="n">
        <v>1</v>
      </c>
      <c r="N31" s="199" t="s">
        <v>1654</v>
      </c>
      <c r="O31" s="38" t="n">
        <v>20240410</v>
      </c>
    </row>
    <row r="32" customFormat="false" ht="12.75" hidden="false" customHeight="true" outlineLevel="0" collapsed="false">
      <c r="A32" s="38" t="n">
        <v>131</v>
      </c>
      <c r="B32" s="38" t="n">
        <v>450</v>
      </c>
      <c r="C32" s="38" t="n">
        <v>0.0037455</v>
      </c>
      <c r="D32" s="38" t="n">
        <v>48.849</v>
      </c>
      <c r="E32" s="38" t="n">
        <v>3.854</v>
      </c>
      <c r="F32" s="38" t="n">
        <v>7.08</v>
      </c>
      <c r="G32" s="38" t="n">
        <v>-23.63</v>
      </c>
      <c r="H32" s="38" t="n">
        <v>43.96</v>
      </c>
      <c r="I32" s="38" t="n">
        <v>260.2</v>
      </c>
      <c r="J32" s="38" t="n">
        <v>2.151</v>
      </c>
      <c r="K32" s="38" t="n">
        <v>4.9</v>
      </c>
      <c r="L32" s="38" t="n">
        <v>0.00827</v>
      </c>
      <c r="M32" s="38" t="n">
        <v>1</v>
      </c>
      <c r="N32" s="199" t="s">
        <v>1655</v>
      </c>
      <c r="O32" s="38" t="n">
        <v>20240410</v>
      </c>
    </row>
    <row r="33" customFormat="false" ht="12.75" hidden="false" customHeight="true" outlineLevel="0" collapsed="false">
      <c r="A33" s="38" t="n">
        <v>132</v>
      </c>
      <c r="B33" s="38" t="n">
        <v>450</v>
      </c>
      <c r="C33" s="38" t="n">
        <v>0.0037455</v>
      </c>
      <c r="D33" s="38" t="n">
        <v>15.537</v>
      </c>
      <c r="E33" s="38" t="n">
        <v>1.939</v>
      </c>
      <c r="F33" s="38" t="n">
        <v>8.7</v>
      </c>
      <c r="G33" s="38" t="n">
        <v>-24.36</v>
      </c>
      <c r="H33" s="38" t="n">
        <v>13.98</v>
      </c>
      <c r="I33" s="38" t="n">
        <v>263.2</v>
      </c>
      <c r="J33" s="38" t="n">
        <v>0.661</v>
      </c>
      <c r="K33" s="38" t="n">
        <v>4.7</v>
      </c>
      <c r="L33" s="38" t="n">
        <v>0.00251</v>
      </c>
      <c r="M33" s="38" t="n">
        <v>1</v>
      </c>
      <c r="N33" s="199" t="s">
        <v>1656</v>
      </c>
      <c r="O33" s="38" t="n">
        <v>20240410</v>
      </c>
    </row>
    <row r="34" customFormat="false" ht="12.75" hidden="false" customHeight="true" outlineLevel="0" collapsed="false">
      <c r="A34" s="38" t="n">
        <v>133</v>
      </c>
      <c r="B34" s="38" t="n">
        <v>450</v>
      </c>
      <c r="C34" s="38" t="n">
        <v>0.0037455</v>
      </c>
      <c r="D34" s="38" t="n">
        <v>17.609</v>
      </c>
      <c r="E34" s="38" t="n">
        <v>2.082</v>
      </c>
      <c r="F34" s="38" t="n">
        <v>9.38</v>
      </c>
      <c r="G34" s="38" t="n">
        <v>-27.74</v>
      </c>
      <c r="H34" s="38" t="n">
        <v>15.85</v>
      </c>
      <c r="I34" s="38" t="n">
        <v>261.1</v>
      </c>
      <c r="J34" s="38" t="n">
        <v>0.778</v>
      </c>
      <c r="K34" s="38" t="n">
        <v>4.9</v>
      </c>
      <c r="L34" s="38" t="n">
        <v>0.00298</v>
      </c>
      <c r="M34" s="38" t="n">
        <v>1</v>
      </c>
      <c r="N34" s="199" t="s">
        <v>1657</v>
      </c>
      <c r="O34" s="38" t="n">
        <v>20240410</v>
      </c>
    </row>
    <row r="35" customFormat="false" ht="12.75" hidden="false" customHeight="true" outlineLevel="0" collapsed="false">
      <c r="A35" s="38" t="n">
        <v>134</v>
      </c>
      <c r="B35" s="38" t="n">
        <v>450</v>
      </c>
      <c r="C35" s="38" t="n">
        <v>0.0037455</v>
      </c>
      <c r="D35" s="38" t="n">
        <v>53.053</v>
      </c>
      <c r="E35" s="38" t="n">
        <v>4.56</v>
      </c>
      <c r="F35" s="38" t="n">
        <v>7.04</v>
      </c>
      <c r="G35" s="38" t="n">
        <v>-15.37</v>
      </c>
      <c r="H35" s="38" t="n">
        <v>47.75</v>
      </c>
      <c r="I35" s="38" t="n">
        <v>275.8</v>
      </c>
      <c r="J35" s="38" t="n">
        <v>1.653</v>
      </c>
      <c r="K35" s="38" t="n">
        <v>3.5</v>
      </c>
      <c r="L35" s="38" t="n">
        <v>0.00599</v>
      </c>
      <c r="M35" s="38" t="n">
        <v>1</v>
      </c>
      <c r="N35" s="199" t="s">
        <v>1658</v>
      </c>
      <c r="O35" s="38" t="n">
        <v>20240410</v>
      </c>
    </row>
    <row r="36" customFormat="false" ht="12.75" hidden="false" customHeight="true" outlineLevel="0" collapsed="false">
      <c r="A36" s="38" t="n">
        <v>135</v>
      </c>
      <c r="B36" s="38" t="n">
        <v>450</v>
      </c>
      <c r="C36" s="38" t="n">
        <v>0.0037455</v>
      </c>
      <c r="D36" s="38" t="n">
        <v>40.537</v>
      </c>
      <c r="E36" s="38" t="n">
        <v>6.62</v>
      </c>
      <c r="F36" s="38" t="n">
        <v>10.95</v>
      </c>
      <c r="G36" s="38" t="n">
        <v>-23.82</v>
      </c>
      <c r="H36" s="38" t="n">
        <v>36.48</v>
      </c>
      <c r="I36" s="38" t="n">
        <v>236.2</v>
      </c>
      <c r="J36" s="38" t="n">
        <v>1.572</v>
      </c>
      <c r="K36" s="38" t="n">
        <v>4.3</v>
      </c>
      <c r="L36" s="38" t="n">
        <v>0.00665</v>
      </c>
      <c r="M36" s="38" t="n">
        <v>1</v>
      </c>
      <c r="N36" s="199" t="s">
        <v>1659</v>
      </c>
      <c r="O36" s="38" t="n">
        <v>20240410</v>
      </c>
    </row>
    <row r="37" customFormat="false" ht="12.75" hidden="false" customHeight="true" outlineLevel="0" collapsed="false">
      <c r="A37" s="38" t="n">
        <v>136</v>
      </c>
      <c r="B37" s="38" t="n">
        <v>450</v>
      </c>
      <c r="C37" s="38" t="n">
        <v>0.0037455</v>
      </c>
      <c r="D37" s="38" t="n">
        <v>131.531</v>
      </c>
      <c r="E37" s="38" t="n">
        <v>14.032</v>
      </c>
      <c r="F37" s="38" t="n">
        <v>7.61</v>
      </c>
      <c r="G37" s="38" t="n">
        <v>-19.81</v>
      </c>
      <c r="H37" s="38" t="n">
        <v>118.38</v>
      </c>
      <c r="I37" s="38" t="n">
        <v>279.2</v>
      </c>
      <c r="J37" s="38" t="n">
        <v>7.416</v>
      </c>
      <c r="K37" s="38" t="n">
        <v>6.3</v>
      </c>
      <c r="L37" s="38" t="n">
        <v>0.0266</v>
      </c>
      <c r="M37" s="38" t="n">
        <v>1</v>
      </c>
      <c r="N37" s="199" t="s">
        <v>1660</v>
      </c>
      <c r="O37" s="38" t="n">
        <v>20240410</v>
      </c>
    </row>
    <row r="38" customFormat="false" ht="12.75" hidden="false" customHeight="true" outlineLevel="0" collapsed="false">
      <c r="A38" s="38" t="n">
        <v>137</v>
      </c>
      <c r="B38" s="38" t="n">
        <v>450</v>
      </c>
      <c r="C38" s="38" t="n">
        <v>0.0037455</v>
      </c>
      <c r="D38" s="38" t="n">
        <v>50.899</v>
      </c>
      <c r="E38" s="38" t="n">
        <v>4.931</v>
      </c>
      <c r="F38" s="38" t="n">
        <v>8.58</v>
      </c>
      <c r="G38" s="38" t="n">
        <v>-26.34</v>
      </c>
      <c r="H38" s="38" t="n">
        <v>45.81</v>
      </c>
      <c r="I38" s="38" t="n">
        <v>296.9</v>
      </c>
      <c r="J38" s="38" t="n">
        <v>2.274</v>
      </c>
      <c r="K38" s="38" t="n">
        <v>5</v>
      </c>
      <c r="L38" s="38" t="n">
        <v>0.00766</v>
      </c>
      <c r="M38" s="38" t="n">
        <v>1</v>
      </c>
      <c r="N38" s="199" t="s">
        <v>976</v>
      </c>
      <c r="O38" s="38" t="n">
        <v>20240410</v>
      </c>
    </row>
    <row r="39" customFormat="false" ht="12.75" hidden="false" customHeight="true" outlineLevel="0" collapsed="false">
      <c r="A39" s="38" t="n">
        <v>138</v>
      </c>
      <c r="B39" s="38" t="n">
        <v>450</v>
      </c>
      <c r="C39" s="38" t="n">
        <v>0.0037455</v>
      </c>
      <c r="D39" s="38" t="n">
        <v>35.257</v>
      </c>
      <c r="E39" s="38" t="n">
        <v>4.402</v>
      </c>
      <c r="F39" s="38" t="n">
        <v>9.39</v>
      </c>
      <c r="G39" s="38" t="n">
        <v>-25.01</v>
      </c>
      <c r="H39" s="38" t="n">
        <v>31.73</v>
      </c>
      <c r="I39" s="38" t="n">
        <v>222.1</v>
      </c>
      <c r="J39" s="38" t="n">
        <v>1.249</v>
      </c>
      <c r="K39" s="38" t="n">
        <v>3.9</v>
      </c>
      <c r="L39" s="38" t="n">
        <v>0.00562</v>
      </c>
      <c r="M39" s="38" t="n">
        <v>1</v>
      </c>
      <c r="N39" s="199" t="s">
        <v>1661</v>
      </c>
      <c r="O39" s="38" t="n">
        <v>20240410</v>
      </c>
    </row>
    <row r="40" customFormat="false" ht="12.75" hidden="false" customHeight="true" outlineLevel="0" collapsed="false">
      <c r="A40" s="38" t="n">
        <v>139</v>
      </c>
      <c r="B40" s="38" t="n">
        <v>450</v>
      </c>
      <c r="C40" s="38" t="n">
        <v>0.0037455</v>
      </c>
      <c r="D40" s="38" t="n">
        <v>37.179</v>
      </c>
      <c r="E40" s="38" t="n">
        <v>5.446</v>
      </c>
      <c r="F40" s="38" t="n">
        <v>10.27</v>
      </c>
      <c r="G40" s="38" t="n">
        <v>-24.24</v>
      </c>
      <c r="H40" s="38" t="n">
        <v>33.46</v>
      </c>
      <c r="I40" s="38" t="n">
        <v>239.6</v>
      </c>
      <c r="J40" s="38" t="n">
        <v>1.318</v>
      </c>
      <c r="K40" s="38" t="n">
        <v>3.9</v>
      </c>
      <c r="L40" s="38" t="n">
        <v>0.0055</v>
      </c>
      <c r="M40" s="38" t="n">
        <v>1</v>
      </c>
      <c r="N40" s="199" t="s">
        <v>1662</v>
      </c>
      <c r="O40" s="38" t="n">
        <v>20240410</v>
      </c>
    </row>
    <row r="41" customFormat="false" ht="12.75" hidden="false" customHeight="true" outlineLevel="0" collapsed="false">
      <c r="A41" s="38" t="n">
        <v>140</v>
      </c>
      <c r="B41" s="38" t="n">
        <v>450</v>
      </c>
      <c r="C41" s="38" t="n">
        <v>0.0037455</v>
      </c>
      <c r="D41" s="38" t="n">
        <v>23.345</v>
      </c>
      <c r="E41" s="38" t="n">
        <v>3.996</v>
      </c>
      <c r="F41" s="38" t="n">
        <v>12.53</v>
      </c>
      <c r="G41" s="38" t="n">
        <v>-24.3</v>
      </c>
      <c r="H41" s="38" t="n">
        <v>21.01</v>
      </c>
      <c r="I41" s="38" t="n">
        <v>252.8</v>
      </c>
      <c r="J41" s="38" t="n">
        <v>0.944</v>
      </c>
      <c r="K41" s="38" t="n">
        <v>4.5</v>
      </c>
      <c r="L41" s="38" t="n">
        <v>0.00373</v>
      </c>
      <c r="M41" s="38" t="n">
        <v>1</v>
      </c>
      <c r="N41" s="199" t="s">
        <v>1663</v>
      </c>
      <c r="O41" s="38" t="n">
        <v>20240411</v>
      </c>
    </row>
    <row r="42" customFormat="false" ht="12.75" hidden="false" customHeight="true" outlineLevel="0" collapsed="false">
      <c r="A42" s="38" t="s">
        <v>1664</v>
      </c>
      <c r="B42" s="38" t="n">
        <v>450</v>
      </c>
      <c r="C42" s="38" t="n">
        <v>0.0037455</v>
      </c>
      <c r="D42" s="38" t="n">
        <v>12.317</v>
      </c>
      <c r="E42" s="38" t="n">
        <v>1.267</v>
      </c>
      <c r="F42" s="38" t="n">
        <v>7.4</v>
      </c>
      <c r="G42" s="38" t="n">
        <v>-14.08</v>
      </c>
      <c r="H42" s="38" t="n">
        <v>11.08</v>
      </c>
      <c r="I42" s="38" t="n">
        <v>242</v>
      </c>
      <c r="J42" s="38" t="n">
        <v>0.71</v>
      </c>
      <c r="K42" s="38" t="n">
        <v>6.4</v>
      </c>
      <c r="L42" s="38" t="n">
        <v>0.00293</v>
      </c>
      <c r="M42" s="38" t="n">
        <v>1</v>
      </c>
      <c r="N42" s="199" t="s">
        <v>1665</v>
      </c>
      <c r="O42" s="38" t="n">
        <v>20240418</v>
      </c>
    </row>
    <row r="43" customFormat="false" ht="12.75" hidden="false" customHeight="true" outlineLevel="0" collapsed="false">
      <c r="A43" s="38" t="n">
        <v>142</v>
      </c>
      <c r="B43" s="38" t="n">
        <v>450</v>
      </c>
      <c r="C43" s="38" t="n">
        <v>0.0037455</v>
      </c>
      <c r="D43" s="38" t="n">
        <v>148.709</v>
      </c>
      <c r="E43" s="38" t="n">
        <v>7.633</v>
      </c>
      <c r="F43" s="38" t="n">
        <v>7.7</v>
      </c>
      <c r="G43" s="38" t="n">
        <v>-29.88</v>
      </c>
      <c r="H43" s="38" t="n">
        <v>133.84</v>
      </c>
      <c r="I43" s="38" t="n">
        <v>397.5</v>
      </c>
      <c r="J43" s="38" t="n">
        <v>11.843</v>
      </c>
      <c r="K43" s="38" t="n">
        <v>8.8</v>
      </c>
      <c r="L43" s="38" t="n">
        <v>0.0298</v>
      </c>
      <c r="M43" s="38" t="n">
        <v>1</v>
      </c>
      <c r="N43" s="199" t="s">
        <v>1666</v>
      </c>
      <c r="O43" s="38" t="n">
        <v>20240411</v>
      </c>
    </row>
    <row r="44" customFormat="false" ht="12.75" hidden="false" customHeight="true" outlineLevel="0" collapsed="false">
      <c r="A44" s="38" t="s">
        <v>1667</v>
      </c>
      <c r="B44" s="38" t="n">
        <v>450</v>
      </c>
      <c r="C44" s="38" t="n">
        <v>0.0037455</v>
      </c>
      <c r="D44" s="38" t="n">
        <v>4.716</v>
      </c>
      <c r="E44" s="38" t="n">
        <v>0.821</v>
      </c>
      <c r="F44" s="38" t="n">
        <v>10.88</v>
      </c>
      <c r="G44" s="38" t="n">
        <v>-18.68</v>
      </c>
      <c r="H44" s="38" t="n">
        <v>4.24</v>
      </c>
      <c r="I44" s="38" t="n">
        <v>212.6</v>
      </c>
      <c r="J44" s="38" t="n">
        <v>0.144</v>
      </c>
      <c r="K44" s="38" t="n">
        <v>3.4</v>
      </c>
      <c r="L44" s="38" t="n">
        <v>0.000676</v>
      </c>
      <c r="M44" s="38" t="n">
        <v>1</v>
      </c>
      <c r="N44" s="199" t="s">
        <v>1668</v>
      </c>
      <c r="O44" s="38" t="n">
        <v>20240418</v>
      </c>
    </row>
    <row r="45" customFormat="false" ht="12.75" hidden="false" customHeight="true" outlineLevel="0" collapsed="false">
      <c r="A45" s="38" t="n">
        <v>144</v>
      </c>
      <c r="B45" s="38" t="n">
        <v>450</v>
      </c>
      <c r="C45" s="38" t="n">
        <v>0.0037455</v>
      </c>
      <c r="D45" s="38" t="n">
        <v>43.407</v>
      </c>
      <c r="E45" s="38" t="n">
        <v>5.231</v>
      </c>
      <c r="F45" s="38" t="n">
        <v>7.47</v>
      </c>
      <c r="G45" s="38" t="n">
        <v>-17.72</v>
      </c>
      <c r="H45" s="38" t="n">
        <v>39.07</v>
      </c>
      <c r="I45" s="38" t="n">
        <v>221.7</v>
      </c>
      <c r="J45" s="38" t="n">
        <v>1.246</v>
      </c>
      <c r="K45" s="38" t="n">
        <v>3.2</v>
      </c>
      <c r="L45" s="38" t="n">
        <v>0.00562</v>
      </c>
      <c r="M45" s="38" t="n">
        <v>1</v>
      </c>
      <c r="N45" s="199" t="s">
        <v>1669</v>
      </c>
      <c r="O45" s="38" t="n">
        <v>20240411</v>
      </c>
    </row>
    <row r="46" customFormat="false" ht="12.75" hidden="false" customHeight="true" outlineLevel="0" collapsed="false">
      <c r="A46" s="38" t="n">
        <v>145</v>
      </c>
      <c r="B46" s="38" t="n">
        <v>450</v>
      </c>
      <c r="C46" s="38" t="n">
        <v>0.0037455</v>
      </c>
      <c r="D46" s="38" t="n">
        <v>31.394</v>
      </c>
      <c r="E46" s="38" t="n">
        <v>3.765</v>
      </c>
      <c r="F46" s="38" t="n">
        <v>8.01</v>
      </c>
      <c r="G46" s="38" t="n">
        <v>-16.99</v>
      </c>
      <c r="H46" s="38" t="n">
        <v>28.25</v>
      </c>
      <c r="I46" s="38" t="n">
        <v>241.6</v>
      </c>
      <c r="J46" s="38" t="n">
        <v>1.094</v>
      </c>
      <c r="K46" s="38" t="n">
        <v>3.9</v>
      </c>
      <c r="L46" s="38" t="n">
        <v>0.00453</v>
      </c>
      <c r="M46" s="38" t="n">
        <v>1</v>
      </c>
      <c r="N46" s="199" t="s">
        <v>1670</v>
      </c>
      <c r="O46" s="38" t="n">
        <v>20240411</v>
      </c>
    </row>
    <row r="47" customFormat="false" ht="12.75" hidden="false" customHeight="true" outlineLevel="0" collapsed="false">
      <c r="A47" s="38" t="n">
        <v>146</v>
      </c>
      <c r="B47" s="38" t="n">
        <v>450</v>
      </c>
      <c r="C47" s="38" t="n">
        <v>0.0037455</v>
      </c>
      <c r="D47" s="38" t="n">
        <v>195.245</v>
      </c>
      <c r="E47" s="38" t="n">
        <v>3.236</v>
      </c>
      <c r="F47" s="38" t="n">
        <v>1.24</v>
      </c>
      <c r="G47" s="38" t="n">
        <v>-9.55</v>
      </c>
      <c r="H47" s="38" t="n">
        <v>175.72</v>
      </c>
      <c r="I47" s="38" t="n">
        <v>216</v>
      </c>
      <c r="J47" s="38" t="n">
        <v>3.224</v>
      </c>
      <c r="K47" s="38" t="n">
        <v>1.8</v>
      </c>
      <c r="L47" s="38" t="n">
        <v>0.0149</v>
      </c>
      <c r="M47" s="38" t="n">
        <v>1</v>
      </c>
      <c r="N47" s="199" t="s">
        <v>1671</v>
      </c>
      <c r="O47" s="38" t="n">
        <v>20240411</v>
      </c>
    </row>
    <row r="48" customFormat="false" ht="12.75" hidden="false" customHeight="true" outlineLevel="0" collapsed="false">
      <c r="A48" s="38" t="s">
        <v>1672</v>
      </c>
      <c r="B48" s="38" t="n">
        <v>450</v>
      </c>
      <c r="C48" s="38" t="n">
        <v>0.0037455</v>
      </c>
      <c r="D48" s="38" t="n">
        <v>8.32</v>
      </c>
      <c r="E48" s="38" t="n">
        <v>1.537</v>
      </c>
      <c r="F48" s="38" t="n">
        <v>11.95</v>
      </c>
      <c r="G48" s="38" t="n">
        <v>-25.23</v>
      </c>
      <c r="H48" s="38" t="n">
        <v>7.49</v>
      </c>
      <c r="I48" s="38" t="n">
        <v>239.4</v>
      </c>
      <c r="J48" s="38" t="n">
        <v>0.643</v>
      </c>
      <c r="K48" s="38" t="n">
        <v>8.6</v>
      </c>
      <c r="L48" s="38" t="n">
        <v>0.00268</v>
      </c>
      <c r="M48" s="38" t="n">
        <v>1</v>
      </c>
      <c r="N48" s="199" t="s">
        <v>1673</v>
      </c>
      <c r="O48" s="38" t="n">
        <v>20240418</v>
      </c>
    </row>
    <row r="49" customFormat="false" ht="12.75" hidden="false" customHeight="true" outlineLevel="0" collapsed="false">
      <c r="A49" s="38" t="n">
        <v>148</v>
      </c>
      <c r="B49" s="38" t="n">
        <v>450</v>
      </c>
      <c r="C49" s="38" t="n">
        <v>0.0037455</v>
      </c>
      <c r="D49" s="38" t="n">
        <v>121.142</v>
      </c>
      <c r="E49" s="38" t="n">
        <v>12.945</v>
      </c>
      <c r="F49" s="38" t="n">
        <v>7.25</v>
      </c>
      <c r="G49" s="38" t="n">
        <v>-18.47</v>
      </c>
      <c r="H49" s="38" t="n">
        <v>109.03</v>
      </c>
      <c r="I49" s="38" t="n">
        <v>208.3</v>
      </c>
      <c r="J49" s="38" t="n">
        <v>4.044</v>
      </c>
      <c r="K49" s="38" t="n">
        <v>3.7</v>
      </c>
      <c r="L49" s="38" t="n">
        <v>0.0194</v>
      </c>
      <c r="M49" s="38" t="n">
        <v>1</v>
      </c>
      <c r="N49" s="199" t="s">
        <v>1674</v>
      </c>
      <c r="O49" s="38" t="n">
        <v>20240411</v>
      </c>
    </row>
    <row r="50" customFormat="false" ht="12.75" hidden="false" customHeight="true" outlineLevel="0" collapsed="false">
      <c r="A50" s="38" t="n">
        <v>149</v>
      </c>
      <c r="B50" s="38" t="n">
        <v>450</v>
      </c>
      <c r="C50" s="38" t="n">
        <v>0.0037455</v>
      </c>
      <c r="D50" s="38" t="n">
        <v>22.856</v>
      </c>
      <c r="E50" s="38" t="n">
        <v>3.185</v>
      </c>
      <c r="F50" s="38" t="n">
        <v>10.89</v>
      </c>
      <c r="G50" s="38" t="n">
        <v>-27.2</v>
      </c>
      <c r="H50" s="38" t="n">
        <v>20.57</v>
      </c>
      <c r="I50" s="38" t="n">
        <v>257.6</v>
      </c>
      <c r="J50" s="38" t="n">
        <v>1.141</v>
      </c>
      <c r="K50" s="38" t="n">
        <v>5.5</v>
      </c>
      <c r="L50" s="38" t="n">
        <v>0.00443</v>
      </c>
      <c r="M50" s="38" t="n">
        <v>1</v>
      </c>
      <c r="N50" s="199" t="s">
        <v>1675</v>
      </c>
      <c r="O50" s="38" t="n">
        <v>20240411</v>
      </c>
    </row>
    <row r="51" customFormat="false" ht="12.75" hidden="false" customHeight="true" outlineLevel="0" collapsed="false">
      <c r="A51" s="252"/>
      <c r="B51" s="252"/>
      <c r="C51" s="252"/>
      <c r="D51" s="252"/>
      <c r="E51" s="252"/>
      <c r="F51" s="252"/>
      <c r="G51" s="252"/>
      <c r="H51" s="252"/>
      <c r="I51" s="252"/>
      <c r="J51" s="252"/>
      <c r="K51" s="252"/>
      <c r="L51" s="252"/>
      <c r="M51" s="252"/>
      <c r="N51" s="252"/>
      <c r="O51" s="252"/>
      <c r="P51" s="252"/>
    </row>
    <row r="52" customFormat="false" ht="12.75" hidden="false" customHeight="true" outlineLevel="0" collapsed="false">
      <c r="A52" s="38" t="n">
        <v>0.8</v>
      </c>
    </row>
    <row r="53" customFormat="false" ht="12.75" hidden="false" customHeight="true" outlineLevel="0" collapsed="false">
      <c r="A53" s="38" t="s">
        <v>1676</v>
      </c>
      <c r="B53" s="38" t="n">
        <v>450</v>
      </c>
      <c r="C53" s="38" t="n">
        <v>0.0037455</v>
      </c>
      <c r="D53" s="38" t="n">
        <v>759.542</v>
      </c>
      <c r="E53" s="38" t="n">
        <v>113.144</v>
      </c>
      <c r="F53" s="38" t="n">
        <v>9.81</v>
      </c>
      <c r="G53" s="38" t="n">
        <v>-22.04</v>
      </c>
      <c r="H53" s="38" t="n">
        <v>683.59</v>
      </c>
      <c r="I53" s="38" t="n">
        <v>232.1</v>
      </c>
      <c r="J53" s="38" t="n">
        <v>26.114</v>
      </c>
      <c r="K53" s="38" t="n">
        <v>3.8</v>
      </c>
      <c r="L53" s="38" t="n">
        <v>0.113</v>
      </c>
      <c r="M53" s="38" t="n">
        <v>10</v>
      </c>
      <c r="N53" s="199" t="s">
        <v>1677</v>
      </c>
      <c r="O53" s="38" t="n">
        <v>20240416</v>
      </c>
      <c r="Q53" s="1" t="s">
        <v>1678</v>
      </c>
      <c r="R53" s="1" t="n">
        <v>450</v>
      </c>
      <c r="S53" s="197" t="n">
        <v>0.0037455</v>
      </c>
      <c r="T53" s="1" t="n">
        <v>285.644</v>
      </c>
      <c r="U53" s="1" t="n">
        <v>33.483</v>
      </c>
      <c r="V53" s="1" t="n">
        <v>8</v>
      </c>
      <c r="W53" s="1" t="n">
        <v>-20.59</v>
      </c>
      <c r="X53" s="1" t="n">
        <v>257.07</v>
      </c>
      <c r="Y53" s="1" t="n">
        <v>242.4</v>
      </c>
      <c r="Z53" s="1" t="n">
        <v>8.807</v>
      </c>
      <c r="AA53" s="1" t="n">
        <v>3.4</v>
      </c>
      <c r="AB53" s="1" t="n">
        <v>0.0363</v>
      </c>
      <c r="AC53" s="1" t="n">
        <v>10</v>
      </c>
      <c r="AD53" s="251" t="s">
        <v>1679</v>
      </c>
      <c r="AE53" s="1" t="n">
        <v>20241002</v>
      </c>
    </row>
    <row r="54" customFormat="false" ht="12.75" hidden="false" customHeight="true" outlineLevel="0" collapsed="false">
      <c r="A54" s="38" t="n">
        <v>102</v>
      </c>
      <c r="N54" s="199"/>
    </row>
    <row r="55" customFormat="false" ht="12.75" hidden="false" customHeight="true" outlineLevel="0" collapsed="false">
      <c r="A55" s="20" t="s">
        <v>1680</v>
      </c>
      <c r="B55" s="20" t="n">
        <v>450</v>
      </c>
      <c r="C55" s="20" t="n">
        <v>0.00417</v>
      </c>
      <c r="D55" s="20" t="n">
        <v>311.823</v>
      </c>
      <c r="E55" s="20" t="n">
        <v>56.338</v>
      </c>
      <c r="F55" s="20" t="n">
        <v>12.16</v>
      </c>
      <c r="G55" s="20" t="n">
        <v>-27.74</v>
      </c>
      <c r="H55" s="20" t="n">
        <v>280.64</v>
      </c>
      <c r="I55" s="20" t="n">
        <v>211.2</v>
      </c>
      <c r="J55" s="20" t="n">
        <v>12.036</v>
      </c>
      <c r="K55" s="20" t="n">
        <v>4.3</v>
      </c>
      <c r="L55" s="20" t="n">
        <v>0.057</v>
      </c>
      <c r="M55" s="20" t="n">
        <v>10</v>
      </c>
      <c r="N55" s="251" t="s">
        <v>1681</v>
      </c>
      <c r="O55" s="20" t="n">
        <v>20250428</v>
      </c>
    </row>
    <row r="56" customFormat="false" ht="12.75" hidden="false" customHeight="true" outlineLevel="0" collapsed="false">
      <c r="A56" s="38" t="n">
        <v>104</v>
      </c>
    </row>
    <row r="57" customFormat="false" ht="12.75" hidden="false" customHeight="true" outlineLevel="0" collapsed="false">
      <c r="A57" s="38" t="n">
        <v>105</v>
      </c>
    </row>
    <row r="58" customFormat="false" ht="12.75" hidden="false" customHeight="true" outlineLevel="0" collapsed="false">
      <c r="A58" s="38" t="s">
        <v>1682</v>
      </c>
      <c r="B58" s="38" t="n">
        <v>450</v>
      </c>
      <c r="C58" s="38" t="n">
        <v>0.0037455</v>
      </c>
      <c r="D58" s="38" t="n">
        <v>446.838</v>
      </c>
      <c r="E58" s="38" t="n">
        <v>52.354</v>
      </c>
      <c r="F58" s="38" t="n">
        <v>9.8</v>
      </c>
      <c r="G58" s="38" t="n">
        <v>-24.27</v>
      </c>
      <c r="H58" s="38" t="n">
        <v>402.15</v>
      </c>
      <c r="I58" s="38" t="n">
        <v>366</v>
      </c>
      <c r="J58" s="38" t="n">
        <v>59.221</v>
      </c>
      <c r="K58" s="38" t="n">
        <v>14.7</v>
      </c>
      <c r="L58" s="38" t="n">
        <v>0.162</v>
      </c>
      <c r="M58" s="38" t="n">
        <v>10</v>
      </c>
      <c r="N58" s="199" t="s">
        <v>1683</v>
      </c>
      <c r="O58" s="38" t="n">
        <v>20240416</v>
      </c>
      <c r="Q58" s="1" t="s">
        <v>1684</v>
      </c>
      <c r="R58" s="1" t="n">
        <v>450</v>
      </c>
      <c r="S58" s="197" t="n">
        <v>0.0037455</v>
      </c>
      <c r="T58" s="1" t="n">
        <v>140.155</v>
      </c>
      <c r="U58" s="1" t="n">
        <v>18.812</v>
      </c>
      <c r="V58" s="1" t="n">
        <v>9.67</v>
      </c>
      <c r="W58" s="1" t="n">
        <v>-22.92</v>
      </c>
      <c r="X58" s="1" t="n">
        <v>126.14</v>
      </c>
      <c r="Y58" s="1" t="n">
        <v>254.7</v>
      </c>
      <c r="Z58" s="1" t="n">
        <v>5.75</v>
      </c>
      <c r="AA58" s="1" t="n">
        <v>4.6</v>
      </c>
      <c r="AB58" s="1" t="n">
        <v>0.0226</v>
      </c>
      <c r="AC58" s="1" t="n">
        <v>1</v>
      </c>
      <c r="AD58" s="251" t="s">
        <v>1685</v>
      </c>
      <c r="AE58" s="1" t="n">
        <v>20241104</v>
      </c>
    </row>
    <row r="59" customFormat="false" ht="12.75" hidden="false" customHeight="true" outlineLevel="0" collapsed="false">
      <c r="A59" s="38" t="n">
        <v>107</v>
      </c>
    </row>
    <row r="60" customFormat="false" ht="12.75" hidden="false" customHeight="true" outlineLevel="0" collapsed="false">
      <c r="A60" s="38" t="n">
        <v>108</v>
      </c>
    </row>
    <row r="61" customFormat="false" ht="12.75" hidden="false" customHeight="true" outlineLevel="0" collapsed="false">
      <c r="A61" s="38" t="s">
        <v>1686</v>
      </c>
      <c r="B61" s="38" t="n">
        <v>450</v>
      </c>
      <c r="C61" s="38" t="n">
        <v>0.0037455</v>
      </c>
      <c r="D61" s="38" t="n">
        <v>152.511</v>
      </c>
      <c r="E61" s="38" t="n">
        <v>20.146</v>
      </c>
      <c r="F61" s="38" t="n">
        <v>9.48</v>
      </c>
      <c r="G61" s="38" t="n">
        <v>-24.34</v>
      </c>
      <c r="H61" s="38" t="n">
        <v>137.26</v>
      </c>
      <c r="I61" s="38" t="n">
        <v>252.2</v>
      </c>
      <c r="J61" s="38" t="n">
        <v>7.686</v>
      </c>
      <c r="K61" s="38" t="n">
        <v>5.6</v>
      </c>
      <c r="L61" s="38" t="n">
        <v>0.0305</v>
      </c>
      <c r="M61" s="38" t="n">
        <v>1</v>
      </c>
      <c r="N61" s="199" t="s">
        <v>1687</v>
      </c>
      <c r="O61" s="38" t="n">
        <v>20240416</v>
      </c>
      <c r="Q61" s="20" t="s">
        <v>1688</v>
      </c>
      <c r="R61" s="20" t="n">
        <v>450</v>
      </c>
      <c r="S61" s="197" t="n">
        <v>0.0037455</v>
      </c>
      <c r="T61" s="20" t="n">
        <v>291.684</v>
      </c>
      <c r="U61" s="20" t="n">
        <v>46.156</v>
      </c>
      <c r="V61" s="20" t="n">
        <v>10.52</v>
      </c>
      <c r="W61" s="20" t="n">
        <v>-23.41</v>
      </c>
      <c r="X61" s="20" t="n">
        <v>262.51</v>
      </c>
      <c r="Y61" s="20" t="n">
        <v>287.2</v>
      </c>
      <c r="Z61" s="20" t="n">
        <v>14.435</v>
      </c>
      <c r="AA61" s="20" t="n">
        <v>5.5</v>
      </c>
      <c r="AB61" s="20" t="n">
        <v>0.0503</v>
      </c>
      <c r="AC61" s="20" t="n">
        <v>1</v>
      </c>
      <c r="AD61" s="251" t="s">
        <v>1689</v>
      </c>
      <c r="AE61" s="20" t="n">
        <v>20241126</v>
      </c>
    </row>
    <row r="62" customFormat="false" ht="12.75" hidden="false" customHeight="true" outlineLevel="0" collapsed="false">
      <c r="A62" s="38" t="s">
        <v>1690</v>
      </c>
      <c r="B62" s="38" t="n">
        <v>450</v>
      </c>
      <c r="C62" s="38" t="n">
        <v>0.0037455</v>
      </c>
      <c r="D62" s="38" t="n">
        <v>1772.366</v>
      </c>
      <c r="E62" s="38" t="n">
        <v>42.876</v>
      </c>
      <c r="F62" s="38" t="n">
        <v>3.06</v>
      </c>
      <c r="G62" s="38" t="n">
        <v>-7.32</v>
      </c>
      <c r="H62" s="38" t="n">
        <v>1595.1</v>
      </c>
      <c r="I62" s="38" t="n">
        <v>368.6</v>
      </c>
      <c r="J62" s="38" t="n">
        <v>241.044</v>
      </c>
      <c r="K62" s="38" t="n">
        <v>15.1</v>
      </c>
      <c r="L62" s="38" t="n">
        <v>0.654</v>
      </c>
      <c r="M62" s="38" t="n">
        <v>10</v>
      </c>
      <c r="N62" s="199" t="s">
        <v>1691</v>
      </c>
      <c r="O62" s="38" t="n">
        <v>20240424</v>
      </c>
      <c r="Q62" s="20" t="s">
        <v>1692</v>
      </c>
      <c r="R62" s="20" t="n">
        <v>450</v>
      </c>
      <c r="S62" s="197" t="n">
        <v>0.0037455</v>
      </c>
      <c r="T62" s="20" t="n">
        <v>482.551</v>
      </c>
      <c r="U62" s="20" t="n">
        <v>66.484</v>
      </c>
      <c r="V62" s="20" t="n">
        <v>11.89</v>
      </c>
      <c r="W62" s="20" t="n">
        <v>-29.03</v>
      </c>
      <c r="X62" s="20" t="n">
        <v>434.29</v>
      </c>
      <c r="Y62" s="20" t="n">
        <v>290</v>
      </c>
      <c r="Z62" s="20" t="n">
        <v>14.029</v>
      </c>
      <c r="AA62" s="20" t="n">
        <v>3.2</v>
      </c>
      <c r="AB62" s="20" t="n">
        <v>0.0484</v>
      </c>
      <c r="AC62" s="20" t="n">
        <v>1</v>
      </c>
      <c r="AD62" s="251" t="s">
        <v>1693</v>
      </c>
      <c r="AE62" s="20" t="n">
        <v>20241126</v>
      </c>
    </row>
    <row r="63" customFormat="false" ht="12.75" hidden="false" customHeight="true" outlineLevel="0" collapsed="false">
      <c r="A63" s="38" t="n">
        <v>111</v>
      </c>
    </row>
    <row r="64" customFormat="false" ht="12.75" hidden="false" customHeight="true" outlineLevel="0" collapsed="false">
      <c r="A64" s="38" t="s">
        <v>1694</v>
      </c>
      <c r="B64" s="38" t="n">
        <v>450</v>
      </c>
      <c r="C64" s="38" t="n">
        <v>0.0037455</v>
      </c>
      <c r="D64" s="38" t="n">
        <v>209.718</v>
      </c>
      <c r="E64" s="38" t="n">
        <v>26.483</v>
      </c>
      <c r="F64" s="38" t="n">
        <v>7.88</v>
      </c>
      <c r="G64" s="38" t="n">
        <v>-20.23</v>
      </c>
      <c r="H64" s="38" t="n">
        <v>188.74</v>
      </c>
      <c r="I64" s="38" t="n">
        <v>210.6</v>
      </c>
      <c r="J64" s="38" t="n">
        <v>7.499</v>
      </c>
      <c r="K64" s="38" t="n">
        <v>4</v>
      </c>
      <c r="L64" s="38" t="n">
        <v>0.0356</v>
      </c>
      <c r="M64" s="38" t="n">
        <v>1</v>
      </c>
      <c r="N64" s="199" t="s">
        <v>1695</v>
      </c>
      <c r="O64" s="38" t="n">
        <v>20240416</v>
      </c>
    </row>
    <row r="65" customFormat="false" ht="12.75" hidden="false" customHeight="true" outlineLevel="0" collapsed="false">
      <c r="A65" s="38" t="n">
        <v>113</v>
      </c>
      <c r="N65" s="199"/>
    </row>
    <row r="66" customFormat="false" ht="12.75" hidden="false" customHeight="true" outlineLevel="0" collapsed="false">
      <c r="A66" s="38" t="n">
        <v>114</v>
      </c>
      <c r="N66" s="199"/>
    </row>
    <row r="67" customFormat="false" ht="12.75" hidden="false" customHeight="true" outlineLevel="0" collapsed="false">
      <c r="A67" s="38" t="n">
        <v>115</v>
      </c>
      <c r="N67" s="199"/>
    </row>
    <row r="68" customFormat="false" ht="12.75" hidden="false" customHeight="true" outlineLevel="0" collapsed="false">
      <c r="A68" s="20" t="s">
        <v>1696</v>
      </c>
      <c r="B68" s="20" t="n">
        <v>450</v>
      </c>
      <c r="C68" s="20" t="n">
        <v>0.00407</v>
      </c>
      <c r="D68" s="20" t="n">
        <v>107.539</v>
      </c>
      <c r="E68" s="20" t="n">
        <v>13.954</v>
      </c>
      <c r="F68" s="20" t="n">
        <v>10.55</v>
      </c>
      <c r="G68" s="20" t="n">
        <v>-25.67</v>
      </c>
      <c r="H68" s="20" t="n">
        <v>96.79</v>
      </c>
      <c r="I68" s="20" t="n">
        <v>260.8</v>
      </c>
      <c r="J68" s="20" t="n">
        <v>5.371</v>
      </c>
      <c r="K68" s="20" t="n">
        <v>5.5</v>
      </c>
      <c r="L68" s="20" t="n">
        <v>0.0206</v>
      </c>
      <c r="M68" s="20" t="n">
        <v>1</v>
      </c>
      <c r="N68" s="251" t="s">
        <v>1697</v>
      </c>
      <c r="O68" s="20" t="n">
        <v>20250425</v>
      </c>
    </row>
    <row r="69" customFormat="false" ht="12.75" hidden="false" customHeight="true" outlineLevel="0" collapsed="false">
      <c r="A69" s="38" t="n">
        <v>117</v>
      </c>
      <c r="N69" s="199"/>
    </row>
    <row r="70" customFormat="false" ht="12.75" hidden="false" customHeight="true" outlineLevel="0" collapsed="false">
      <c r="A70" s="38" t="n">
        <v>118</v>
      </c>
      <c r="N70" s="199"/>
    </row>
    <row r="71" customFormat="false" ht="12.75" hidden="false" customHeight="true" outlineLevel="0" collapsed="false">
      <c r="A71" s="38" t="s">
        <v>1698</v>
      </c>
      <c r="B71" s="38" t="n">
        <v>450</v>
      </c>
      <c r="C71" s="38" t="n">
        <v>0.0037455</v>
      </c>
      <c r="D71" s="38" t="n">
        <v>390.186</v>
      </c>
      <c r="E71" s="38" t="n">
        <v>34.908</v>
      </c>
      <c r="F71" s="38" t="n">
        <v>10.71</v>
      </c>
      <c r="G71" s="38" t="n">
        <v>-28.23</v>
      </c>
      <c r="H71" s="38" t="n">
        <v>351.17</v>
      </c>
      <c r="I71" s="38" t="n">
        <v>398.1</v>
      </c>
      <c r="J71" s="38" t="n">
        <v>44.956</v>
      </c>
      <c r="K71" s="38" t="n">
        <v>12.8</v>
      </c>
      <c r="L71" s="38" t="n">
        <v>0.113</v>
      </c>
      <c r="M71" s="38" t="n">
        <v>10</v>
      </c>
      <c r="N71" s="199" t="s">
        <v>1699</v>
      </c>
      <c r="O71" s="38" t="n">
        <v>20240416</v>
      </c>
    </row>
    <row r="72" customFormat="false" ht="12.75" hidden="false" customHeight="true" outlineLevel="0" collapsed="false">
      <c r="A72" s="38" t="n">
        <v>120</v>
      </c>
      <c r="N72" s="199"/>
    </row>
    <row r="73" customFormat="false" ht="12.75" hidden="false" customHeight="true" outlineLevel="0" collapsed="false">
      <c r="A73" s="38" t="n">
        <v>121</v>
      </c>
      <c r="N73" s="199"/>
    </row>
    <row r="74" customFormat="false" ht="12.75" hidden="false" customHeight="true" outlineLevel="0" collapsed="false">
      <c r="A74" s="38" t="n">
        <v>122</v>
      </c>
      <c r="N74" s="199"/>
    </row>
    <row r="75" customFormat="false" ht="12.75" hidden="false" customHeight="true" outlineLevel="0" collapsed="false">
      <c r="A75" s="38" t="n">
        <v>123</v>
      </c>
      <c r="N75" s="199"/>
    </row>
    <row r="76" customFormat="false" ht="12.75" hidden="false" customHeight="true" outlineLevel="0" collapsed="false">
      <c r="A76" s="38" t="n">
        <v>124</v>
      </c>
      <c r="N76" s="199"/>
    </row>
    <row r="77" customFormat="false" ht="12.75" hidden="false" customHeight="true" outlineLevel="0" collapsed="false">
      <c r="A77" s="20" t="s">
        <v>1700</v>
      </c>
      <c r="B77" s="20" t="n">
        <v>450</v>
      </c>
      <c r="C77" s="197" t="n">
        <v>0.0037455</v>
      </c>
      <c r="D77" s="20" t="n">
        <v>121.084</v>
      </c>
      <c r="E77" s="20" t="n">
        <v>16.987</v>
      </c>
      <c r="F77" s="20" t="n">
        <v>8.98</v>
      </c>
      <c r="G77" s="20" t="n">
        <v>-20.63</v>
      </c>
      <c r="H77" s="20" t="n">
        <v>108.98</v>
      </c>
      <c r="I77" s="20" t="n">
        <v>299.4</v>
      </c>
      <c r="J77" s="20" t="n">
        <v>7.091</v>
      </c>
      <c r="K77" s="20" t="n">
        <v>6.5</v>
      </c>
      <c r="L77" s="20" t="n">
        <v>0.0237</v>
      </c>
      <c r="M77" s="20" t="n">
        <v>1</v>
      </c>
      <c r="N77" s="251" t="s">
        <v>1701</v>
      </c>
      <c r="O77" s="20" t="n">
        <v>20241127</v>
      </c>
    </row>
    <row r="78" customFormat="false" ht="12.75" hidden="false" customHeight="true" outlineLevel="0" collapsed="false">
      <c r="A78" s="38" t="n">
        <v>126</v>
      </c>
      <c r="N78" s="199"/>
    </row>
    <row r="79" customFormat="false" ht="12.75" hidden="false" customHeight="true" outlineLevel="0" collapsed="false">
      <c r="A79" s="38" t="n">
        <v>127</v>
      </c>
      <c r="N79" s="199"/>
    </row>
    <row r="80" customFormat="false" ht="12.75" hidden="false" customHeight="true" outlineLevel="0" collapsed="false">
      <c r="A80" s="38" t="n">
        <v>128</v>
      </c>
      <c r="N80" s="199"/>
    </row>
    <row r="81" customFormat="false" ht="12.75" hidden="false" customHeight="true" outlineLevel="0" collapsed="false">
      <c r="A81" s="38" t="n">
        <v>129</v>
      </c>
      <c r="N81" s="199"/>
    </row>
    <row r="82" customFormat="false" ht="12.75" hidden="false" customHeight="true" outlineLevel="0" collapsed="false">
      <c r="A82" s="1" t="s">
        <v>1702</v>
      </c>
      <c r="B82" s="1" t="n">
        <v>450</v>
      </c>
      <c r="C82" s="197" t="n">
        <v>0.0037455</v>
      </c>
      <c r="D82" s="1" t="n">
        <v>233.388</v>
      </c>
      <c r="E82" s="1" t="n">
        <v>26.394</v>
      </c>
      <c r="F82" s="1" t="n">
        <v>6.8</v>
      </c>
      <c r="G82" s="1" t="n">
        <v>-17.62</v>
      </c>
      <c r="H82" s="1" t="n">
        <v>210.05</v>
      </c>
      <c r="I82" s="1" t="n">
        <v>278</v>
      </c>
      <c r="J82" s="1" t="n">
        <v>12.504</v>
      </c>
      <c r="K82" s="1" t="n">
        <v>6</v>
      </c>
      <c r="L82" s="1" t="n">
        <v>0.045</v>
      </c>
      <c r="M82" s="1" t="n">
        <v>1</v>
      </c>
      <c r="N82" s="251" t="s">
        <v>1703</v>
      </c>
      <c r="O82" s="1" t="n">
        <v>20241128</v>
      </c>
    </row>
    <row r="83" customFormat="false" ht="12.75" hidden="false" customHeight="true" outlineLevel="0" collapsed="false">
      <c r="A83" s="38" t="n">
        <v>131</v>
      </c>
      <c r="N83" s="199"/>
    </row>
    <row r="84" customFormat="false" ht="12.75" hidden="false" customHeight="true" outlineLevel="0" collapsed="false">
      <c r="A84" s="38" t="n">
        <v>132</v>
      </c>
      <c r="N84" s="199"/>
    </row>
    <row r="85" customFormat="false" ht="12.75" hidden="false" customHeight="true" outlineLevel="0" collapsed="false">
      <c r="A85" s="20" t="s">
        <v>1704</v>
      </c>
      <c r="B85" s="20" t="n">
        <v>450</v>
      </c>
      <c r="C85" s="20" t="n">
        <v>0.00406</v>
      </c>
      <c r="D85" s="20" t="n">
        <v>52.797</v>
      </c>
      <c r="E85" s="20" t="n">
        <v>5.256</v>
      </c>
      <c r="F85" s="20" t="n">
        <v>5.94</v>
      </c>
      <c r="G85" s="20" t="n">
        <v>-19.1</v>
      </c>
      <c r="H85" s="20" t="n">
        <v>47.52</v>
      </c>
      <c r="I85" s="20" t="n">
        <v>205.9</v>
      </c>
      <c r="J85" s="20" t="n">
        <v>2.07</v>
      </c>
      <c r="K85" s="20" t="n">
        <v>4.4</v>
      </c>
      <c r="L85" s="20" t="n">
        <v>0.0101</v>
      </c>
      <c r="M85" s="20" t="n">
        <v>1</v>
      </c>
      <c r="N85" s="251" t="s">
        <v>1705</v>
      </c>
      <c r="O85" s="20" t="n">
        <v>20250423</v>
      </c>
    </row>
    <row r="86" customFormat="false" ht="12.75" hidden="false" customHeight="true" outlineLevel="0" collapsed="false">
      <c r="A86" s="20" t="s">
        <v>1706</v>
      </c>
      <c r="B86" s="20" t="n">
        <v>450</v>
      </c>
      <c r="C86" s="20" t="n">
        <v>0.00434</v>
      </c>
      <c r="D86" s="20" t="n">
        <v>53.431</v>
      </c>
      <c r="E86" s="20" t="n">
        <v>6.474</v>
      </c>
      <c r="F86" s="20" t="n">
        <v>9.12</v>
      </c>
      <c r="G86" s="20" t="n">
        <v>-27.24</v>
      </c>
      <c r="H86" s="20" t="n">
        <v>48.09</v>
      </c>
      <c r="I86" s="20" t="n">
        <v>332.5</v>
      </c>
      <c r="J86" s="20" t="n">
        <v>3.939</v>
      </c>
      <c r="K86" s="20" t="n">
        <v>8.2</v>
      </c>
      <c r="L86" s="20" t="n">
        <v>0.0118</v>
      </c>
      <c r="M86" s="20" t="n">
        <v>1</v>
      </c>
      <c r="N86" s="251" t="s">
        <v>1707</v>
      </c>
      <c r="O86" s="20" t="n">
        <v>20250423</v>
      </c>
    </row>
    <row r="87" customFormat="false" ht="12.75" hidden="false" customHeight="true" outlineLevel="0" collapsed="false">
      <c r="A87" s="20" t="s">
        <v>1708</v>
      </c>
      <c r="B87" s="20" t="n">
        <v>450</v>
      </c>
      <c r="C87" s="20" t="n">
        <v>0.00424</v>
      </c>
      <c r="D87" s="20" t="n">
        <v>26.628</v>
      </c>
      <c r="E87" s="20" t="n">
        <v>2.813</v>
      </c>
      <c r="F87" s="20" t="n">
        <v>6.69</v>
      </c>
      <c r="G87" s="20" t="n">
        <v>-14.97</v>
      </c>
      <c r="H87" s="20" t="n">
        <v>23.96</v>
      </c>
      <c r="I87" s="20" t="n">
        <v>312.1</v>
      </c>
      <c r="J87" s="20" t="n">
        <v>2.884</v>
      </c>
      <c r="K87" s="20" t="n">
        <v>12</v>
      </c>
      <c r="L87" s="20" t="n">
        <v>0.00924</v>
      </c>
      <c r="M87" s="20" t="n">
        <v>1</v>
      </c>
      <c r="N87" s="251" t="s">
        <v>1709</v>
      </c>
      <c r="O87" s="20" t="n">
        <v>20250424</v>
      </c>
    </row>
    <row r="88" customFormat="false" ht="12.75" hidden="false" customHeight="true" outlineLevel="0" collapsed="false">
      <c r="A88" s="38" t="s">
        <v>1710</v>
      </c>
      <c r="B88" s="38" t="n">
        <v>450</v>
      </c>
      <c r="C88" s="38" t="n">
        <v>0.0037455</v>
      </c>
      <c r="D88" s="38" t="n">
        <v>221.547</v>
      </c>
      <c r="E88" s="38" t="n">
        <v>33.506</v>
      </c>
      <c r="F88" s="38" t="n">
        <v>12.2</v>
      </c>
      <c r="G88" s="38" t="n">
        <v>-29.79</v>
      </c>
      <c r="H88" s="38" t="n">
        <v>199.4</v>
      </c>
      <c r="I88" s="38" t="n">
        <v>245.4</v>
      </c>
      <c r="J88" s="38" t="n">
        <v>9.196</v>
      </c>
      <c r="K88" s="38" t="n">
        <v>4.6</v>
      </c>
      <c r="L88" s="38" t="n">
        <v>0.0375</v>
      </c>
      <c r="M88" s="38" t="n">
        <v>10</v>
      </c>
      <c r="N88" s="199" t="s">
        <v>1711</v>
      </c>
      <c r="O88" s="38" t="n">
        <v>20240416</v>
      </c>
    </row>
    <row r="89" customFormat="false" ht="12.75" hidden="false" customHeight="true" outlineLevel="0" collapsed="false">
      <c r="A89" s="38" t="n">
        <v>137</v>
      </c>
    </row>
    <row r="90" customFormat="false" ht="12.75" hidden="false" customHeight="true" outlineLevel="0" collapsed="false">
      <c r="A90" s="20" t="s">
        <v>1712</v>
      </c>
      <c r="B90" s="20" t="n">
        <v>450</v>
      </c>
      <c r="C90" s="20" t="n">
        <v>0.00431</v>
      </c>
      <c r="D90" s="20" t="n">
        <v>161.194</v>
      </c>
      <c r="E90" s="20" t="n">
        <v>28.067</v>
      </c>
      <c r="F90" s="20" t="n">
        <v>9.74</v>
      </c>
      <c r="G90" s="20" t="n">
        <v>-21.04</v>
      </c>
      <c r="H90" s="20" t="n">
        <v>145.07</v>
      </c>
      <c r="I90" s="20" t="n">
        <v>198.1</v>
      </c>
      <c r="J90" s="20" t="n">
        <v>5.77</v>
      </c>
      <c r="K90" s="20" t="n">
        <v>4</v>
      </c>
      <c r="L90" s="20" t="n">
        <v>0.0291</v>
      </c>
      <c r="M90" s="20" t="n">
        <v>1</v>
      </c>
      <c r="N90" s="251" t="s">
        <v>1713</v>
      </c>
      <c r="O90" s="20" t="n">
        <v>20250425</v>
      </c>
    </row>
    <row r="91" customFormat="false" ht="12.75" hidden="false" customHeight="true" outlineLevel="0" collapsed="false">
      <c r="A91" s="38" t="s">
        <v>1714</v>
      </c>
      <c r="B91" s="38" t="n">
        <v>450</v>
      </c>
      <c r="C91" s="38" t="n">
        <v>0.0037455</v>
      </c>
      <c r="D91" s="38" t="n">
        <v>126.573</v>
      </c>
      <c r="E91" s="38" t="n">
        <v>13.564</v>
      </c>
      <c r="F91" s="38" t="n">
        <v>7.08</v>
      </c>
      <c r="G91" s="38" t="n">
        <v>-15.71</v>
      </c>
      <c r="H91" s="38" t="n">
        <v>113.91</v>
      </c>
      <c r="I91" s="38" t="n">
        <v>300.9</v>
      </c>
      <c r="J91" s="38" t="n">
        <v>6.299</v>
      </c>
      <c r="K91" s="38" t="n">
        <v>5.5</v>
      </c>
      <c r="L91" s="38" t="n">
        <v>0.0209</v>
      </c>
      <c r="M91" s="38" t="n">
        <v>1</v>
      </c>
      <c r="N91" s="199" t="s">
        <v>1715</v>
      </c>
      <c r="O91" s="38" t="n">
        <v>20240416</v>
      </c>
      <c r="Q91" s="1" t="s">
        <v>1716</v>
      </c>
      <c r="R91" s="1" t="n">
        <v>450</v>
      </c>
      <c r="S91" s="197" t="n">
        <v>0.0037455</v>
      </c>
      <c r="T91" s="1" t="n">
        <v>598.526</v>
      </c>
      <c r="U91" s="1" t="n">
        <v>60.707</v>
      </c>
      <c r="V91" s="1" t="n">
        <v>7.98</v>
      </c>
      <c r="W91" s="1" t="n">
        <v>-20.96</v>
      </c>
      <c r="X91" s="1" t="n">
        <v>538.66</v>
      </c>
      <c r="Y91" s="1" t="n">
        <v>310.8</v>
      </c>
      <c r="Z91" s="1" t="n">
        <v>24.547</v>
      </c>
      <c r="AA91" s="1" t="n">
        <v>4.6</v>
      </c>
      <c r="AB91" s="1" t="n">
        <v>0.079</v>
      </c>
      <c r="AC91" s="1" t="n">
        <v>1</v>
      </c>
      <c r="AD91" s="251" t="s">
        <v>1717</v>
      </c>
      <c r="AE91" s="1" t="n">
        <v>20241128</v>
      </c>
    </row>
    <row r="92" customFormat="false" ht="12.75" hidden="false" customHeight="true" outlineLevel="0" collapsed="false">
      <c r="A92" s="20" t="s">
        <v>1718</v>
      </c>
      <c r="B92" s="20" t="n">
        <v>450</v>
      </c>
      <c r="C92" s="20" t="n">
        <v>0.0042</v>
      </c>
      <c r="D92" s="20" t="n">
        <v>203.841</v>
      </c>
      <c r="E92" s="20" t="n">
        <v>31.098</v>
      </c>
      <c r="F92" s="20" t="n">
        <v>9.37</v>
      </c>
      <c r="G92" s="20" t="n">
        <v>-20.76</v>
      </c>
      <c r="H92" s="20" t="n">
        <v>183.46</v>
      </c>
      <c r="I92" s="20" t="n">
        <v>211.7</v>
      </c>
      <c r="J92" s="20" t="n">
        <v>4.51</v>
      </c>
      <c r="K92" s="20" t="n">
        <v>2.5</v>
      </c>
      <c r="L92" s="20" t="n">
        <v>0.0213</v>
      </c>
      <c r="M92" s="20" t="n">
        <v>1</v>
      </c>
      <c r="N92" s="251" t="s">
        <v>1719</v>
      </c>
      <c r="O92" s="20" t="n">
        <v>20250424</v>
      </c>
    </row>
    <row r="93" customFormat="false" ht="12.75" hidden="false" customHeight="true" outlineLevel="0" collapsed="false">
      <c r="A93" s="38" t="s">
        <v>1720</v>
      </c>
      <c r="B93" s="38" t="n">
        <v>450</v>
      </c>
      <c r="C93" s="38" t="n">
        <v>0.0037455</v>
      </c>
      <c r="D93" s="38" t="n">
        <v>362.199</v>
      </c>
      <c r="E93" s="38" t="n">
        <v>27.492</v>
      </c>
      <c r="F93" s="38" t="n">
        <v>7.72</v>
      </c>
      <c r="G93" s="38" t="n">
        <v>-26.68</v>
      </c>
      <c r="H93" s="38" t="n">
        <v>325.98</v>
      </c>
      <c r="I93" s="38" t="n">
        <v>246.9</v>
      </c>
      <c r="J93" s="38" t="n">
        <v>11.744</v>
      </c>
      <c r="K93" s="38" t="n">
        <v>3.6</v>
      </c>
      <c r="L93" s="38" t="n">
        <v>0.0476</v>
      </c>
      <c r="M93" s="38" t="n">
        <v>10</v>
      </c>
      <c r="N93" s="199" t="s">
        <v>1721</v>
      </c>
      <c r="O93" s="38" t="n">
        <v>20240416</v>
      </c>
    </row>
    <row r="94" customFormat="false" ht="12.75" hidden="false" customHeight="true" outlineLevel="0" collapsed="false">
      <c r="A94" s="38" t="n">
        <v>142</v>
      </c>
    </row>
    <row r="95" customFormat="false" ht="12.75" hidden="false" customHeight="true" outlineLevel="0" collapsed="false">
      <c r="A95" s="38" t="n">
        <v>143</v>
      </c>
    </row>
    <row r="96" customFormat="false" ht="12.75" hidden="false" customHeight="true" outlineLevel="0" collapsed="false">
      <c r="A96" s="38" t="n">
        <v>144</v>
      </c>
    </row>
    <row r="97" customFormat="false" ht="12.75" hidden="false" customHeight="true" outlineLevel="0" collapsed="false">
      <c r="A97" s="1" t="s">
        <v>1722</v>
      </c>
      <c r="B97" s="1" t="n">
        <v>450</v>
      </c>
      <c r="C97" s="197" t="n">
        <v>0.0037455</v>
      </c>
      <c r="D97" s="1" t="n">
        <v>20.757</v>
      </c>
      <c r="E97" s="1" t="n">
        <v>1.917</v>
      </c>
      <c r="F97" s="1" t="n">
        <v>8.74</v>
      </c>
      <c r="G97" s="1" t="n">
        <v>-46.43</v>
      </c>
      <c r="H97" s="1" t="n">
        <v>18.68</v>
      </c>
      <c r="I97" s="1" t="n">
        <v>411</v>
      </c>
      <c r="J97" s="1" t="n">
        <v>2.412</v>
      </c>
      <c r="K97" s="1" t="n">
        <v>12.9</v>
      </c>
      <c r="L97" s="1" t="n">
        <v>0.00587</v>
      </c>
      <c r="M97" s="1" t="n">
        <v>1</v>
      </c>
      <c r="N97" s="251" t="s">
        <v>1723</v>
      </c>
      <c r="O97" s="1" t="n">
        <v>20241128</v>
      </c>
    </row>
    <row r="98" customFormat="false" ht="12.75" hidden="false" customHeight="true" outlineLevel="0" collapsed="false">
      <c r="A98" s="38" t="n">
        <v>146</v>
      </c>
    </row>
    <row r="99" customFormat="false" ht="12.75" hidden="false" customHeight="true" outlineLevel="0" collapsed="false">
      <c r="A99" s="38" t="n">
        <v>147</v>
      </c>
    </row>
    <row r="100" customFormat="false" ht="12.75" hidden="false" customHeight="true" outlineLevel="0" collapsed="false">
      <c r="A100" s="1" t="s">
        <v>1724</v>
      </c>
      <c r="B100" s="1" t="n">
        <v>450</v>
      </c>
      <c r="C100" s="197" t="n">
        <v>0.0037455</v>
      </c>
      <c r="D100" s="1" t="n">
        <v>662.872</v>
      </c>
      <c r="E100" s="1" t="n">
        <v>29.736</v>
      </c>
      <c r="F100" s="1" t="n">
        <v>4.39</v>
      </c>
      <c r="G100" s="1" t="n">
        <v>-13.48</v>
      </c>
      <c r="H100" s="1" t="n">
        <v>596.6</v>
      </c>
      <c r="I100" s="1" t="n">
        <v>295.9</v>
      </c>
      <c r="J100" s="1" t="n">
        <v>21.65</v>
      </c>
      <c r="K100" s="1" t="n">
        <v>3.6</v>
      </c>
      <c r="L100" s="1" t="n">
        <v>0.0732</v>
      </c>
      <c r="M100" s="1" t="n">
        <v>1</v>
      </c>
      <c r="N100" s="251" t="s">
        <v>1725</v>
      </c>
      <c r="O100" s="1" t="n">
        <v>20241128</v>
      </c>
    </row>
    <row r="101" customFormat="false" ht="12.75" hidden="false" customHeight="true" outlineLevel="0" collapsed="false">
      <c r="A101" s="38" t="n">
        <v>149</v>
      </c>
    </row>
    <row r="102" customFormat="false" ht="12.75" hidden="false" customHeight="true" outlineLevel="0" collapsed="false">
      <c r="A102" s="252"/>
      <c r="B102" s="252"/>
      <c r="C102" s="252"/>
      <c r="D102" s="252"/>
      <c r="E102" s="252"/>
      <c r="F102" s="252"/>
      <c r="G102" s="252"/>
      <c r="H102" s="252"/>
      <c r="I102" s="252"/>
      <c r="J102" s="252"/>
      <c r="K102" s="252"/>
      <c r="L102" s="252"/>
      <c r="M102" s="252"/>
      <c r="N102" s="252"/>
      <c r="O102" s="252"/>
      <c r="P102" s="252"/>
    </row>
    <row r="103" customFormat="false" ht="12.75" hidden="false" customHeight="true" outlineLevel="0" collapsed="false">
      <c r="A103" s="38" t="s">
        <v>269</v>
      </c>
    </row>
    <row r="104" customFormat="false" ht="12.75" hidden="false" customHeight="true" outlineLevel="0" collapsed="false">
      <c r="A104" s="38" t="s">
        <v>1726</v>
      </c>
      <c r="B104" s="38" t="n">
        <v>450</v>
      </c>
      <c r="C104" s="38" t="n">
        <v>0.0037455</v>
      </c>
      <c r="D104" s="38" t="n">
        <v>454.556</v>
      </c>
      <c r="E104" s="38" t="n">
        <v>51.834</v>
      </c>
      <c r="F104" s="38" t="n">
        <v>10.04</v>
      </c>
      <c r="G104" s="38" t="n">
        <v>-27.16</v>
      </c>
      <c r="H104" s="38" t="n">
        <v>409.11</v>
      </c>
      <c r="I104" s="38" t="n">
        <v>241.1</v>
      </c>
      <c r="J104" s="38" t="n">
        <v>13.726</v>
      </c>
      <c r="K104" s="38" t="n">
        <v>3.4</v>
      </c>
      <c r="L104" s="38" t="n">
        <v>0.0569</v>
      </c>
      <c r="M104" s="38" t="n">
        <v>10</v>
      </c>
      <c r="N104" s="199" t="s">
        <v>1727</v>
      </c>
      <c r="O104" s="38" t="n">
        <v>20240417</v>
      </c>
      <c r="Q104" s="1" t="s">
        <v>1728</v>
      </c>
      <c r="R104" s="1" t="n">
        <v>450</v>
      </c>
      <c r="S104" s="197" t="n">
        <v>0.0037455</v>
      </c>
      <c r="T104" s="1" t="n">
        <v>234.493</v>
      </c>
      <c r="U104" s="1" t="n">
        <v>27.175</v>
      </c>
      <c r="V104" s="1" t="n">
        <v>9.85</v>
      </c>
      <c r="W104" s="1" t="n">
        <v>-27.27</v>
      </c>
      <c r="X104" s="1" t="n">
        <v>204.45</v>
      </c>
      <c r="Y104" s="1" t="n">
        <v>485.5</v>
      </c>
      <c r="Z104" s="1" t="n">
        <v>11.599</v>
      </c>
      <c r="AA104" s="1" t="n">
        <v>5.8</v>
      </c>
      <c r="AB104" s="1" t="n">
        <v>0.0239</v>
      </c>
      <c r="AC104" s="1" t="n">
        <v>10</v>
      </c>
      <c r="AD104" s="251" t="s">
        <v>1729</v>
      </c>
      <c r="AE104" s="1" t="n">
        <v>20241001</v>
      </c>
    </row>
    <row r="105" customFormat="false" ht="12.75" hidden="false" customHeight="true" outlineLevel="0" collapsed="false">
      <c r="A105" s="38" t="s">
        <v>1730</v>
      </c>
      <c r="B105" s="38" t="n">
        <v>450</v>
      </c>
      <c r="C105" s="38" t="n">
        <v>0.0037455</v>
      </c>
      <c r="D105" s="38" t="n">
        <v>144.825</v>
      </c>
      <c r="E105" s="38" t="n">
        <v>13.749</v>
      </c>
      <c r="F105" s="38" t="n">
        <v>8.95</v>
      </c>
      <c r="G105" s="38" t="n">
        <v>-28.12</v>
      </c>
      <c r="H105" s="38" t="n">
        <v>130.35</v>
      </c>
      <c r="I105" s="38" t="n">
        <v>239.5</v>
      </c>
      <c r="J105" s="38" t="n">
        <v>5.448</v>
      </c>
      <c r="K105" s="38" t="n">
        <v>4.2</v>
      </c>
      <c r="L105" s="38" t="n">
        <v>0.0227</v>
      </c>
      <c r="M105" s="38" t="n">
        <v>1</v>
      </c>
      <c r="N105" s="199" t="s">
        <v>1731</v>
      </c>
      <c r="O105" s="38" t="n">
        <v>20240417</v>
      </c>
    </row>
    <row r="106" customFormat="false" ht="12.75" hidden="false" customHeight="true" outlineLevel="0" collapsed="false">
      <c r="A106" s="38" t="s">
        <v>1732</v>
      </c>
      <c r="B106" s="38" t="n">
        <v>450</v>
      </c>
      <c r="C106" s="38" t="n">
        <v>0.0037455</v>
      </c>
      <c r="D106" s="38" t="n">
        <v>194.127</v>
      </c>
      <c r="E106" s="38" t="n">
        <v>17.307</v>
      </c>
      <c r="F106" s="38" t="n">
        <v>8.53</v>
      </c>
      <c r="G106" s="38" t="n">
        <v>-28.71</v>
      </c>
      <c r="H106" s="38" t="n">
        <v>174.72</v>
      </c>
      <c r="I106" s="38" t="n">
        <v>256.8</v>
      </c>
      <c r="J106" s="38" t="n">
        <v>9.243</v>
      </c>
      <c r="K106" s="38" t="n">
        <v>5.3</v>
      </c>
      <c r="L106" s="38" t="n">
        <v>0.036</v>
      </c>
      <c r="M106" s="38" t="n">
        <v>1</v>
      </c>
      <c r="N106" s="199" t="s">
        <v>1733</v>
      </c>
      <c r="O106" s="38" t="n">
        <v>20240417</v>
      </c>
    </row>
    <row r="107" customFormat="false" ht="12.75" hidden="false" customHeight="true" outlineLevel="0" collapsed="false">
      <c r="A107" s="38" t="s">
        <v>1734</v>
      </c>
      <c r="B107" s="38" t="n">
        <v>450</v>
      </c>
      <c r="C107" s="38" t="n">
        <v>0.0037455</v>
      </c>
      <c r="D107" s="38" t="n">
        <v>99.539</v>
      </c>
      <c r="E107" s="38" t="n">
        <v>14.453</v>
      </c>
      <c r="F107" s="38" t="n">
        <v>13.17</v>
      </c>
      <c r="G107" s="38" t="n">
        <v>-33.86</v>
      </c>
      <c r="H107" s="38" t="n">
        <v>89.59</v>
      </c>
      <c r="I107" s="38" t="n">
        <v>280.1</v>
      </c>
      <c r="J107" s="38" t="n">
        <v>5.287</v>
      </c>
      <c r="K107" s="38" t="n">
        <v>5.9</v>
      </c>
      <c r="L107" s="38" t="n">
        <v>0.0189</v>
      </c>
      <c r="M107" s="38" t="n">
        <v>1</v>
      </c>
      <c r="N107" s="199" t="s">
        <v>1735</v>
      </c>
      <c r="O107" s="38" t="n">
        <v>20240417</v>
      </c>
    </row>
    <row r="108" customFormat="false" ht="12.75" hidden="false" customHeight="true" outlineLevel="0" collapsed="false">
      <c r="A108" s="38" t="s">
        <v>1736</v>
      </c>
      <c r="B108" s="38" t="n">
        <v>450</v>
      </c>
      <c r="C108" s="38" t="n">
        <v>0.0037455</v>
      </c>
      <c r="D108" s="38" t="n">
        <v>239.893</v>
      </c>
      <c r="E108" s="38" t="n">
        <v>22.406</v>
      </c>
      <c r="F108" s="38" t="n">
        <v>8.48</v>
      </c>
      <c r="G108" s="38" t="n">
        <v>-27.47</v>
      </c>
      <c r="H108" s="38" t="n">
        <v>215.9</v>
      </c>
      <c r="I108" s="38" t="n">
        <v>271.5</v>
      </c>
      <c r="J108" s="38" t="n">
        <v>10.781</v>
      </c>
      <c r="K108" s="38" t="n">
        <v>5</v>
      </c>
      <c r="L108" s="38" t="n">
        <v>0.0397</v>
      </c>
      <c r="M108" s="38" t="n">
        <v>10</v>
      </c>
      <c r="N108" s="199" t="s">
        <v>1737</v>
      </c>
      <c r="O108" s="38" t="n">
        <v>20240417</v>
      </c>
    </row>
    <row r="109" customFormat="false" ht="12.75" hidden="false" customHeight="true" outlineLevel="0" collapsed="false">
      <c r="A109" s="38" t="s">
        <v>1738</v>
      </c>
      <c r="B109" s="38" t="n">
        <v>450</v>
      </c>
      <c r="C109" s="38" t="n">
        <v>0.0037455</v>
      </c>
      <c r="D109" s="38" t="n">
        <v>252.896</v>
      </c>
      <c r="E109" s="38" t="n">
        <v>24.332</v>
      </c>
      <c r="F109" s="38" t="n">
        <v>8.4</v>
      </c>
      <c r="G109" s="38" t="n">
        <v>-25.98</v>
      </c>
      <c r="H109" s="38" t="n">
        <v>227.6</v>
      </c>
      <c r="I109" s="38" t="n">
        <v>260.7</v>
      </c>
      <c r="J109" s="38" t="n">
        <v>12.119</v>
      </c>
      <c r="K109" s="38" t="n">
        <v>5.3</v>
      </c>
      <c r="L109" s="38" t="n">
        <v>0.0465</v>
      </c>
      <c r="M109" s="38" t="n">
        <v>10</v>
      </c>
      <c r="N109" s="199" t="s">
        <v>1739</v>
      </c>
      <c r="O109" s="38" t="n">
        <v>20240417</v>
      </c>
      <c r="Q109" s="1" t="s">
        <v>1740</v>
      </c>
      <c r="R109" s="1" t="n">
        <v>450</v>
      </c>
      <c r="S109" s="197" t="n">
        <v>0.0037455</v>
      </c>
      <c r="T109" s="1" t="n">
        <v>259.001</v>
      </c>
      <c r="U109" s="1" t="n">
        <v>24.442</v>
      </c>
      <c r="V109" s="1" t="n">
        <v>8.19</v>
      </c>
      <c r="W109" s="1" t="n">
        <v>-25.65</v>
      </c>
      <c r="X109" s="1" t="n">
        <v>233.1</v>
      </c>
      <c r="Y109" s="1" t="n">
        <v>256</v>
      </c>
      <c r="Z109" s="1" t="n">
        <v>10.292</v>
      </c>
      <c r="AA109" s="1" t="n">
        <v>4.4</v>
      </c>
      <c r="AB109" s="1" t="n">
        <v>0.0402</v>
      </c>
      <c r="AC109" s="1" t="n">
        <v>10</v>
      </c>
      <c r="AD109" s="251" t="s">
        <v>1741</v>
      </c>
      <c r="AE109" s="1" t="n">
        <v>20241002</v>
      </c>
    </row>
    <row r="110" customFormat="false" ht="12.75" hidden="false" customHeight="true" outlineLevel="0" collapsed="false">
      <c r="A110" s="38" t="s">
        <v>1742</v>
      </c>
      <c r="B110" s="38" t="n">
        <v>450</v>
      </c>
      <c r="C110" s="38" t="n">
        <v>0.0037455</v>
      </c>
      <c r="D110" s="38" t="n">
        <v>313.644</v>
      </c>
      <c r="E110" s="38" t="n">
        <v>25.302</v>
      </c>
      <c r="F110" s="38" t="n">
        <v>7.74</v>
      </c>
      <c r="G110" s="38" t="n">
        <v>-25.76</v>
      </c>
      <c r="H110" s="38" t="n">
        <v>282.27</v>
      </c>
      <c r="I110" s="38" t="n">
        <v>281.6</v>
      </c>
      <c r="J110" s="38" t="n">
        <v>16.348</v>
      </c>
      <c r="K110" s="38" t="n">
        <v>5.8</v>
      </c>
      <c r="L110" s="38" t="n">
        <v>0.0581</v>
      </c>
      <c r="M110" s="38" t="n">
        <v>10</v>
      </c>
      <c r="N110" s="199" t="s">
        <v>1743</v>
      </c>
      <c r="O110" s="38" t="n">
        <v>20240417</v>
      </c>
    </row>
    <row r="111" customFormat="false" ht="12.75" hidden="false" customHeight="true" outlineLevel="0" collapsed="false">
      <c r="A111" s="38" t="s">
        <v>1744</v>
      </c>
      <c r="B111" s="38" t="n">
        <v>450</v>
      </c>
      <c r="C111" s="38" t="n">
        <v>0.0037455</v>
      </c>
      <c r="D111" s="38" t="n">
        <v>219.752</v>
      </c>
      <c r="E111" s="38" t="n">
        <v>20.353</v>
      </c>
      <c r="F111" s="38" t="n">
        <v>8.56</v>
      </c>
      <c r="G111" s="38" t="n">
        <v>-27.39</v>
      </c>
      <c r="H111" s="38" t="n">
        <v>197.78</v>
      </c>
      <c r="I111" s="38" t="n">
        <v>266.9</v>
      </c>
      <c r="J111" s="38" t="n">
        <v>10.757</v>
      </c>
      <c r="K111" s="38" t="n">
        <v>5.4</v>
      </c>
      <c r="L111" s="38" t="n">
        <v>0.0403</v>
      </c>
      <c r="M111" s="38" t="n">
        <v>1</v>
      </c>
      <c r="N111" s="199" t="s">
        <v>1745</v>
      </c>
      <c r="O111" s="38" t="n">
        <v>20240417</v>
      </c>
    </row>
    <row r="112" customFormat="false" ht="12.75" hidden="false" customHeight="true" outlineLevel="0" collapsed="false">
      <c r="A112" s="38" t="s">
        <v>1746</v>
      </c>
      <c r="B112" s="38" t="n">
        <v>450</v>
      </c>
      <c r="C112" s="38" t="n">
        <v>0.0037455</v>
      </c>
      <c r="D112" s="38" t="n">
        <v>340.031</v>
      </c>
      <c r="E112" s="38" t="n">
        <v>26.592</v>
      </c>
      <c r="F112" s="38" t="n">
        <v>7.51</v>
      </c>
      <c r="G112" s="38" t="n">
        <v>-24.28</v>
      </c>
      <c r="H112" s="38" t="n">
        <v>306.03</v>
      </c>
      <c r="I112" s="38" t="n">
        <v>257.9</v>
      </c>
      <c r="J112" s="38" t="n">
        <v>11.962</v>
      </c>
      <c r="K112" s="38" t="n">
        <v>3.9</v>
      </c>
      <c r="L112" s="38" t="n">
        <v>0.0464</v>
      </c>
      <c r="M112" s="38" t="n">
        <v>10</v>
      </c>
      <c r="N112" s="199" t="s">
        <v>1747</v>
      </c>
      <c r="O112" s="38" t="n">
        <v>20240417</v>
      </c>
      <c r="Q112" s="20" t="s">
        <v>1748</v>
      </c>
      <c r="R112" s="20" t="n">
        <v>450</v>
      </c>
      <c r="S112" s="197" t="n">
        <v>0.0037455</v>
      </c>
      <c r="T112" s="20" t="n">
        <v>230.962</v>
      </c>
      <c r="U112" s="20" t="n">
        <v>17.388</v>
      </c>
      <c r="V112" s="20" t="n">
        <v>7.45</v>
      </c>
      <c r="W112" s="20" t="n">
        <v>-28.14</v>
      </c>
      <c r="X112" s="20" t="n">
        <v>207.87</v>
      </c>
      <c r="Y112" s="20" t="n">
        <v>284.1</v>
      </c>
      <c r="Z112" s="20" t="n">
        <v>8.553</v>
      </c>
      <c r="AA112" s="20" t="n">
        <v>4.1</v>
      </c>
      <c r="AB112" s="20" t="n">
        <v>0.0301</v>
      </c>
      <c r="AC112" s="20" t="n">
        <v>1</v>
      </c>
      <c r="AD112" s="251" t="s">
        <v>1749</v>
      </c>
      <c r="AE112" s="20" t="n">
        <v>20241104</v>
      </c>
    </row>
    <row r="113" customFormat="false" ht="12.75" hidden="false" customHeight="true" outlineLevel="0" collapsed="false">
      <c r="A113" s="38" t="s">
        <v>1750</v>
      </c>
      <c r="B113" s="38" t="n">
        <v>450</v>
      </c>
      <c r="C113" s="38" t="n">
        <v>0.0037455</v>
      </c>
      <c r="D113" s="38" t="n">
        <v>188.55</v>
      </c>
      <c r="E113" s="38" t="n">
        <v>22.42</v>
      </c>
      <c r="F113" s="38" t="n">
        <v>9.75</v>
      </c>
      <c r="G113" s="38" t="n">
        <v>-28.16</v>
      </c>
      <c r="H113" s="38" t="n">
        <v>169.69</v>
      </c>
      <c r="I113" s="38" t="n">
        <v>245.3</v>
      </c>
      <c r="J113" s="38" t="n">
        <v>7.199</v>
      </c>
      <c r="K113" s="38" t="n">
        <v>4.2</v>
      </c>
      <c r="L113" s="38" t="n">
        <v>0.0293</v>
      </c>
      <c r="M113" s="38" t="n">
        <v>1</v>
      </c>
      <c r="N113" s="199" t="s">
        <v>1751</v>
      </c>
      <c r="O113" s="38" t="n">
        <v>20240417</v>
      </c>
    </row>
    <row r="114" customFormat="false" ht="12.75" hidden="false" customHeight="true" outlineLevel="0" collapsed="false">
      <c r="A114" s="38" t="n">
        <v>111</v>
      </c>
    </row>
    <row r="115" customFormat="false" ht="12.75" hidden="false" customHeight="true" outlineLevel="0" collapsed="false">
      <c r="A115" s="38" t="s">
        <v>1752</v>
      </c>
      <c r="B115" s="38" t="n">
        <v>450</v>
      </c>
      <c r="C115" s="38" t="n">
        <v>0.0037455</v>
      </c>
      <c r="D115" s="38" t="n">
        <v>427.641</v>
      </c>
      <c r="E115" s="38" t="n">
        <v>37.678</v>
      </c>
      <c r="F115" s="38" t="n">
        <v>8.36</v>
      </c>
      <c r="G115" s="38" t="n">
        <v>-25.58</v>
      </c>
      <c r="H115" s="38" t="n">
        <v>384.89</v>
      </c>
      <c r="I115" s="38" t="n">
        <v>263.3</v>
      </c>
      <c r="J115" s="38" t="n">
        <v>17.589</v>
      </c>
      <c r="K115" s="38" t="n">
        <v>4.6</v>
      </c>
      <c r="L115" s="38" t="n">
        <v>0.0668</v>
      </c>
      <c r="M115" s="38" t="n">
        <v>10</v>
      </c>
      <c r="N115" s="199" t="s">
        <v>1753</v>
      </c>
      <c r="O115" s="38" t="n">
        <v>20240416</v>
      </c>
      <c r="Q115" s="20" t="s">
        <v>1754</v>
      </c>
      <c r="R115" s="20" t="n">
        <v>450</v>
      </c>
      <c r="S115" s="197" t="n">
        <v>0.0037455</v>
      </c>
      <c r="T115" s="20" t="n">
        <v>501.712</v>
      </c>
      <c r="U115" s="20" t="n">
        <v>42.97</v>
      </c>
      <c r="V115" s="20" t="n">
        <v>7.49</v>
      </c>
      <c r="W115" s="20" t="n">
        <v>-26.31</v>
      </c>
      <c r="X115" s="20" t="n">
        <v>451.53</v>
      </c>
      <c r="Y115" s="20" t="n">
        <v>597</v>
      </c>
      <c r="Z115" s="20" t="n">
        <v>35.148</v>
      </c>
      <c r="AA115" s="20" t="n">
        <v>7.8</v>
      </c>
      <c r="AB115" s="20" t="n">
        <v>0.0589</v>
      </c>
      <c r="AC115" s="20" t="n">
        <v>10</v>
      </c>
      <c r="AD115" s="251" t="s">
        <v>1755</v>
      </c>
      <c r="AE115" s="20" t="n">
        <v>20241126</v>
      </c>
    </row>
    <row r="116" customFormat="false" ht="12.75" hidden="false" customHeight="true" outlineLevel="0" collapsed="false">
      <c r="A116" s="38" t="n">
        <v>113</v>
      </c>
      <c r="N116" s="199"/>
    </row>
    <row r="117" customFormat="false" ht="12.75" hidden="false" customHeight="true" outlineLevel="0" collapsed="false">
      <c r="A117" s="38" t="n">
        <v>114</v>
      </c>
      <c r="N117" s="199"/>
    </row>
    <row r="118" customFormat="false" ht="12.75" hidden="false" customHeight="true" outlineLevel="0" collapsed="false">
      <c r="A118" s="38" t="n">
        <v>115</v>
      </c>
      <c r="N118" s="199"/>
    </row>
    <row r="119" customFormat="false" ht="12.75" hidden="false" customHeight="true" outlineLevel="0" collapsed="false">
      <c r="A119" s="20" t="s">
        <v>1756</v>
      </c>
      <c r="B119" s="20" t="n">
        <v>450</v>
      </c>
      <c r="C119" s="20" t="n">
        <v>0.00406</v>
      </c>
      <c r="D119" s="20" t="n">
        <v>114.661</v>
      </c>
      <c r="E119" s="20" t="n">
        <v>9.704</v>
      </c>
      <c r="F119" s="20" t="n">
        <v>7.99</v>
      </c>
      <c r="G119" s="20" t="n">
        <v>-25.01</v>
      </c>
      <c r="H119" s="20" t="n">
        <v>103.19</v>
      </c>
      <c r="I119" s="20" t="n">
        <v>236.5</v>
      </c>
      <c r="J119" s="20" t="n">
        <v>4.737</v>
      </c>
      <c r="K119" s="20" t="n">
        <v>4.6</v>
      </c>
      <c r="L119" s="20" t="n">
        <v>0.02</v>
      </c>
      <c r="M119" s="20" t="n">
        <v>1</v>
      </c>
      <c r="N119" s="251" t="s">
        <v>1757</v>
      </c>
      <c r="O119" s="20" t="n">
        <v>20250425</v>
      </c>
    </row>
    <row r="120" customFormat="false" ht="12.75" hidden="false" customHeight="true" outlineLevel="0" collapsed="false">
      <c r="A120" s="38" t="n">
        <v>117</v>
      </c>
    </row>
    <row r="121" customFormat="false" ht="12.75" hidden="false" customHeight="true" outlineLevel="0" collapsed="false">
      <c r="A121" s="38" t="n">
        <v>118</v>
      </c>
    </row>
    <row r="122" customFormat="false" ht="12.75" hidden="false" customHeight="true" outlineLevel="0" collapsed="false">
      <c r="A122" s="38" t="s">
        <v>1758</v>
      </c>
      <c r="B122" s="38" t="n">
        <v>450</v>
      </c>
      <c r="C122" s="38" t="n">
        <v>0.0037455</v>
      </c>
      <c r="D122" s="38" t="n">
        <v>247.861</v>
      </c>
      <c r="E122" s="38" t="n">
        <v>21.372</v>
      </c>
      <c r="F122" s="38" t="n">
        <v>7.41</v>
      </c>
      <c r="G122" s="38" t="n">
        <v>-26.27</v>
      </c>
      <c r="H122" s="38" t="n">
        <v>223.07</v>
      </c>
      <c r="I122" s="38" t="n">
        <v>269.1</v>
      </c>
      <c r="J122" s="38" t="n">
        <v>13.099</v>
      </c>
      <c r="K122" s="38" t="n">
        <v>5.9</v>
      </c>
      <c r="L122" s="38" t="n">
        <v>0.0487</v>
      </c>
      <c r="M122" s="38" t="n">
        <v>10</v>
      </c>
      <c r="N122" s="199" t="s">
        <v>1759</v>
      </c>
      <c r="O122" s="38" t="n">
        <v>20240416</v>
      </c>
    </row>
    <row r="123" customFormat="false" ht="12.75" hidden="false" customHeight="true" outlineLevel="0" collapsed="false">
      <c r="A123" s="38" t="n">
        <v>120</v>
      </c>
    </row>
    <row r="124" customFormat="false" ht="12.75" hidden="false" customHeight="true" outlineLevel="0" collapsed="false">
      <c r="A124" s="38" t="n">
        <v>121</v>
      </c>
    </row>
    <row r="125" customFormat="false" ht="12.75" hidden="false" customHeight="true" outlineLevel="0" collapsed="false">
      <c r="A125" s="38" t="n">
        <v>122</v>
      </c>
    </row>
    <row r="126" customFormat="false" ht="12.75" hidden="false" customHeight="true" outlineLevel="0" collapsed="false">
      <c r="A126" s="38" t="n">
        <v>123</v>
      </c>
    </row>
    <row r="127" customFormat="false" ht="12.75" hidden="false" customHeight="true" outlineLevel="0" collapsed="false">
      <c r="A127" s="38" t="n">
        <v>124</v>
      </c>
    </row>
    <row r="128" customFormat="false" ht="12.75" hidden="false" customHeight="true" outlineLevel="0" collapsed="false">
      <c r="A128" s="20" t="s">
        <v>1760</v>
      </c>
      <c r="B128" s="20" t="n">
        <v>450</v>
      </c>
      <c r="C128" s="111" t="n">
        <v>0.0037455</v>
      </c>
      <c r="D128" s="20" t="n">
        <v>280.769</v>
      </c>
      <c r="E128" s="20" t="n">
        <v>24.821</v>
      </c>
      <c r="F128" s="20" t="n">
        <v>7.99</v>
      </c>
      <c r="G128" s="20" t="n">
        <v>-25.86</v>
      </c>
      <c r="H128" s="20" t="n">
        <v>252.69</v>
      </c>
      <c r="I128" s="20" t="n">
        <v>252.7</v>
      </c>
      <c r="J128" s="20" t="n">
        <v>11.498</v>
      </c>
      <c r="K128" s="20" t="n">
        <v>4.6</v>
      </c>
      <c r="L128" s="20" t="n">
        <v>0.0455</v>
      </c>
      <c r="M128" s="20" t="n">
        <v>1</v>
      </c>
      <c r="N128" s="251" t="s">
        <v>1761</v>
      </c>
      <c r="O128" s="20" t="n">
        <v>20241126</v>
      </c>
    </row>
    <row r="129" customFormat="false" ht="12.75" hidden="false" customHeight="true" outlineLevel="0" collapsed="false">
      <c r="A129" s="38" t="n">
        <v>126</v>
      </c>
    </row>
    <row r="130" customFormat="false" ht="12.75" hidden="false" customHeight="true" outlineLevel="0" collapsed="false">
      <c r="A130" s="38" t="n">
        <v>127</v>
      </c>
    </row>
    <row r="131" customFormat="false" ht="12.75" hidden="false" customHeight="true" outlineLevel="0" collapsed="false">
      <c r="A131" s="38" t="n">
        <v>128</v>
      </c>
    </row>
    <row r="132" customFormat="false" ht="12.75" hidden="false" customHeight="true" outlineLevel="0" collapsed="false">
      <c r="A132" s="38" t="n">
        <v>129</v>
      </c>
    </row>
    <row r="133" customFormat="false" ht="12.75" hidden="false" customHeight="true" outlineLevel="0" collapsed="false">
      <c r="A133" s="20" t="s">
        <v>1762</v>
      </c>
      <c r="B133" s="20" t="n">
        <v>450</v>
      </c>
      <c r="C133" s="197" t="n">
        <v>0.0037455</v>
      </c>
      <c r="D133" s="20" t="n">
        <v>450.418</v>
      </c>
      <c r="E133" s="20" t="n">
        <v>44.914</v>
      </c>
      <c r="F133" s="20" t="n">
        <v>8.86</v>
      </c>
      <c r="G133" s="20" t="n">
        <v>-26.92</v>
      </c>
      <c r="H133" s="20" t="n">
        <v>405.38</v>
      </c>
      <c r="I133" s="20" t="n">
        <v>286.6</v>
      </c>
      <c r="J133" s="20" t="n">
        <v>21.631</v>
      </c>
      <c r="K133" s="20" t="n">
        <v>5.3</v>
      </c>
      <c r="L133" s="20" t="n">
        <v>0.0755</v>
      </c>
      <c r="M133" s="20" t="n">
        <v>1</v>
      </c>
      <c r="N133" s="251" t="s">
        <v>1763</v>
      </c>
      <c r="O133" s="20" t="n">
        <v>20241127</v>
      </c>
    </row>
    <row r="134" customFormat="false" ht="12.75" hidden="false" customHeight="true" outlineLevel="0" collapsed="false">
      <c r="A134" s="38" t="n">
        <v>131</v>
      </c>
    </row>
    <row r="135" customFormat="false" ht="12.75" hidden="false" customHeight="true" outlineLevel="0" collapsed="false">
      <c r="A135" s="38" t="n">
        <v>132</v>
      </c>
    </row>
    <row r="136" customFormat="false" ht="12.75" hidden="false" customHeight="true" outlineLevel="0" collapsed="false">
      <c r="A136" s="20" t="s">
        <v>1764</v>
      </c>
      <c r="B136" s="20" t="n">
        <v>450</v>
      </c>
      <c r="C136" s="20" t="n">
        <v>0.00467</v>
      </c>
      <c r="D136" s="20" t="n">
        <v>119.948</v>
      </c>
      <c r="E136" s="20" t="n">
        <v>12.812</v>
      </c>
      <c r="F136" s="20" t="n">
        <v>8.92</v>
      </c>
      <c r="G136" s="20" t="n">
        <v>-27.25</v>
      </c>
      <c r="H136" s="20" t="n">
        <v>107.95</v>
      </c>
      <c r="I136" s="20" t="n">
        <v>252.4</v>
      </c>
      <c r="J136" s="20" t="n">
        <v>5.637</v>
      </c>
      <c r="K136" s="20" t="n">
        <v>5.2</v>
      </c>
      <c r="L136" s="20" t="n">
        <v>0.0223</v>
      </c>
      <c r="M136" s="20" t="n">
        <v>1</v>
      </c>
      <c r="N136" s="251" t="s">
        <v>1765</v>
      </c>
      <c r="O136" s="20" t="n">
        <v>20250423</v>
      </c>
    </row>
    <row r="137" customFormat="false" ht="12.75" hidden="false" customHeight="true" outlineLevel="0" collapsed="false">
      <c r="A137" s="20" t="s">
        <v>1766</v>
      </c>
      <c r="B137" s="20" t="n">
        <v>450</v>
      </c>
      <c r="C137" s="20" t="n">
        <v>0.00435</v>
      </c>
      <c r="D137" s="20" t="n">
        <v>78.162</v>
      </c>
      <c r="E137" s="20" t="n">
        <v>8.47</v>
      </c>
      <c r="F137" s="20" t="n">
        <v>8.84</v>
      </c>
      <c r="G137" s="20" t="n">
        <v>-26.36</v>
      </c>
      <c r="H137" s="20" t="n">
        <v>70.35</v>
      </c>
      <c r="I137" s="20" t="n">
        <v>271</v>
      </c>
      <c r="J137" s="20" t="n">
        <v>4.068</v>
      </c>
      <c r="K137" s="20" t="n">
        <v>5.8</v>
      </c>
      <c r="L137" s="20" t="n">
        <v>0.015</v>
      </c>
      <c r="M137" s="20" t="n">
        <v>1</v>
      </c>
      <c r="N137" s="251" t="s">
        <v>1767</v>
      </c>
      <c r="O137" s="20" t="n">
        <v>20250423</v>
      </c>
    </row>
    <row r="138" customFormat="false" ht="12.75" hidden="false" customHeight="true" outlineLevel="0" collapsed="false">
      <c r="A138" s="20" t="s">
        <v>1768</v>
      </c>
      <c r="B138" s="20" t="n">
        <v>450</v>
      </c>
      <c r="C138" s="20" t="n">
        <v>0.00793</v>
      </c>
      <c r="D138" s="20" t="n">
        <v>272.301</v>
      </c>
      <c r="E138" s="20" t="n">
        <v>27.582</v>
      </c>
      <c r="F138" s="20" t="n">
        <v>8.8</v>
      </c>
      <c r="G138" s="20" t="n">
        <v>-30.59</v>
      </c>
      <c r="H138" s="20" t="n">
        <v>245.08</v>
      </c>
      <c r="I138" s="20" t="n">
        <v>268.8</v>
      </c>
      <c r="J138" s="20" t="n">
        <v>14.194</v>
      </c>
      <c r="K138" s="20" t="n">
        <v>5.8</v>
      </c>
      <c r="L138" s="20" t="n">
        <v>0.0528</v>
      </c>
      <c r="M138" s="20" t="n">
        <v>1</v>
      </c>
      <c r="N138" s="251" t="s">
        <v>1769</v>
      </c>
      <c r="O138" s="20" t="n">
        <v>20250424</v>
      </c>
    </row>
    <row r="139" customFormat="false" ht="12.75" hidden="false" customHeight="true" outlineLevel="0" collapsed="false">
      <c r="A139" s="20" t="s">
        <v>1770</v>
      </c>
      <c r="B139" s="20" t="n">
        <v>450</v>
      </c>
      <c r="C139" s="20" t="n">
        <v>0.00374</v>
      </c>
      <c r="D139" s="20" t="n">
        <v>108.379</v>
      </c>
      <c r="E139" s="20" t="n">
        <v>10.336</v>
      </c>
      <c r="F139" s="20" t="n">
        <v>8.63</v>
      </c>
      <c r="G139" s="20" t="n">
        <v>-28.12</v>
      </c>
      <c r="H139" s="20" t="n">
        <v>97.54</v>
      </c>
      <c r="I139" s="20" t="n">
        <v>631.5</v>
      </c>
      <c r="J139" s="20" t="n">
        <v>10.848</v>
      </c>
      <c r="K139" s="20" t="n">
        <v>11.1</v>
      </c>
      <c r="L139" s="20" t="n">
        <v>0.0172</v>
      </c>
      <c r="M139" s="20" t="n">
        <v>1</v>
      </c>
      <c r="N139" s="199" t="s">
        <v>1771</v>
      </c>
      <c r="O139" s="20" t="n">
        <v>20241128</v>
      </c>
    </row>
    <row r="140" customFormat="false" ht="12.75" hidden="false" customHeight="true" outlineLevel="0" collapsed="false">
      <c r="A140" s="38" t="n">
        <v>137</v>
      </c>
    </row>
    <row r="141" customFormat="false" ht="12.75" hidden="false" customHeight="true" outlineLevel="0" collapsed="false">
      <c r="A141" s="20" t="s">
        <v>1772</v>
      </c>
      <c r="B141" s="20" t="n">
        <v>450</v>
      </c>
      <c r="C141" s="20" t="n">
        <v>0.00452</v>
      </c>
      <c r="D141" s="20" t="n">
        <v>129.275</v>
      </c>
      <c r="E141" s="20" t="n">
        <v>14.132</v>
      </c>
      <c r="F141" s="20" t="n">
        <v>9.54</v>
      </c>
      <c r="G141" s="20" t="n">
        <v>-26.93</v>
      </c>
      <c r="H141" s="20" t="n">
        <v>116.35</v>
      </c>
      <c r="I141" s="20" t="n">
        <v>241.9</v>
      </c>
      <c r="J141" s="20" t="n">
        <v>5.609</v>
      </c>
      <c r="K141" s="20" t="n">
        <v>4.8</v>
      </c>
      <c r="L141" s="20" t="n">
        <v>0.0232</v>
      </c>
      <c r="M141" s="20" t="n">
        <v>1</v>
      </c>
      <c r="N141" s="251" t="s">
        <v>1773</v>
      </c>
      <c r="O141" s="20" t="n">
        <v>20250424</v>
      </c>
    </row>
    <row r="142" customFormat="false" ht="12.75" hidden="false" customHeight="true" outlineLevel="0" collapsed="false">
      <c r="A142" s="1" t="s">
        <v>1774</v>
      </c>
      <c r="B142" s="1" t="n">
        <v>450</v>
      </c>
      <c r="C142" s="197" t="n">
        <v>0.0037455</v>
      </c>
      <c r="D142" s="1" t="n">
        <v>333.336</v>
      </c>
      <c r="E142" s="1" t="n">
        <v>40.32</v>
      </c>
      <c r="F142" s="1" t="n">
        <v>10.23</v>
      </c>
      <c r="G142" s="1" t="n">
        <v>-26.31</v>
      </c>
      <c r="H142" s="1" t="n">
        <v>300</v>
      </c>
      <c r="I142" s="1" t="n">
        <v>283.7</v>
      </c>
      <c r="J142" s="1" t="n">
        <v>11.379</v>
      </c>
      <c r="K142" s="1" t="n">
        <v>3.8</v>
      </c>
      <c r="L142" s="1" t="n">
        <v>0.0401</v>
      </c>
      <c r="M142" s="1" t="n">
        <v>1</v>
      </c>
      <c r="N142" s="251" t="s">
        <v>1775</v>
      </c>
      <c r="O142" s="1" t="n">
        <v>20241128</v>
      </c>
    </row>
    <row r="143" customFormat="false" ht="12.75" hidden="false" customHeight="true" outlineLevel="0" collapsed="false">
      <c r="A143" s="20" t="s">
        <v>1776</v>
      </c>
      <c r="B143" s="20" t="n">
        <v>450</v>
      </c>
      <c r="C143" s="20" t="n">
        <v>0.00436</v>
      </c>
      <c r="D143" s="20" t="n">
        <v>64.003</v>
      </c>
      <c r="E143" s="20" t="n">
        <v>7.797</v>
      </c>
      <c r="F143" s="20" t="n">
        <v>9.82</v>
      </c>
      <c r="G143" s="20" t="n">
        <v>-26.16</v>
      </c>
      <c r="H143" s="20" t="n">
        <v>57.6</v>
      </c>
      <c r="I143" s="20" t="n">
        <v>235.1</v>
      </c>
      <c r="J143" s="20" t="n">
        <v>2.475</v>
      </c>
      <c r="K143" s="20" t="n">
        <v>4.3</v>
      </c>
      <c r="L143" s="20" t="n">
        <v>0.0105</v>
      </c>
      <c r="M143" s="20" t="n">
        <v>1</v>
      </c>
      <c r="N143" s="251" t="s">
        <v>1777</v>
      </c>
      <c r="O143" s="20" t="n">
        <v>20250424</v>
      </c>
    </row>
    <row r="144" customFormat="false" ht="12.75" hidden="false" customHeight="true" outlineLevel="0" collapsed="false">
      <c r="A144" s="38" t="n">
        <v>141</v>
      </c>
    </row>
    <row r="145" customFormat="false" ht="12.75" hidden="false" customHeight="true" outlineLevel="0" collapsed="false">
      <c r="A145" s="38" t="n">
        <v>142</v>
      </c>
    </row>
    <row r="146" customFormat="false" ht="12.75" hidden="false" customHeight="true" outlineLevel="0" collapsed="false">
      <c r="A146" s="38" t="n">
        <v>143</v>
      </c>
    </row>
    <row r="147" customFormat="false" ht="12.75" hidden="false" customHeight="true" outlineLevel="0" collapsed="false">
      <c r="A147" s="38" t="n">
        <v>144</v>
      </c>
    </row>
    <row r="148" customFormat="false" ht="12.75" hidden="false" customHeight="true" outlineLevel="0" collapsed="false">
      <c r="A148" s="1" t="s">
        <v>1778</v>
      </c>
      <c r="B148" s="1" t="n">
        <v>450</v>
      </c>
      <c r="C148" s="197" t="n">
        <v>0.0037455</v>
      </c>
      <c r="D148" s="1" t="n">
        <v>240.142</v>
      </c>
      <c r="E148" s="1" t="n">
        <v>22.587</v>
      </c>
      <c r="F148" s="1" t="n">
        <v>8.75</v>
      </c>
      <c r="G148" s="1" t="n">
        <v>-27.66</v>
      </c>
      <c r="H148" s="1" t="n">
        <v>216.13</v>
      </c>
      <c r="I148" s="1" t="n">
        <v>282.6</v>
      </c>
      <c r="J148" s="1" t="n">
        <v>12.697</v>
      </c>
      <c r="K148" s="1" t="n">
        <v>5.9</v>
      </c>
      <c r="L148" s="1" t="n">
        <v>0.0449</v>
      </c>
      <c r="M148" s="1" t="n">
        <v>1</v>
      </c>
      <c r="N148" s="251" t="s">
        <v>1779</v>
      </c>
      <c r="O148" s="1" t="n">
        <v>20241128</v>
      </c>
    </row>
    <row r="149" customFormat="false" ht="12.75" hidden="false" customHeight="true" outlineLevel="0" collapsed="false">
      <c r="A149" s="20" t="s">
        <v>1780</v>
      </c>
      <c r="B149" s="20" t="n">
        <v>450</v>
      </c>
      <c r="C149" s="20" t="n">
        <v>0.00403</v>
      </c>
      <c r="D149" s="20" t="n">
        <v>29.277</v>
      </c>
      <c r="E149" s="20" t="n">
        <v>3.835</v>
      </c>
      <c r="F149" s="20" t="n">
        <v>10.35</v>
      </c>
      <c r="G149" s="20" t="n">
        <v>-23.7</v>
      </c>
      <c r="H149" s="20" t="n">
        <v>26.35</v>
      </c>
      <c r="I149" s="20" t="n">
        <v>221.3</v>
      </c>
      <c r="J149" s="20" t="n">
        <v>1.223</v>
      </c>
      <c r="K149" s="20" t="n">
        <v>4.6</v>
      </c>
      <c r="L149" s="20" t="n">
        <v>0.00553</v>
      </c>
      <c r="M149" s="20" t="n">
        <v>1</v>
      </c>
      <c r="N149" s="251" t="s">
        <v>1781</v>
      </c>
      <c r="O149" s="20" t="n">
        <v>20250425</v>
      </c>
    </row>
    <row r="150" customFormat="false" ht="12.75" hidden="false" customHeight="true" outlineLevel="0" collapsed="false">
      <c r="A150" s="38" t="n">
        <v>147</v>
      </c>
    </row>
    <row r="151" customFormat="false" ht="12.75" hidden="false" customHeight="true" outlineLevel="0" collapsed="false">
      <c r="A151" s="1" t="s">
        <v>1782</v>
      </c>
      <c r="B151" s="1" t="n">
        <v>450</v>
      </c>
      <c r="C151" s="197" t="n">
        <v>0.0037455</v>
      </c>
      <c r="D151" s="1" t="n">
        <v>353.972</v>
      </c>
      <c r="E151" s="1" t="n">
        <v>36.515</v>
      </c>
      <c r="F151" s="1" t="n">
        <v>7.38</v>
      </c>
      <c r="G151" s="1" t="n">
        <v>-20.85</v>
      </c>
      <c r="H151" s="1" t="n">
        <v>318.57</v>
      </c>
      <c r="I151" s="1" t="n">
        <v>226</v>
      </c>
      <c r="J151" s="1" t="n">
        <v>12.332</v>
      </c>
      <c r="K151" s="1" t="n">
        <v>3.9</v>
      </c>
      <c r="L151" s="1" t="n">
        <v>0.0546</v>
      </c>
      <c r="M151" s="1" t="n">
        <v>1</v>
      </c>
      <c r="N151" s="251" t="s">
        <v>1783</v>
      </c>
      <c r="O151" s="1" t="n">
        <v>20241128</v>
      </c>
    </row>
    <row r="152" customFormat="false" ht="12.75" hidden="false" customHeight="true" outlineLevel="0" collapsed="false">
      <c r="A152" s="38" t="n">
        <v>149</v>
      </c>
    </row>
    <row r="153" customFormat="false" ht="12.75" hidden="false" customHeight="true" outlineLevel="0" collapsed="false">
      <c r="A153" s="252"/>
      <c r="B153" s="252"/>
      <c r="C153" s="252"/>
      <c r="D153" s="252"/>
      <c r="E153" s="252"/>
      <c r="F153" s="252"/>
      <c r="G153" s="252"/>
      <c r="H153" s="252"/>
      <c r="I153" s="252"/>
      <c r="J153" s="252"/>
      <c r="K153" s="252"/>
      <c r="L153" s="252"/>
      <c r="M153" s="252"/>
      <c r="N153" s="252"/>
      <c r="O153" s="252"/>
      <c r="P153" s="252"/>
    </row>
    <row r="154" customFormat="false" ht="12.75" hidden="false" customHeight="true" outlineLevel="0" collapsed="false">
      <c r="A154" s="38" t="n">
        <v>0.6</v>
      </c>
    </row>
    <row r="155" customFormat="false" ht="12.75" hidden="false" customHeight="true" outlineLevel="0" collapsed="false">
      <c r="A155" s="1" t="s">
        <v>1784</v>
      </c>
      <c r="B155" s="1" t="n">
        <v>450</v>
      </c>
      <c r="C155" s="197" t="n">
        <v>0.0037455</v>
      </c>
      <c r="D155" s="1" t="n">
        <v>514.134</v>
      </c>
      <c r="E155" s="1" t="n">
        <v>44.471</v>
      </c>
      <c r="F155" s="1" t="n">
        <v>10.4</v>
      </c>
      <c r="G155" s="1" t="n">
        <v>-29.81</v>
      </c>
      <c r="H155" s="1" t="n">
        <v>462.73</v>
      </c>
      <c r="I155" s="1" t="n">
        <v>367.2</v>
      </c>
      <c r="J155" s="1" t="n">
        <v>43.278</v>
      </c>
      <c r="K155" s="1" t="n">
        <v>9.4</v>
      </c>
      <c r="L155" s="1" t="n">
        <v>0.118</v>
      </c>
      <c r="M155" s="1" t="n">
        <v>10</v>
      </c>
      <c r="N155" s="251" t="s">
        <v>1785</v>
      </c>
      <c r="O155" s="1" t="n">
        <v>20241002</v>
      </c>
    </row>
    <row r="156" customFormat="false" ht="12.75" hidden="false" customHeight="true" outlineLevel="0" collapsed="false">
      <c r="A156" s="38" t="n">
        <v>102</v>
      </c>
      <c r="B156" s="38"/>
      <c r="C156" s="38"/>
      <c r="D156" s="38"/>
      <c r="E156" s="38"/>
      <c r="F156" s="38"/>
      <c r="G156" s="38"/>
      <c r="H156" s="38"/>
      <c r="I156" s="38"/>
      <c r="J156" s="38"/>
      <c r="K156" s="38"/>
      <c r="L156" s="38"/>
      <c r="M156" s="38"/>
      <c r="N156" s="199"/>
      <c r="O156" s="38"/>
    </row>
    <row r="157" customFormat="false" ht="12.75" hidden="false" customHeight="true" outlineLevel="0" collapsed="false">
      <c r="A157" s="20" t="s">
        <v>1786</v>
      </c>
      <c r="B157" s="20" t="n">
        <v>450</v>
      </c>
      <c r="C157" s="20" t="n">
        <v>0.004</v>
      </c>
      <c r="D157" s="20" t="n">
        <v>85.874</v>
      </c>
      <c r="E157" s="20" t="n">
        <v>11.231</v>
      </c>
      <c r="F157" s="20" t="n">
        <v>8.83</v>
      </c>
      <c r="G157" s="20" t="n">
        <v>-18.57</v>
      </c>
      <c r="H157" s="20" t="n">
        <v>77.29</v>
      </c>
      <c r="I157" s="20" t="n">
        <v>256.6</v>
      </c>
      <c r="J157" s="20" t="n">
        <v>5.096</v>
      </c>
      <c r="K157" s="20" t="n">
        <v>6.6</v>
      </c>
      <c r="L157" s="20" t="n">
        <v>0.0199</v>
      </c>
      <c r="M157" s="20" t="n">
        <v>1</v>
      </c>
      <c r="N157" s="251" t="s">
        <v>1787</v>
      </c>
      <c r="O157" s="20" t="n">
        <v>20250506</v>
      </c>
    </row>
    <row r="158" customFormat="false" ht="12.75" hidden="false" customHeight="true" outlineLevel="0" collapsed="false">
      <c r="A158" s="38" t="n">
        <v>104</v>
      </c>
      <c r="B158" s="38"/>
      <c r="C158" s="38"/>
      <c r="D158" s="38"/>
      <c r="E158" s="38"/>
      <c r="F158" s="38"/>
      <c r="G158" s="38"/>
      <c r="H158" s="38"/>
      <c r="I158" s="38"/>
      <c r="J158" s="38"/>
      <c r="K158" s="38"/>
      <c r="L158" s="38"/>
      <c r="M158" s="38"/>
      <c r="N158" s="199"/>
      <c r="O158" s="38"/>
    </row>
    <row r="159" customFormat="false" ht="12.75" hidden="false" customHeight="true" outlineLevel="0" collapsed="false">
      <c r="A159" s="38" t="n">
        <v>105</v>
      </c>
      <c r="B159" s="38"/>
      <c r="C159" s="38"/>
      <c r="D159" s="38"/>
      <c r="E159" s="38"/>
      <c r="F159" s="38"/>
      <c r="G159" s="38"/>
      <c r="H159" s="38"/>
      <c r="I159" s="38"/>
      <c r="J159" s="38"/>
      <c r="K159" s="38"/>
      <c r="L159" s="38"/>
      <c r="M159" s="38"/>
      <c r="N159" s="199"/>
      <c r="O159" s="38"/>
    </row>
    <row r="160" customFormat="false" ht="12.75" hidden="false" customHeight="true" outlineLevel="0" collapsed="false">
      <c r="A160" s="1" t="s">
        <v>1788</v>
      </c>
      <c r="B160" s="1" t="n">
        <v>450</v>
      </c>
      <c r="C160" s="197" t="n">
        <v>0.0037455</v>
      </c>
      <c r="D160" s="1" t="n">
        <v>60.881</v>
      </c>
      <c r="E160" s="1" t="n">
        <v>6.339</v>
      </c>
      <c r="F160" s="1" t="n">
        <v>9.76</v>
      </c>
      <c r="G160" s="1" t="n">
        <v>-32.77</v>
      </c>
      <c r="H160" s="1" t="n">
        <v>54.33</v>
      </c>
      <c r="I160" s="1" t="n">
        <v>531.8</v>
      </c>
      <c r="J160" s="1" t="n">
        <v>5.924</v>
      </c>
      <c r="K160" s="1" t="n">
        <v>10.9</v>
      </c>
      <c r="L160" s="1" t="n">
        <v>0.0111</v>
      </c>
      <c r="M160" s="1" t="n">
        <v>1</v>
      </c>
      <c r="N160" s="251" t="s">
        <v>1789</v>
      </c>
      <c r="O160" s="1" t="n">
        <v>20241104</v>
      </c>
    </row>
    <row r="161" customFormat="false" ht="12.75" hidden="false" customHeight="true" outlineLevel="0" collapsed="false">
      <c r="A161" s="38" t="n">
        <v>107</v>
      </c>
      <c r="B161" s="38"/>
      <c r="C161" s="38"/>
      <c r="D161" s="38"/>
      <c r="E161" s="38"/>
      <c r="F161" s="38"/>
      <c r="G161" s="38"/>
      <c r="H161" s="38"/>
      <c r="I161" s="38"/>
      <c r="J161" s="38"/>
      <c r="K161" s="38"/>
      <c r="L161" s="38"/>
      <c r="M161" s="38"/>
      <c r="N161" s="199"/>
      <c r="O161" s="38"/>
    </row>
    <row r="162" customFormat="false" ht="12.75" hidden="false" customHeight="true" outlineLevel="0" collapsed="false">
      <c r="A162" s="38" t="n">
        <v>108</v>
      </c>
      <c r="B162" s="38"/>
      <c r="C162" s="38"/>
      <c r="D162" s="38"/>
      <c r="E162" s="38"/>
      <c r="F162" s="38"/>
      <c r="G162" s="38"/>
      <c r="H162" s="38"/>
      <c r="I162" s="38"/>
      <c r="J162" s="38"/>
      <c r="K162" s="38"/>
      <c r="L162" s="38"/>
      <c r="M162" s="38"/>
      <c r="N162" s="199"/>
      <c r="O162" s="38"/>
    </row>
    <row r="163" customFormat="false" ht="12.75" hidden="false" customHeight="true" outlineLevel="0" collapsed="false">
      <c r="A163" s="20" t="s">
        <v>1790</v>
      </c>
      <c r="B163" s="20" t="n">
        <v>450</v>
      </c>
      <c r="C163" s="197" t="n">
        <v>0.0037455</v>
      </c>
      <c r="D163" s="20" t="n">
        <v>173.499</v>
      </c>
      <c r="E163" s="20" t="n">
        <v>27.352</v>
      </c>
      <c r="F163" s="20" t="n">
        <v>9.59</v>
      </c>
      <c r="G163" s="20" t="n">
        <v>-21.39</v>
      </c>
      <c r="H163" s="20" t="n">
        <v>156.15</v>
      </c>
      <c r="I163" s="20" t="n">
        <v>262.6</v>
      </c>
      <c r="J163" s="20" t="n">
        <v>7.64</v>
      </c>
      <c r="K163" s="20" t="n">
        <v>4.9</v>
      </c>
      <c r="L163" s="20" t="n">
        <v>0.0291</v>
      </c>
      <c r="M163" s="20" t="n">
        <v>1</v>
      </c>
      <c r="N163" s="251" t="s">
        <v>1791</v>
      </c>
      <c r="O163" s="20" t="n">
        <v>20241126</v>
      </c>
    </row>
    <row r="164" customFormat="false" ht="12.75" hidden="false" customHeight="true" outlineLevel="0" collapsed="false">
      <c r="A164" s="38" t="n">
        <v>110</v>
      </c>
      <c r="B164" s="38"/>
      <c r="C164" s="38"/>
      <c r="D164" s="38"/>
      <c r="E164" s="38"/>
      <c r="F164" s="38"/>
      <c r="G164" s="38"/>
      <c r="H164" s="38"/>
      <c r="I164" s="38"/>
      <c r="J164" s="38"/>
      <c r="K164" s="38"/>
      <c r="L164" s="38"/>
      <c r="M164" s="38"/>
      <c r="N164" s="199"/>
      <c r="O164" s="38"/>
    </row>
    <row r="165" customFormat="false" ht="12.75" hidden="false" customHeight="true" outlineLevel="0" collapsed="false">
      <c r="A165" s="38" t="n">
        <v>111</v>
      </c>
    </row>
    <row r="166" customFormat="false" ht="12.75" hidden="false" customHeight="true" outlineLevel="0" collapsed="false">
      <c r="A166" s="20" t="s">
        <v>1792</v>
      </c>
      <c r="B166" s="20" t="n">
        <v>450</v>
      </c>
      <c r="C166" s="197" t="n">
        <v>0.0037455</v>
      </c>
      <c r="D166" s="20" t="n">
        <v>460.39</v>
      </c>
      <c r="E166" s="20" t="n">
        <v>54.357</v>
      </c>
      <c r="F166" s="20" t="n">
        <v>9.12</v>
      </c>
      <c r="G166" s="20" t="n">
        <v>-23.85</v>
      </c>
      <c r="H166" s="20" t="n">
        <v>414.36</v>
      </c>
      <c r="I166" s="20" t="n">
        <v>262.7</v>
      </c>
      <c r="J166" s="20" t="n">
        <v>18.371</v>
      </c>
      <c r="K166" s="20" t="n">
        <v>4.4</v>
      </c>
      <c r="L166" s="20" t="n">
        <v>0.0699</v>
      </c>
      <c r="M166" s="20" t="n">
        <v>1</v>
      </c>
      <c r="N166" s="251" t="s">
        <v>1793</v>
      </c>
      <c r="O166" s="20" t="n">
        <v>20241126</v>
      </c>
    </row>
    <row r="167" customFormat="false" ht="12.75" hidden="false" customHeight="true" outlineLevel="0" collapsed="false">
      <c r="A167" s="38" t="n">
        <v>113</v>
      </c>
      <c r="N167" s="199"/>
    </row>
    <row r="168" customFormat="false" ht="12.75" hidden="false" customHeight="true" outlineLevel="0" collapsed="false">
      <c r="A168" s="38" t="n">
        <v>114</v>
      </c>
      <c r="N168" s="199"/>
    </row>
    <row r="169" customFormat="false" ht="12.75" hidden="false" customHeight="true" outlineLevel="0" collapsed="false">
      <c r="A169" s="38" t="n">
        <v>115</v>
      </c>
      <c r="N169" s="199"/>
    </row>
    <row r="170" customFormat="false" ht="12.75" hidden="false" customHeight="true" outlineLevel="0" collapsed="false">
      <c r="A170" s="20" t="s">
        <v>1794</v>
      </c>
      <c r="B170" s="20" t="n">
        <v>450</v>
      </c>
      <c r="C170" s="20" t="n">
        <v>0.00429</v>
      </c>
      <c r="D170" s="20" t="n">
        <v>70.415</v>
      </c>
      <c r="E170" s="20" t="n">
        <v>9.156</v>
      </c>
      <c r="F170" s="20" t="n">
        <v>9.11</v>
      </c>
      <c r="G170" s="20" t="n">
        <v>-21.97</v>
      </c>
      <c r="H170" s="20" t="n">
        <v>63.37</v>
      </c>
      <c r="I170" s="20" t="n">
        <v>205.7</v>
      </c>
      <c r="J170" s="20" t="n">
        <v>1.613</v>
      </c>
      <c r="K170" s="20" t="n">
        <v>2.5</v>
      </c>
      <c r="L170" s="20" t="n">
        <v>0.00784</v>
      </c>
      <c r="M170" s="20" t="n">
        <v>1</v>
      </c>
      <c r="N170" s="251" t="s">
        <v>1795</v>
      </c>
      <c r="O170" s="20" t="n">
        <v>20250425</v>
      </c>
      <c r="P170" s="20"/>
    </row>
    <row r="171" customFormat="false" ht="12.75" hidden="false" customHeight="true" outlineLevel="0" collapsed="false">
      <c r="A171" s="38" t="n">
        <v>117</v>
      </c>
    </row>
    <row r="172" customFormat="false" ht="12.75" hidden="false" customHeight="true" outlineLevel="0" collapsed="false">
      <c r="A172" s="38" t="n">
        <v>118</v>
      </c>
    </row>
    <row r="173" customFormat="false" ht="12.75" hidden="false" customHeight="true" outlineLevel="0" collapsed="false">
      <c r="A173" s="20" t="s">
        <v>1796</v>
      </c>
      <c r="B173" s="20" t="n">
        <v>450</v>
      </c>
      <c r="C173" s="197" t="n">
        <v>0.0037455</v>
      </c>
      <c r="D173" s="20" t="n">
        <v>578.467</v>
      </c>
      <c r="E173" s="20" t="n">
        <v>63.319</v>
      </c>
      <c r="F173" s="20" t="n">
        <v>8.65</v>
      </c>
      <c r="G173" s="20" t="n">
        <v>-23.1</v>
      </c>
      <c r="H173" s="20" t="n">
        <v>520.63</v>
      </c>
      <c r="I173" s="20" t="n">
        <v>263.9</v>
      </c>
      <c r="J173" s="20" t="n">
        <v>19.303</v>
      </c>
      <c r="K173" s="20" t="n">
        <v>3.7</v>
      </c>
      <c r="L173" s="20" t="n">
        <v>0.0731</v>
      </c>
      <c r="M173" s="20" t="n">
        <v>1</v>
      </c>
      <c r="N173" s="251" t="s">
        <v>1797</v>
      </c>
      <c r="O173" s="20" t="n">
        <v>20241127</v>
      </c>
      <c r="P173" s="20"/>
    </row>
    <row r="174" customFormat="false" ht="12.75" hidden="false" customHeight="true" outlineLevel="0" collapsed="false">
      <c r="A174" s="38" t="n">
        <v>120</v>
      </c>
    </row>
    <row r="175" customFormat="false" ht="12.75" hidden="false" customHeight="true" outlineLevel="0" collapsed="false">
      <c r="A175" s="38" t="n">
        <v>121</v>
      </c>
    </row>
    <row r="176" customFormat="false" ht="12.75" hidden="false" customHeight="true" outlineLevel="0" collapsed="false">
      <c r="A176" s="38" t="n">
        <v>122</v>
      </c>
    </row>
    <row r="177" customFormat="false" ht="12.75" hidden="false" customHeight="true" outlineLevel="0" collapsed="false">
      <c r="A177" s="38" t="n">
        <v>123</v>
      </c>
    </row>
    <row r="178" customFormat="false" ht="12.75" hidden="false" customHeight="true" outlineLevel="0" collapsed="false">
      <c r="A178" s="38" t="n">
        <v>124</v>
      </c>
    </row>
    <row r="179" customFormat="false" ht="12.75" hidden="false" customHeight="true" outlineLevel="0" collapsed="false">
      <c r="A179" s="20" t="s">
        <v>1798</v>
      </c>
      <c r="B179" s="20" t="n">
        <v>450</v>
      </c>
      <c r="C179" s="197" t="n">
        <v>0.0037455</v>
      </c>
      <c r="D179" s="20" t="n">
        <v>148.493</v>
      </c>
      <c r="E179" s="20" t="n">
        <v>19.902</v>
      </c>
      <c r="F179" s="20" t="n">
        <v>8.67</v>
      </c>
      <c r="G179" s="20" t="n">
        <v>-19.97</v>
      </c>
      <c r="H179" s="20" t="n">
        <v>133.64</v>
      </c>
      <c r="I179" s="20" t="n">
        <v>313.2</v>
      </c>
      <c r="J179" s="20" t="n">
        <v>8.173</v>
      </c>
      <c r="K179" s="20" t="n">
        <v>6.1</v>
      </c>
      <c r="L179" s="20" t="n">
        <v>0.0261</v>
      </c>
      <c r="M179" s="20" t="n">
        <v>1</v>
      </c>
      <c r="N179" s="251" t="s">
        <v>1799</v>
      </c>
      <c r="O179" s="20" t="n">
        <v>20241127</v>
      </c>
    </row>
    <row r="180" customFormat="false" ht="12.75" hidden="false" customHeight="true" outlineLevel="0" collapsed="false">
      <c r="A180" s="38" t="n">
        <v>126</v>
      </c>
    </row>
    <row r="181" customFormat="false" ht="12.75" hidden="false" customHeight="true" outlineLevel="0" collapsed="false">
      <c r="A181" s="38" t="n">
        <v>127</v>
      </c>
    </row>
    <row r="182" customFormat="false" ht="12.75" hidden="false" customHeight="true" outlineLevel="0" collapsed="false">
      <c r="A182" s="38" t="n">
        <v>128</v>
      </c>
    </row>
    <row r="183" customFormat="false" ht="12.75" hidden="false" customHeight="true" outlineLevel="0" collapsed="false">
      <c r="A183" s="38" t="n">
        <v>129</v>
      </c>
    </row>
    <row r="184" customFormat="false" ht="12.75" hidden="false" customHeight="true" outlineLevel="0" collapsed="false">
      <c r="A184" s="1" t="s">
        <v>1800</v>
      </c>
      <c r="B184" s="1" t="n">
        <v>450</v>
      </c>
      <c r="C184" s="197" t="n">
        <v>0.0037455</v>
      </c>
      <c r="D184" s="1" t="n">
        <v>109.757</v>
      </c>
      <c r="E184" s="1" t="n">
        <v>13.087</v>
      </c>
      <c r="F184" s="1" t="n">
        <v>9.2</v>
      </c>
      <c r="G184" s="1" t="n">
        <v>-24.08</v>
      </c>
      <c r="H184" s="1" t="n">
        <v>98.78</v>
      </c>
      <c r="I184" s="1" t="n">
        <v>300.7</v>
      </c>
      <c r="J184" s="1" t="n">
        <v>6.366</v>
      </c>
      <c r="K184" s="1" t="n">
        <v>6.4</v>
      </c>
      <c r="L184" s="1" t="n">
        <v>0.0212</v>
      </c>
      <c r="M184" s="1" t="n">
        <v>1</v>
      </c>
      <c r="N184" s="251" t="s">
        <v>1801</v>
      </c>
      <c r="O184" s="1" t="n">
        <v>20241128</v>
      </c>
    </row>
    <row r="185" customFormat="false" ht="12.75" hidden="false" customHeight="true" outlineLevel="0" collapsed="false">
      <c r="A185" s="38" t="n">
        <v>131</v>
      </c>
    </row>
    <row r="186" customFormat="false" ht="12.75" hidden="false" customHeight="true" outlineLevel="0" collapsed="false">
      <c r="A186" s="38" t="n">
        <v>132</v>
      </c>
    </row>
    <row r="187" customFormat="false" ht="12.75" hidden="false" customHeight="true" outlineLevel="0" collapsed="false">
      <c r="A187" s="20" t="s">
        <v>1802</v>
      </c>
      <c r="B187" s="20" t="n">
        <v>450</v>
      </c>
      <c r="C187" s="20" t="n">
        <v>0.00486</v>
      </c>
      <c r="D187" s="20" t="n">
        <v>23.454</v>
      </c>
      <c r="E187" s="20" t="n">
        <v>2.495</v>
      </c>
      <c r="F187" s="20" t="n">
        <v>7.7</v>
      </c>
      <c r="G187" s="20" t="n">
        <v>-24.76</v>
      </c>
      <c r="H187" s="20" t="n">
        <v>21.11</v>
      </c>
      <c r="I187" s="20" t="n">
        <v>317.5</v>
      </c>
      <c r="J187" s="20" t="n">
        <v>2.249</v>
      </c>
      <c r="K187" s="20" t="n">
        <v>10.7</v>
      </c>
      <c r="L187" s="20" t="n">
        <v>0.00708</v>
      </c>
      <c r="M187" s="20" t="n">
        <v>1</v>
      </c>
      <c r="N187" s="251" t="s">
        <v>1803</v>
      </c>
      <c r="O187" s="20" t="n">
        <v>20250423</v>
      </c>
      <c r="P187" s="20"/>
    </row>
    <row r="188" customFormat="false" ht="12.75" hidden="false" customHeight="true" outlineLevel="0" collapsed="false">
      <c r="A188" s="20" t="s">
        <v>1804</v>
      </c>
      <c r="B188" s="20" t="n">
        <v>450</v>
      </c>
      <c r="C188" s="20" t="n">
        <v>0.00524</v>
      </c>
      <c r="D188" s="20" t="n">
        <v>176.034</v>
      </c>
      <c r="E188" s="20" t="n">
        <v>28.005</v>
      </c>
      <c r="F188" s="20" t="n">
        <v>10.4</v>
      </c>
      <c r="G188" s="20" t="n">
        <v>-23.99</v>
      </c>
      <c r="H188" s="20" t="n">
        <v>158.43</v>
      </c>
      <c r="I188" s="20" t="n">
        <v>219.3</v>
      </c>
      <c r="J188" s="20" t="n">
        <v>5.634</v>
      </c>
      <c r="K188" s="20" t="n">
        <v>3.6</v>
      </c>
      <c r="L188" s="20" t="n">
        <v>0.0257</v>
      </c>
      <c r="M188" s="20" t="n">
        <v>1</v>
      </c>
      <c r="N188" s="251" t="s">
        <v>1805</v>
      </c>
      <c r="O188" s="20" t="n">
        <v>20250423</v>
      </c>
      <c r="P188" s="20"/>
    </row>
    <row r="189" customFormat="false" ht="12.75" hidden="false" customHeight="true" outlineLevel="0" collapsed="false">
      <c r="A189" s="20" t="s">
        <v>1806</v>
      </c>
      <c r="B189" s="20" t="n">
        <v>450</v>
      </c>
      <c r="C189" s="20" t="n">
        <v>0.00412</v>
      </c>
      <c r="D189" s="20" t="n">
        <v>50.906</v>
      </c>
      <c r="E189" s="20" t="n">
        <v>9.215</v>
      </c>
      <c r="F189" s="20" t="n">
        <v>11.5</v>
      </c>
      <c r="G189" s="20" t="n">
        <v>-24.87</v>
      </c>
      <c r="H189" s="20" t="n">
        <v>45.82</v>
      </c>
      <c r="I189" s="20" t="n">
        <v>210.3</v>
      </c>
      <c r="J189" s="20" t="n">
        <v>1.633</v>
      </c>
      <c r="K189" s="20" t="n">
        <v>3.6</v>
      </c>
      <c r="L189" s="20" t="n">
        <v>0.00777</v>
      </c>
      <c r="M189" s="20" t="n">
        <v>1</v>
      </c>
      <c r="N189" s="251" t="s">
        <v>1807</v>
      </c>
      <c r="O189" s="20" t="n">
        <v>20250424</v>
      </c>
      <c r="P189" s="20"/>
    </row>
    <row r="190" customFormat="false" ht="12.75" hidden="false" customHeight="true" outlineLevel="0" collapsed="false">
      <c r="A190" s="20" t="s">
        <v>1808</v>
      </c>
      <c r="B190" s="20" t="n">
        <v>450</v>
      </c>
      <c r="C190" s="20" t="n">
        <v>0.00374</v>
      </c>
      <c r="D190" s="20" t="n">
        <v>87.761</v>
      </c>
      <c r="E190" s="20" t="n">
        <v>9.101</v>
      </c>
      <c r="F190" s="20" t="n">
        <v>7.54</v>
      </c>
      <c r="G190" s="20" t="n">
        <v>-21.42</v>
      </c>
      <c r="H190" s="20" t="n">
        <v>78.98</v>
      </c>
      <c r="I190" s="20" t="n">
        <v>305.1</v>
      </c>
      <c r="J190" s="20" t="n">
        <v>4.176</v>
      </c>
      <c r="K190" s="20" t="n">
        <v>5.3</v>
      </c>
      <c r="L190" s="20" t="n">
        <v>0.0137</v>
      </c>
      <c r="M190" s="20" t="n">
        <v>1</v>
      </c>
      <c r="N190" s="199" t="s">
        <v>1809</v>
      </c>
      <c r="O190" s="20" t="n">
        <v>20241128</v>
      </c>
      <c r="P190" s="253"/>
    </row>
    <row r="191" customFormat="false" ht="12.75" hidden="false" customHeight="true" outlineLevel="0" collapsed="false">
      <c r="A191" s="38" t="n">
        <v>137</v>
      </c>
    </row>
    <row r="192" customFormat="false" ht="12.75" hidden="false" customHeight="true" outlineLevel="0" collapsed="false">
      <c r="A192" s="20" t="s">
        <v>1810</v>
      </c>
      <c r="B192" s="20" t="n">
        <v>450</v>
      </c>
      <c r="C192" s="20" t="n">
        <v>0.0042</v>
      </c>
      <c r="D192" s="20" t="n">
        <v>82.999</v>
      </c>
      <c r="E192" s="20" t="n">
        <v>10.663</v>
      </c>
      <c r="F192" s="20" t="n">
        <v>8.78</v>
      </c>
      <c r="G192" s="20" t="n">
        <v>-22.09</v>
      </c>
      <c r="H192" s="20" t="n">
        <v>74.7</v>
      </c>
      <c r="I192" s="20" t="n">
        <v>246.2</v>
      </c>
      <c r="J192" s="20" t="n">
        <v>3.921</v>
      </c>
      <c r="K192" s="20" t="n">
        <v>5.2</v>
      </c>
      <c r="L192" s="20" t="n">
        <v>0.0159</v>
      </c>
      <c r="M192" s="20" t="n">
        <v>1</v>
      </c>
      <c r="N192" s="251" t="s">
        <v>1811</v>
      </c>
      <c r="O192" s="20" t="n">
        <v>20250424</v>
      </c>
      <c r="P192" s="20"/>
    </row>
    <row r="193" customFormat="false" ht="12.75" hidden="false" customHeight="true" outlineLevel="0" collapsed="false">
      <c r="A193" s="1" t="s">
        <v>1812</v>
      </c>
      <c r="B193" s="1" t="n">
        <v>450</v>
      </c>
      <c r="C193" s="197" t="n">
        <v>0.0037455</v>
      </c>
      <c r="D193" s="1" t="n">
        <v>298.87</v>
      </c>
      <c r="E193" s="1" t="n">
        <v>32.47</v>
      </c>
      <c r="F193" s="1" t="n">
        <v>8.64</v>
      </c>
      <c r="G193" s="1" t="n">
        <v>-23.68</v>
      </c>
      <c r="H193" s="1" t="n">
        <v>268.98</v>
      </c>
      <c r="I193" s="1" t="n">
        <v>256.2</v>
      </c>
      <c r="J193" s="1" t="n">
        <v>9.527</v>
      </c>
      <c r="K193" s="1" t="n">
        <v>3.5</v>
      </c>
      <c r="L193" s="1" t="n">
        <v>0.0372</v>
      </c>
      <c r="M193" s="1" t="n">
        <v>1</v>
      </c>
      <c r="N193" s="251" t="s">
        <v>1813</v>
      </c>
      <c r="O193" s="1" t="n">
        <v>20241128</v>
      </c>
    </row>
    <row r="194" customFormat="false" ht="12.75" hidden="false" customHeight="true" outlineLevel="0" collapsed="false">
      <c r="A194" s="20" t="s">
        <v>1814</v>
      </c>
      <c r="B194" s="20" t="n">
        <v>450</v>
      </c>
      <c r="C194" s="20" t="n">
        <v>0.00447</v>
      </c>
      <c r="D194" s="20" t="n">
        <v>86.437</v>
      </c>
      <c r="E194" s="20" t="n">
        <v>14.813</v>
      </c>
      <c r="F194" s="20" t="n">
        <v>12.15</v>
      </c>
      <c r="G194" s="20" t="n">
        <v>-25.12</v>
      </c>
      <c r="H194" s="20" t="n">
        <v>77.79</v>
      </c>
      <c r="I194" s="20" t="n">
        <v>215.1</v>
      </c>
      <c r="J194" s="20" t="n">
        <v>1.761</v>
      </c>
      <c r="K194" s="20" t="n">
        <v>2.3</v>
      </c>
      <c r="L194" s="20" t="n">
        <v>0.00819</v>
      </c>
      <c r="M194" s="20" t="n">
        <v>1</v>
      </c>
      <c r="N194" s="251" t="s">
        <v>1815</v>
      </c>
      <c r="O194" s="20" t="n">
        <v>20250424</v>
      </c>
      <c r="P194" s="20"/>
    </row>
    <row r="195" customFormat="false" ht="12.75" hidden="false" customHeight="true" outlineLevel="0" collapsed="false">
      <c r="A195" s="38" t="n">
        <v>141</v>
      </c>
    </row>
    <row r="196" customFormat="false" ht="12.75" hidden="false" customHeight="true" outlineLevel="0" collapsed="false">
      <c r="A196" s="38" t="n">
        <v>142</v>
      </c>
    </row>
    <row r="197" customFormat="false" ht="12.75" hidden="false" customHeight="true" outlineLevel="0" collapsed="false">
      <c r="A197" s="38" t="n">
        <v>143</v>
      </c>
    </row>
    <row r="198" customFormat="false" ht="12.75" hidden="false" customHeight="true" outlineLevel="0" collapsed="false">
      <c r="A198" s="38" t="n">
        <v>144</v>
      </c>
    </row>
    <row r="199" customFormat="false" ht="12.75" hidden="false" customHeight="true" outlineLevel="0" collapsed="false">
      <c r="A199" s="1" t="s">
        <v>1816</v>
      </c>
      <c r="B199" s="1" t="n">
        <v>450</v>
      </c>
      <c r="C199" s="197" t="n">
        <v>0.0037455</v>
      </c>
      <c r="D199" s="1" t="n">
        <v>29.315</v>
      </c>
      <c r="E199" s="1" t="n">
        <v>3.24</v>
      </c>
      <c r="F199" s="1" t="n">
        <v>8.86</v>
      </c>
      <c r="G199" s="1" t="n">
        <v>-25.77</v>
      </c>
      <c r="H199" s="1" t="n">
        <v>26.38</v>
      </c>
      <c r="I199" s="1" t="n">
        <v>312.8</v>
      </c>
      <c r="J199" s="1" t="n">
        <v>2.033</v>
      </c>
      <c r="K199" s="1" t="n">
        <v>7.7</v>
      </c>
      <c r="L199" s="1" t="n">
        <v>0.0065</v>
      </c>
      <c r="M199" s="1" t="n">
        <v>1</v>
      </c>
      <c r="N199" s="251" t="s">
        <v>1817</v>
      </c>
      <c r="O199" s="1" t="n">
        <v>20241128</v>
      </c>
    </row>
    <row r="200" customFormat="false" ht="12.75" hidden="false" customHeight="true" outlineLevel="0" collapsed="false">
      <c r="A200" s="38" t="n">
        <v>146</v>
      </c>
    </row>
    <row r="201" customFormat="false" ht="12.75" hidden="false" customHeight="true" outlineLevel="0" collapsed="false">
      <c r="A201" s="38" t="n">
        <v>147</v>
      </c>
    </row>
    <row r="202" customFormat="false" ht="12.75" hidden="false" customHeight="true" outlineLevel="0" collapsed="false">
      <c r="A202" s="1" t="s">
        <v>1818</v>
      </c>
      <c r="B202" s="1" t="n">
        <v>450</v>
      </c>
      <c r="C202" s="197" t="n">
        <v>0.0037455</v>
      </c>
      <c r="D202" s="1" t="n">
        <v>483.347</v>
      </c>
      <c r="E202" s="1" t="n">
        <v>51.61</v>
      </c>
      <c r="F202" s="1" t="n">
        <v>6.65</v>
      </c>
      <c r="G202" s="1" t="n">
        <v>-16.19</v>
      </c>
      <c r="H202" s="1" t="n">
        <v>435.02</v>
      </c>
      <c r="I202" s="1" t="n">
        <v>209.2</v>
      </c>
      <c r="J202" s="1" t="n">
        <v>11.489</v>
      </c>
      <c r="K202" s="1" t="n">
        <v>2.6</v>
      </c>
      <c r="L202" s="1" t="n">
        <v>0.0549</v>
      </c>
      <c r="M202" s="1" t="n">
        <v>1</v>
      </c>
      <c r="N202" s="251" t="s">
        <v>1819</v>
      </c>
      <c r="O202" s="1" t="n">
        <v>20241128</v>
      </c>
    </row>
    <row r="203" customFormat="false" ht="12.75" hidden="false" customHeight="true" outlineLevel="0" collapsed="false">
      <c r="A203" s="38" t="n">
        <v>149</v>
      </c>
    </row>
    <row r="204" customFormat="false" ht="12.75" hidden="false" customHeight="true" outlineLevel="0" collapsed="false">
      <c r="A204" s="252"/>
      <c r="B204" s="252"/>
      <c r="C204" s="252"/>
      <c r="D204" s="252"/>
      <c r="E204" s="252"/>
      <c r="F204" s="252"/>
      <c r="G204" s="252"/>
      <c r="H204" s="252"/>
      <c r="I204" s="252"/>
      <c r="J204" s="252"/>
      <c r="K204" s="252"/>
      <c r="L204" s="252"/>
      <c r="M204" s="252"/>
      <c r="N204" s="252"/>
      <c r="O204" s="252"/>
      <c r="P204" s="252"/>
    </row>
    <row r="205" customFormat="false" ht="12.75" hidden="false" customHeight="true" outlineLevel="0" collapsed="false">
      <c r="A205" s="38" t="n">
        <v>0.4</v>
      </c>
    </row>
    <row r="206" customFormat="false" ht="12.75" hidden="false" customHeight="true" outlineLevel="0" collapsed="false">
      <c r="A206" s="1" t="s">
        <v>1820</v>
      </c>
      <c r="B206" s="1" t="n">
        <v>450</v>
      </c>
      <c r="C206" s="197" t="n">
        <v>0.0037455</v>
      </c>
      <c r="D206" s="1" t="n">
        <v>196.205</v>
      </c>
      <c r="E206" s="1" t="n">
        <v>17.604</v>
      </c>
      <c r="F206" s="1" t="n">
        <v>6.95</v>
      </c>
      <c r="G206" s="1" t="n">
        <v>-22.29</v>
      </c>
      <c r="H206" s="1" t="n">
        <v>176.59</v>
      </c>
      <c r="I206" s="1" t="n">
        <v>218.1</v>
      </c>
      <c r="J206" s="1" t="n">
        <v>3.963</v>
      </c>
      <c r="K206" s="1" t="n">
        <v>2.2</v>
      </c>
      <c r="L206" s="1" t="n">
        <v>0.0182</v>
      </c>
      <c r="M206" s="1" t="n">
        <v>1</v>
      </c>
      <c r="N206" s="251" t="s">
        <v>1821</v>
      </c>
      <c r="O206" s="1" t="n">
        <v>20241001</v>
      </c>
    </row>
    <row r="207" customFormat="false" ht="12.75" hidden="false" customHeight="true" outlineLevel="0" collapsed="false">
      <c r="A207" s="38" t="n">
        <v>102</v>
      </c>
      <c r="B207" s="38"/>
      <c r="C207" s="38"/>
      <c r="D207" s="38"/>
      <c r="E207" s="38"/>
      <c r="F207" s="38"/>
      <c r="G207" s="38"/>
      <c r="H207" s="38"/>
      <c r="I207" s="38"/>
      <c r="J207" s="38"/>
      <c r="K207" s="38"/>
      <c r="L207" s="38"/>
      <c r="M207" s="38"/>
      <c r="N207" s="199"/>
      <c r="O207" s="38"/>
    </row>
    <row r="208" customFormat="false" ht="12.75" hidden="false" customHeight="true" outlineLevel="0" collapsed="false">
      <c r="A208" s="20" t="s">
        <v>1822</v>
      </c>
      <c r="B208" s="20" t="n">
        <v>450</v>
      </c>
      <c r="C208" s="20" t="n">
        <v>0.00415</v>
      </c>
      <c r="D208" s="20" t="n">
        <v>71.427</v>
      </c>
      <c r="E208" s="20" t="n">
        <v>8.687</v>
      </c>
      <c r="F208" s="20" t="n">
        <v>10.39</v>
      </c>
      <c r="G208" s="20" t="n">
        <v>-25.76</v>
      </c>
      <c r="H208" s="20" t="n">
        <v>64.28</v>
      </c>
      <c r="I208" s="20" t="n">
        <v>264.8</v>
      </c>
      <c r="J208" s="20" t="n">
        <v>3.286</v>
      </c>
      <c r="K208" s="20" t="n">
        <v>5.1</v>
      </c>
      <c r="L208" s="20" t="n">
        <v>0.0124</v>
      </c>
      <c r="M208" s="20" t="n">
        <v>1</v>
      </c>
      <c r="N208" s="251" t="s">
        <v>1823</v>
      </c>
      <c r="O208" s="20" t="n">
        <v>20250506</v>
      </c>
    </row>
    <row r="209" customFormat="false" ht="12.75" hidden="false" customHeight="true" outlineLevel="0" collapsed="false">
      <c r="A209" s="38" t="n">
        <v>104</v>
      </c>
      <c r="B209" s="38"/>
      <c r="C209" s="38"/>
      <c r="D209" s="38"/>
      <c r="E209" s="38"/>
      <c r="F209" s="38"/>
      <c r="G209" s="38"/>
      <c r="H209" s="38"/>
      <c r="I209" s="38"/>
      <c r="J209" s="38"/>
      <c r="K209" s="38"/>
      <c r="L209" s="38"/>
      <c r="M209" s="38"/>
      <c r="N209" s="199"/>
      <c r="O209" s="38"/>
    </row>
    <row r="210" customFormat="false" ht="12.75" hidden="false" customHeight="true" outlineLevel="0" collapsed="false">
      <c r="A210" s="38" t="n">
        <v>105</v>
      </c>
      <c r="B210" s="38"/>
      <c r="C210" s="38"/>
      <c r="D210" s="38"/>
      <c r="E210" s="38"/>
      <c r="F210" s="38"/>
      <c r="G210" s="38"/>
      <c r="H210" s="38"/>
      <c r="I210" s="38"/>
      <c r="J210" s="38"/>
      <c r="K210" s="38"/>
      <c r="L210" s="38"/>
      <c r="M210" s="38"/>
      <c r="N210" s="199"/>
      <c r="O210" s="38"/>
    </row>
    <row r="211" customFormat="false" ht="12.75" hidden="false" customHeight="true" outlineLevel="0" collapsed="false">
      <c r="A211" s="1" t="s">
        <v>1824</v>
      </c>
      <c r="B211" s="1" t="n">
        <v>450</v>
      </c>
      <c r="C211" s="197" t="n">
        <v>0.0037455</v>
      </c>
      <c r="D211" s="1" t="n">
        <v>85.931</v>
      </c>
      <c r="E211" s="1" t="n">
        <v>9.059</v>
      </c>
      <c r="F211" s="1" t="n">
        <v>8.14</v>
      </c>
      <c r="G211" s="1" t="n">
        <v>-24.88</v>
      </c>
      <c r="H211" s="1" t="n">
        <v>77.34</v>
      </c>
      <c r="I211" s="1" t="n">
        <v>244.7</v>
      </c>
      <c r="J211" s="1" t="n">
        <v>3.298</v>
      </c>
      <c r="K211" s="1" t="n">
        <v>4.3</v>
      </c>
      <c r="L211" s="1" t="n">
        <v>0.0135</v>
      </c>
      <c r="M211" s="1" t="n">
        <v>1</v>
      </c>
      <c r="N211" s="251" t="s">
        <v>1825</v>
      </c>
      <c r="O211" s="1" t="n">
        <v>20241002</v>
      </c>
    </row>
    <row r="212" customFormat="false" ht="12.75" hidden="false" customHeight="true" outlineLevel="0" collapsed="false">
      <c r="A212" s="38" t="n">
        <v>107</v>
      </c>
      <c r="B212" s="38"/>
      <c r="C212" s="38"/>
      <c r="D212" s="38"/>
      <c r="E212" s="38"/>
      <c r="F212" s="38"/>
      <c r="G212" s="38"/>
      <c r="H212" s="38"/>
      <c r="I212" s="38"/>
      <c r="J212" s="38"/>
      <c r="K212" s="38"/>
      <c r="L212" s="38"/>
      <c r="M212" s="38"/>
      <c r="N212" s="199"/>
      <c r="O212" s="38"/>
    </row>
    <row r="213" customFormat="false" ht="12.75" hidden="false" customHeight="true" outlineLevel="0" collapsed="false">
      <c r="A213" s="38" t="n">
        <v>108</v>
      </c>
      <c r="B213" s="38"/>
      <c r="C213" s="38"/>
      <c r="D213" s="38"/>
      <c r="E213" s="38"/>
      <c r="F213" s="38"/>
      <c r="G213" s="38"/>
      <c r="H213" s="38"/>
      <c r="I213" s="38"/>
      <c r="J213" s="38"/>
      <c r="K213" s="38"/>
      <c r="L213" s="38"/>
      <c r="M213" s="38"/>
      <c r="N213" s="199"/>
      <c r="O213" s="38"/>
    </row>
    <row r="214" customFormat="false" ht="12.75" hidden="false" customHeight="true" outlineLevel="0" collapsed="false">
      <c r="A214" s="20" t="s">
        <v>1826</v>
      </c>
      <c r="B214" s="20" t="n">
        <v>450</v>
      </c>
      <c r="C214" s="197" t="n">
        <v>0.0037455</v>
      </c>
      <c r="D214" s="20" t="n">
        <v>106.061</v>
      </c>
      <c r="E214" s="20" t="n">
        <v>14.981</v>
      </c>
      <c r="F214" s="20" t="n">
        <v>8.76</v>
      </c>
      <c r="G214" s="20" t="n">
        <v>-20.3</v>
      </c>
      <c r="H214" s="20" t="n">
        <v>95.45</v>
      </c>
      <c r="I214" s="20" t="n">
        <v>294.4</v>
      </c>
      <c r="J214" s="20" t="n">
        <v>4.089</v>
      </c>
      <c r="K214" s="20" t="n">
        <v>4.3</v>
      </c>
      <c r="L214" s="20" t="n">
        <v>0.0139</v>
      </c>
      <c r="M214" s="20" t="n">
        <v>1</v>
      </c>
      <c r="N214" s="251" t="s">
        <v>1827</v>
      </c>
      <c r="O214" s="20" t="n">
        <v>20241126</v>
      </c>
    </row>
    <row r="215" customFormat="false" ht="12.75" hidden="false" customHeight="true" outlineLevel="0" collapsed="false">
      <c r="A215" s="38" t="n">
        <v>110</v>
      </c>
      <c r="B215" s="38"/>
      <c r="C215" s="38"/>
      <c r="D215" s="38"/>
      <c r="E215" s="38"/>
      <c r="F215" s="38"/>
      <c r="G215" s="38"/>
      <c r="H215" s="38"/>
      <c r="I215" s="38"/>
      <c r="J215" s="38"/>
      <c r="K215" s="38"/>
      <c r="L215" s="38"/>
      <c r="M215" s="38"/>
      <c r="N215" s="199"/>
      <c r="O215" s="38"/>
    </row>
    <row r="216" customFormat="false" ht="12.75" hidden="false" customHeight="true" outlineLevel="0" collapsed="false">
      <c r="A216" s="38" t="n">
        <v>111</v>
      </c>
    </row>
    <row r="217" customFormat="false" ht="12.75" hidden="false" customHeight="true" outlineLevel="0" collapsed="false">
      <c r="A217" s="20" t="s">
        <v>1828</v>
      </c>
      <c r="B217" s="20" t="n">
        <v>450</v>
      </c>
      <c r="C217" s="197" t="n">
        <v>0.0037455</v>
      </c>
      <c r="D217" s="20" t="n">
        <v>340.708</v>
      </c>
      <c r="E217" s="20" t="n">
        <v>23.01</v>
      </c>
      <c r="F217" s="20" t="n">
        <v>7.18</v>
      </c>
      <c r="G217" s="20" t="n">
        <v>-24.42</v>
      </c>
      <c r="H217" s="20" t="n">
        <v>306.64</v>
      </c>
      <c r="I217" s="20" t="n">
        <v>313.8</v>
      </c>
      <c r="J217" s="20" t="n">
        <v>17.066</v>
      </c>
      <c r="K217" s="20" t="n">
        <v>5.6</v>
      </c>
      <c r="L217" s="20" t="n">
        <v>0.0544</v>
      </c>
      <c r="M217" s="20" t="n">
        <v>1</v>
      </c>
      <c r="N217" s="251" t="s">
        <v>1829</v>
      </c>
      <c r="O217" s="20" t="n">
        <v>20241126</v>
      </c>
    </row>
    <row r="218" customFormat="false" ht="12.75" hidden="false" customHeight="true" outlineLevel="0" collapsed="false">
      <c r="A218" s="38" t="n">
        <v>113</v>
      </c>
      <c r="N218" s="199"/>
    </row>
    <row r="219" customFormat="false" ht="12.75" hidden="false" customHeight="true" outlineLevel="0" collapsed="false">
      <c r="A219" s="38" t="n">
        <v>114</v>
      </c>
      <c r="N219" s="199"/>
    </row>
    <row r="220" customFormat="false" ht="12.75" hidden="false" customHeight="true" outlineLevel="0" collapsed="false">
      <c r="A220" s="38" t="n">
        <v>115</v>
      </c>
      <c r="N220" s="199"/>
    </row>
    <row r="221" customFormat="false" ht="12.75" hidden="false" customHeight="true" outlineLevel="0" collapsed="false">
      <c r="A221" s="20" t="s">
        <v>1830</v>
      </c>
      <c r="B221" s="20" t="n">
        <v>450</v>
      </c>
      <c r="C221" s="20" t="n">
        <v>0.00486</v>
      </c>
      <c r="D221" s="20" t="n">
        <v>88.26</v>
      </c>
      <c r="E221" s="20" t="n">
        <v>10.293</v>
      </c>
      <c r="F221" s="20" t="n">
        <v>9.01</v>
      </c>
      <c r="G221" s="20" t="n">
        <v>-24.09</v>
      </c>
      <c r="H221" s="20" t="n">
        <v>79.43</v>
      </c>
      <c r="I221" s="20" t="n">
        <v>235.3</v>
      </c>
      <c r="J221" s="20" t="n">
        <v>3.166</v>
      </c>
      <c r="K221" s="20" t="n">
        <v>4</v>
      </c>
      <c r="L221" s="20" t="n">
        <v>0.0135</v>
      </c>
      <c r="M221" s="20" t="n">
        <v>1</v>
      </c>
      <c r="N221" s="251" t="s">
        <v>1831</v>
      </c>
      <c r="O221" s="20" t="n">
        <v>20250425</v>
      </c>
    </row>
    <row r="222" customFormat="false" ht="12.75" hidden="false" customHeight="true" outlineLevel="0" collapsed="false">
      <c r="A222" s="38" t="n">
        <v>117</v>
      </c>
    </row>
    <row r="223" customFormat="false" ht="12.75" hidden="false" customHeight="true" outlineLevel="0" collapsed="false">
      <c r="A223" s="38" t="n">
        <v>118</v>
      </c>
    </row>
    <row r="224" customFormat="false" ht="12.75" hidden="false" customHeight="true" outlineLevel="0" collapsed="false">
      <c r="A224" s="20" t="s">
        <v>1832</v>
      </c>
      <c r="B224" s="20" t="n">
        <v>450</v>
      </c>
      <c r="C224" s="197" t="n">
        <v>0.0037455</v>
      </c>
      <c r="D224" s="20" t="n">
        <v>251.492</v>
      </c>
      <c r="E224" s="20" t="n">
        <v>27.129</v>
      </c>
      <c r="F224" s="20" t="n">
        <v>9.37</v>
      </c>
      <c r="G224" s="20" t="n">
        <v>-30.34</v>
      </c>
      <c r="H224" s="20" t="n">
        <v>226.34</v>
      </c>
      <c r="I224" s="20" t="n">
        <v>270.1</v>
      </c>
      <c r="J224" s="20" t="n">
        <v>10.96</v>
      </c>
      <c r="K224" s="20" t="n">
        <v>4.8</v>
      </c>
      <c r="L224" s="20" t="n">
        <v>0.0406</v>
      </c>
      <c r="M224" s="20" t="n">
        <v>1</v>
      </c>
      <c r="N224" s="251" t="s">
        <v>1833</v>
      </c>
      <c r="O224" s="20" t="n">
        <v>20241126</v>
      </c>
    </row>
    <row r="225" customFormat="false" ht="12.75" hidden="false" customHeight="true" outlineLevel="0" collapsed="false">
      <c r="A225" s="38" t="n">
        <v>120</v>
      </c>
    </row>
    <row r="226" customFormat="false" ht="12.75" hidden="false" customHeight="true" outlineLevel="0" collapsed="false">
      <c r="A226" s="38" t="n">
        <v>121</v>
      </c>
    </row>
    <row r="227" customFormat="false" ht="12.75" hidden="false" customHeight="true" outlineLevel="0" collapsed="false">
      <c r="A227" s="38" t="n">
        <v>122</v>
      </c>
    </row>
    <row r="228" customFormat="false" ht="12.75" hidden="false" customHeight="true" outlineLevel="0" collapsed="false">
      <c r="A228" s="38" t="n">
        <v>123</v>
      </c>
    </row>
    <row r="229" customFormat="false" ht="12.75" hidden="false" customHeight="true" outlineLevel="0" collapsed="false">
      <c r="A229" s="38" t="n">
        <v>124</v>
      </c>
    </row>
    <row r="230" customFormat="false" ht="12.75" hidden="false" customHeight="true" outlineLevel="0" collapsed="false">
      <c r="A230" s="20" t="s">
        <v>1834</v>
      </c>
      <c r="B230" s="20" t="n">
        <v>450</v>
      </c>
      <c r="C230" s="197" t="n">
        <v>0.0037455</v>
      </c>
      <c r="D230" s="20" t="n">
        <v>141.254</v>
      </c>
      <c r="E230" s="20" t="n">
        <v>8.089</v>
      </c>
      <c r="F230" s="20" t="n">
        <v>6.48</v>
      </c>
      <c r="G230" s="20" t="n">
        <v>-19.42</v>
      </c>
      <c r="H230" s="20" t="n">
        <v>127.13</v>
      </c>
      <c r="I230" s="20" t="n">
        <v>586.5</v>
      </c>
      <c r="J230" s="20" t="n">
        <v>4.575</v>
      </c>
      <c r="K230" s="20" t="n">
        <v>3.6</v>
      </c>
      <c r="L230" s="20" t="n">
        <v>-0.0078</v>
      </c>
      <c r="M230" s="20" t="n">
        <v>1</v>
      </c>
      <c r="N230" s="251" t="s">
        <v>1835</v>
      </c>
      <c r="O230" s="20" t="n">
        <v>20241127</v>
      </c>
    </row>
    <row r="231" customFormat="false" ht="12.75" hidden="false" customHeight="true" outlineLevel="0" collapsed="false">
      <c r="A231" s="38" t="n">
        <v>126</v>
      </c>
    </row>
    <row r="232" customFormat="false" ht="12.75" hidden="false" customHeight="true" outlineLevel="0" collapsed="false">
      <c r="A232" s="38" t="n">
        <v>127</v>
      </c>
    </row>
    <row r="233" customFormat="false" ht="12.75" hidden="false" customHeight="true" outlineLevel="0" collapsed="false">
      <c r="A233" s="38" t="n">
        <v>128</v>
      </c>
    </row>
    <row r="234" customFormat="false" ht="12.75" hidden="false" customHeight="true" outlineLevel="0" collapsed="false">
      <c r="A234" s="38" t="n">
        <v>129</v>
      </c>
    </row>
    <row r="235" customFormat="false" ht="12.75" hidden="false" customHeight="true" outlineLevel="0" collapsed="false">
      <c r="A235" s="20" t="s">
        <v>1836</v>
      </c>
      <c r="B235" s="20" t="n">
        <v>450</v>
      </c>
      <c r="C235" s="197" t="n">
        <v>0.0037455</v>
      </c>
      <c r="D235" s="20" t="n">
        <v>146.714</v>
      </c>
      <c r="E235" s="20" t="n">
        <v>14.541</v>
      </c>
      <c r="F235" s="20" t="n">
        <v>8.08</v>
      </c>
      <c r="G235" s="20" t="n">
        <v>-24.39</v>
      </c>
      <c r="H235" s="20" t="n">
        <v>132.05</v>
      </c>
      <c r="I235" s="20" t="n">
        <v>298.1</v>
      </c>
      <c r="J235" s="20" t="n">
        <v>8.132</v>
      </c>
      <c r="K235" s="20" t="n">
        <v>6.2</v>
      </c>
      <c r="L235" s="20" t="n">
        <v>0.0273</v>
      </c>
      <c r="M235" s="20" t="n">
        <v>1</v>
      </c>
      <c r="N235" s="251" t="s">
        <v>1837</v>
      </c>
      <c r="O235" s="20" t="n">
        <v>20241127</v>
      </c>
    </row>
    <row r="236" customFormat="false" ht="12.75" hidden="false" customHeight="true" outlineLevel="0" collapsed="false">
      <c r="A236" s="38" t="n">
        <v>131</v>
      </c>
    </row>
    <row r="237" customFormat="false" ht="12.75" hidden="false" customHeight="true" outlineLevel="0" collapsed="false">
      <c r="A237" s="38" t="n">
        <v>132</v>
      </c>
    </row>
    <row r="238" customFormat="false" ht="12.75" hidden="false" customHeight="true" outlineLevel="0" collapsed="false">
      <c r="A238" s="20" t="s">
        <v>1838</v>
      </c>
      <c r="B238" s="20" t="n">
        <v>450</v>
      </c>
      <c r="C238" s="20" t="n">
        <v>0.00439</v>
      </c>
      <c r="D238" s="20" t="n">
        <v>59.434</v>
      </c>
      <c r="E238" s="20" t="n">
        <v>7.421</v>
      </c>
      <c r="F238" s="20" t="n">
        <v>10.06</v>
      </c>
      <c r="G238" s="20" t="n">
        <v>-26.48</v>
      </c>
      <c r="H238" s="20" t="n">
        <v>53.49</v>
      </c>
      <c r="I238" s="20" t="n">
        <v>258.6</v>
      </c>
      <c r="J238" s="20" t="n">
        <v>2.508</v>
      </c>
      <c r="K238" s="20" t="n">
        <v>4.7</v>
      </c>
      <c r="L238" s="20" t="n">
        <v>0.0097</v>
      </c>
      <c r="M238" s="20" t="n">
        <v>1</v>
      </c>
      <c r="N238" s="251" t="s">
        <v>1839</v>
      </c>
      <c r="O238" s="20" t="n">
        <v>20250423</v>
      </c>
      <c r="P238" s="20"/>
    </row>
    <row r="239" customFormat="false" ht="12.75" hidden="false" customHeight="true" outlineLevel="0" collapsed="false">
      <c r="A239" s="20" t="s">
        <v>1840</v>
      </c>
      <c r="B239" s="20" t="n">
        <v>450</v>
      </c>
      <c r="C239" s="20" t="n">
        <v>0.00404</v>
      </c>
      <c r="D239" s="20" t="n">
        <v>26.119</v>
      </c>
      <c r="E239" s="20" t="n">
        <v>3.533</v>
      </c>
      <c r="F239" s="20" t="n">
        <v>9.97</v>
      </c>
      <c r="G239" s="20" t="n">
        <v>-26.86</v>
      </c>
      <c r="H239" s="20" t="n">
        <v>23.51</v>
      </c>
      <c r="I239" s="20" t="n">
        <v>236.1</v>
      </c>
      <c r="J239" s="20" t="n">
        <v>0.772</v>
      </c>
      <c r="K239" s="20" t="n">
        <v>3.3</v>
      </c>
      <c r="L239" s="20" t="n">
        <v>0.00327</v>
      </c>
      <c r="M239" s="20" t="n">
        <v>1</v>
      </c>
      <c r="N239" s="251" t="s">
        <v>1841</v>
      </c>
      <c r="O239" s="20" t="n">
        <v>20250423</v>
      </c>
    </row>
    <row r="240" customFormat="false" ht="12.75" hidden="false" customHeight="true" outlineLevel="0" collapsed="false">
      <c r="A240" s="20" t="s">
        <v>1842</v>
      </c>
      <c r="B240" s="20" t="n">
        <v>450</v>
      </c>
      <c r="C240" s="20" t="n">
        <v>0.00459</v>
      </c>
      <c r="D240" s="20" t="n">
        <v>41.086</v>
      </c>
      <c r="E240" s="20" t="n">
        <v>6.416</v>
      </c>
      <c r="F240" s="20" t="n">
        <v>9.62</v>
      </c>
      <c r="G240" s="20" t="n">
        <v>-24.05</v>
      </c>
      <c r="H240" s="20" t="n">
        <v>36.98</v>
      </c>
      <c r="I240" s="20" t="n">
        <v>220.6</v>
      </c>
      <c r="J240" s="20" t="n">
        <v>1.35</v>
      </c>
      <c r="K240" s="20" t="n">
        <v>3.6</v>
      </c>
      <c r="L240" s="20" t="n">
        <v>0.00612</v>
      </c>
      <c r="M240" s="20" t="n">
        <v>1</v>
      </c>
      <c r="N240" s="251" t="s">
        <v>1843</v>
      </c>
      <c r="O240" s="20" t="n">
        <v>20250424</v>
      </c>
    </row>
    <row r="241" customFormat="false" ht="12.75" hidden="false" customHeight="true" outlineLevel="0" collapsed="false">
      <c r="A241" s="20" t="s">
        <v>1844</v>
      </c>
      <c r="B241" s="20" t="n">
        <v>450</v>
      </c>
      <c r="C241" s="20" t="n">
        <v>0.00405</v>
      </c>
      <c r="D241" s="20" t="n">
        <v>59.131</v>
      </c>
      <c r="E241" s="20" t="n">
        <v>6.983</v>
      </c>
      <c r="F241" s="20" t="n">
        <v>9.06</v>
      </c>
      <c r="G241" s="20" t="n">
        <v>-25.78</v>
      </c>
      <c r="H241" s="20" t="n">
        <v>53.22</v>
      </c>
      <c r="I241" s="20" t="n">
        <v>275.8</v>
      </c>
      <c r="J241" s="20" t="n">
        <v>2.812</v>
      </c>
      <c r="K241" s="20" t="n">
        <v>5.3</v>
      </c>
      <c r="L241" s="20" t="n">
        <v>0.0102</v>
      </c>
      <c r="M241" s="20" t="n">
        <v>1</v>
      </c>
      <c r="N241" s="199" t="s">
        <v>1845</v>
      </c>
      <c r="O241" s="20" t="n">
        <v>20250617</v>
      </c>
    </row>
    <row r="242" customFormat="false" ht="12.75" hidden="false" customHeight="true" outlineLevel="0" collapsed="false">
      <c r="A242" s="38" t="n">
        <v>137</v>
      </c>
    </row>
    <row r="243" customFormat="false" ht="12.75" hidden="false" customHeight="true" outlineLevel="0" collapsed="false">
      <c r="A243" s="20" t="s">
        <v>1846</v>
      </c>
      <c r="B243" s="20" t="n">
        <v>450</v>
      </c>
      <c r="C243" s="20" t="n">
        <v>0.0041</v>
      </c>
      <c r="D243" s="20" t="n">
        <v>56.985</v>
      </c>
      <c r="E243" s="20" t="n">
        <v>7.211</v>
      </c>
      <c r="F243" s="20" t="n">
        <v>12.18</v>
      </c>
      <c r="G243" s="20" t="n">
        <v>-32.57</v>
      </c>
      <c r="H243" s="20" t="n">
        <v>51.29</v>
      </c>
      <c r="I243" s="20" t="n">
        <v>241.9</v>
      </c>
      <c r="J243" s="20" t="n">
        <v>1.932</v>
      </c>
      <c r="K243" s="20" t="n">
        <v>3.8</v>
      </c>
      <c r="L243" s="20" t="n">
        <v>0.00798</v>
      </c>
      <c r="M243" s="20" t="n">
        <v>1</v>
      </c>
      <c r="N243" s="251" t="s">
        <v>1847</v>
      </c>
      <c r="O243" s="20" t="n">
        <v>20250424</v>
      </c>
    </row>
    <row r="244" customFormat="false" ht="12.75" hidden="false" customHeight="true" outlineLevel="0" collapsed="false">
      <c r="A244" s="1" t="s">
        <v>1848</v>
      </c>
      <c r="B244" s="1" t="n">
        <v>450</v>
      </c>
      <c r="C244" s="197" t="n">
        <v>0.0037455</v>
      </c>
      <c r="D244" s="1" t="n">
        <v>312.728</v>
      </c>
      <c r="E244" s="1" t="n">
        <v>28.364</v>
      </c>
      <c r="F244" s="1" t="n">
        <v>9.73</v>
      </c>
      <c r="G244" s="1" t="n">
        <v>-24.23</v>
      </c>
      <c r="H244" s="1" t="n">
        <v>281.45</v>
      </c>
      <c r="I244" s="1" t="n">
        <v>373.7</v>
      </c>
      <c r="J244" s="1" t="n">
        <v>24.748</v>
      </c>
      <c r="K244" s="1" t="n">
        <v>8.8</v>
      </c>
      <c r="L244" s="1" t="n">
        <v>0.0662</v>
      </c>
      <c r="M244" s="1" t="n">
        <v>1</v>
      </c>
      <c r="N244" s="251" t="s">
        <v>1849</v>
      </c>
      <c r="O244" s="1" t="n">
        <v>20241128</v>
      </c>
    </row>
    <row r="245" customFormat="false" ht="12.75" hidden="false" customHeight="true" outlineLevel="0" collapsed="false">
      <c r="A245" s="20" t="s">
        <v>1850</v>
      </c>
      <c r="B245" s="20" t="n">
        <v>450</v>
      </c>
      <c r="C245" s="20" t="n">
        <v>0.00436</v>
      </c>
      <c r="D245" s="20" t="n">
        <v>12.225</v>
      </c>
      <c r="E245" s="20" t="n">
        <v>1.671</v>
      </c>
      <c r="F245" s="20" t="n">
        <v>9.08</v>
      </c>
      <c r="G245" s="20" t="n">
        <v>-19.43</v>
      </c>
      <c r="H245" s="20" t="n">
        <v>11</v>
      </c>
      <c r="I245" s="20" t="n">
        <v>212.1</v>
      </c>
      <c r="J245" s="20" t="n">
        <v>0.136</v>
      </c>
      <c r="K245" s="20" t="n">
        <v>1.2</v>
      </c>
      <c r="L245" s="20" t="n">
        <v>-0.000639</v>
      </c>
      <c r="M245" s="20" t="n">
        <v>1</v>
      </c>
      <c r="N245" s="251" t="s">
        <v>1851</v>
      </c>
      <c r="O245" s="20" t="n">
        <v>20250424</v>
      </c>
    </row>
    <row r="246" customFormat="false" ht="12.75" hidden="false" customHeight="true" outlineLevel="0" collapsed="false">
      <c r="A246" s="38" t="n">
        <v>141</v>
      </c>
    </row>
    <row r="247" customFormat="false" ht="12.75" hidden="false" customHeight="true" outlineLevel="0" collapsed="false">
      <c r="A247" s="38" t="n">
        <v>142</v>
      </c>
    </row>
    <row r="248" customFormat="false" ht="12.75" hidden="false" customHeight="true" outlineLevel="0" collapsed="false">
      <c r="A248" s="38" t="n">
        <v>143</v>
      </c>
    </row>
    <row r="249" customFormat="false" ht="12.75" hidden="false" customHeight="true" outlineLevel="0" collapsed="false">
      <c r="A249" s="38" t="n">
        <v>144</v>
      </c>
    </row>
    <row r="250" customFormat="false" ht="12.75" hidden="false" customHeight="true" outlineLevel="0" collapsed="false">
      <c r="A250" s="1" t="s">
        <v>1852</v>
      </c>
      <c r="B250" s="1" t="n">
        <v>450</v>
      </c>
      <c r="C250" s="197" t="n">
        <v>0.0037455</v>
      </c>
      <c r="D250" s="1" t="n">
        <v>31.875</v>
      </c>
      <c r="E250" s="1" t="n">
        <v>3.876</v>
      </c>
      <c r="F250" s="1" t="n">
        <v>9.09</v>
      </c>
      <c r="G250" s="1" t="n">
        <v>-24.42</v>
      </c>
      <c r="H250" s="1" t="n">
        <v>28.69</v>
      </c>
      <c r="I250" s="1" t="n">
        <v>304.6</v>
      </c>
      <c r="J250" s="1" t="n">
        <v>1.705</v>
      </c>
      <c r="K250" s="1" t="n">
        <v>5.9</v>
      </c>
      <c r="L250" s="1" t="n">
        <v>0.0056</v>
      </c>
      <c r="M250" s="1" t="n">
        <v>1</v>
      </c>
      <c r="N250" s="251" t="s">
        <v>1853</v>
      </c>
      <c r="O250" s="1" t="n">
        <v>20241128</v>
      </c>
    </row>
    <row r="251" customFormat="false" ht="12.75" hidden="false" customHeight="true" outlineLevel="0" collapsed="false">
      <c r="A251" s="38" t="n">
        <v>146</v>
      </c>
    </row>
    <row r="252" customFormat="false" ht="12.75" hidden="false" customHeight="true" outlineLevel="0" collapsed="false">
      <c r="A252" s="38" t="n">
        <v>147</v>
      </c>
    </row>
    <row r="253" customFormat="false" ht="12.75" hidden="false" customHeight="true" outlineLevel="0" collapsed="false">
      <c r="A253" s="1" t="s">
        <v>1854</v>
      </c>
      <c r="B253" s="1" t="n">
        <v>450</v>
      </c>
      <c r="C253" s="197" t="n">
        <v>0.0037455</v>
      </c>
      <c r="D253" s="1" t="n">
        <v>205.873</v>
      </c>
      <c r="E253" s="1" t="n">
        <v>22.147</v>
      </c>
      <c r="F253" s="1" t="n">
        <v>7.05</v>
      </c>
      <c r="G253" s="1" t="n">
        <v>-17.98</v>
      </c>
      <c r="H253" s="1" t="n">
        <v>185.28</v>
      </c>
      <c r="I253" s="1" t="n">
        <v>221.4</v>
      </c>
      <c r="J253" s="1" t="n">
        <v>6.667</v>
      </c>
      <c r="K253" s="1" t="n">
        <v>3.6</v>
      </c>
      <c r="L253" s="1" t="n">
        <v>0.0301</v>
      </c>
      <c r="M253" s="1" t="n">
        <v>1</v>
      </c>
      <c r="N253" s="251" t="s">
        <v>1855</v>
      </c>
      <c r="O253" s="1" t="n">
        <v>20241128</v>
      </c>
    </row>
    <row r="254" customFormat="false" ht="12.75" hidden="false" customHeight="true" outlineLevel="0" collapsed="false">
      <c r="A254" s="38" t="n">
        <v>149</v>
      </c>
    </row>
    <row r="255" customFormat="false" ht="12.75" hidden="false" customHeight="true" outlineLevel="0" collapsed="false">
      <c r="A255" s="252"/>
      <c r="B255" s="252"/>
      <c r="C255" s="252"/>
      <c r="D255" s="252"/>
      <c r="E255" s="252"/>
      <c r="F255" s="252"/>
      <c r="G255" s="252"/>
      <c r="H255" s="252"/>
      <c r="I255" s="252"/>
      <c r="J255" s="252"/>
      <c r="K255" s="252"/>
      <c r="L255" s="252"/>
      <c r="M255" s="252"/>
      <c r="N255" s="252"/>
      <c r="O255" s="252"/>
      <c r="P255" s="252"/>
    </row>
    <row r="256" customFormat="false" ht="12.75" hidden="false" customHeight="true" outlineLevel="0" collapsed="false">
      <c r="A256" s="38" t="n">
        <v>0.2</v>
      </c>
    </row>
    <row r="257" customFormat="false" ht="12.75" hidden="false" customHeight="true" outlineLevel="0" collapsed="false">
      <c r="A257" s="1" t="s">
        <v>1856</v>
      </c>
      <c r="B257" s="1" t="n">
        <v>450</v>
      </c>
      <c r="C257" s="1" t="n">
        <v>0.0037455</v>
      </c>
      <c r="D257" s="1" t="n">
        <v>127.829</v>
      </c>
      <c r="E257" s="1" t="n">
        <v>16.229</v>
      </c>
      <c r="F257" s="1" t="n">
        <v>9.92</v>
      </c>
      <c r="G257" s="1" t="n">
        <v>-25.55</v>
      </c>
      <c r="H257" s="1" t="n">
        <v>115.04</v>
      </c>
      <c r="I257" s="1" t="n">
        <v>239.2</v>
      </c>
      <c r="J257" s="1" t="n">
        <v>3.825</v>
      </c>
      <c r="K257" s="1" t="n">
        <v>3.3</v>
      </c>
      <c r="L257" s="1" t="n">
        <v>0.016</v>
      </c>
      <c r="M257" s="1" t="n">
        <v>1</v>
      </c>
      <c r="N257" s="251" t="s">
        <v>1857</v>
      </c>
      <c r="O257" s="1" t="n">
        <v>20241001</v>
      </c>
    </row>
    <row r="258" customFormat="false" ht="12.75" hidden="false" customHeight="true" outlineLevel="0" collapsed="false">
      <c r="A258" s="38" t="n">
        <v>102</v>
      </c>
      <c r="B258" s="38"/>
      <c r="C258" s="38"/>
      <c r="D258" s="38"/>
      <c r="E258" s="38"/>
      <c r="F258" s="38"/>
      <c r="G258" s="38"/>
      <c r="H258" s="38"/>
      <c r="I258" s="38"/>
      <c r="J258" s="38"/>
      <c r="K258" s="38"/>
      <c r="L258" s="38"/>
      <c r="M258" s="38"/>
      <c r="N258" s="199"/>
      <c r="O258" s="38"/>
    </row>
    <row r="259" customFormat="false" ht="12.75" hidden="false" customHeight="true" outlineLevel="0" collapsed="false">
      <c r="A259" s="20" t="s">
        <v>1858</v>
      </c>
      <c r="B259" s="20" t="n">
        <v>450</v>
      </c>
      <c r="C259" s="20" t="n">
        <v>0.0041</v>
      </c>
      <c r="D259" s="20" t="n">
        <v>109.421</v>
      </c>
      <c r="E259" s="20" t="n">
        <v>10.915</v>
      </c>
      <c r="F259" s="20" t="n">
        <v>8.21</v>
      </c>
      <c r="G259" s="20" t="n">
        <v>-23.85</v>
      </c>
      <c r="H259" s="20" t="n">
        <v>98.48</v>
      </c>
      <c r="I259" s="20" t="n">
        <v>254.5</v>
      </c>
      <c r="J259" s="20" t="n">
        <v>4.474</v>
      </c>
      <c r="K259" s="20" t="n">
        <v>4.5</v>
      </c>
      <c r="L259" s="20" t="n">
        <v>0.0176</v>
      </c>
      <c r="M259" s="20" t="n">
        <v>1</v>
      </c>
      <c r="N259" s="251" t="s">
        <v>1859</v>
      </c>
      <c r="O259" s="20" t="n">
        <v>20250430</v>
      </c>
    </row>
    <row r="260" customFormat="false" ht="12.75" hidden="false" customHeight="true" outlineLevel="0" collapsed="false">
      <c r="A260" s="38" t="n">
        <v>104</v>
      </c>
      <c r="B260" s="38"/>
      <c r="C260" s="38"/>
      <c r="D260" s="38"/>
      <c r="E260" s="38"/>
      <c r="F260" s="38"/>
      <c r="G260" s="38"/>
      <c r="H260" s="38"/>
      <c r="I260" s="38"/>
      <c r="J260" s="38"/>
      <c r="K260" s="38"/>
      <c r="L260" s="38"/>
      <c r="M260" s="38"/>
      <c r="N260" s="199"/>
      <c r="O260" s="38"/>
    </row>
    <row r="261" customFormat="false" ht="12.75" hidden="false" customHeight="true" outlineLevel="0" collapsed="false">
      <c r="A261" s="38" t="n">
        <v>105</v>
      </c>
      <c r="B261" s="38"/>
      <c r="C261" s="38"/>
      <c r="D261" s="38"/>
      <c r="E261" s="38"/>
      <c r="F261" s="38"/>
      <c r="G261" s="38"/>
      <c r="H261" s="38"/>
      <c r="I261" s="38"/>
      <c r="J261" s="38"/>
      <c r="K261" s="38"/>
      <c r="L261" s="38"/>
      <c r="M261" s="38"/>
      <c r="N261" s="199"/>
      <c r="O261" s="38"/>
    </row>
    <row r="262" customFormat="false" ht="12.75" hidden="false" customHeight="true" outlineLevel="0" collapsed="false">
      <c r="A262" s="1" t="s">
        <v>1860</v>
      </c>
      <c r="B262" s="1" t="n">
        <v>450</v>
      </c>
      <c r="C262" s="197" t="n">
        <v>0.0037455</v>
      </c>
      <c r="D262" s="1" t="n">
        <v>108.807</v>
      </c>
      <c r="E262" s="1" t="n">
        <v>11.297</v>
      </c>
      <c r="F262" s="1" t="n">
        <v>8.43</v>
      </c>
      <c r="G262" s="1" t="n">
        <v>-23.91</v>
      </c>
      <c r="H262" s="1" t="n">
        <v>97.92</v>
      </c>
      <c r="I262" s="1" t="n">
        <v>261.9</v>
      </c>
      <c r="J262" s="1" t="n">
        <v>5.176</v>
      </c>
      <c r="K262" s="1" t="n">
        <v>5.3</v>
      </c>
      <c r="L262" s="1" t="n">
        <v>0.0198</v>
      </c>
      <c r="M262" s="1" t="n">
        <v>1</v>
      </c>
      <c r="N262" s="251" t="s">
        <v>1861</v>
      </c>
      <c r="O262" s="1" t="n">
        <v>20241002</v>
      </c>
    </row>
    <row r="263" customFormat="false" ht="12.75" hidden="false" customHeight="true" outlineLevel="0" collapsed="false">
      <c r="A263" s="38" t="n">
        <v>107</v>
      </c>
      <c r="B263" s="38"/>
      <c r="C263" s="38"/>
      <c r="D263" s="38"/>
      <c r="E263" s="38"/>
      <c r="F263" s="38"/>
      <c r="G263" s="38"/>
      <c r="H263" s="38"/>
      <c r="I263" s="38"/>
      <c r="J263" s="38"/>
      <c r="K263" s="38"/>
      <c r="L263" s="38"/>
      <c r="M263" s="38"/>
      <c r="N263" s="199"/>
      <c r="O263" s="38"/>
    </row>
    <row r="264" customFormat="false" ht="12.75" hidden="false" customHeight="true" outlineLevel="0" collapsed="false">
      <c r="A264" s="38" t="n">
        <v>108</v>
      </c>
      <c r="B264" s="38"/>
      <c r="C264" s="38"/>
      <c r="D264" s="38"/>
      <c r="E264" s="38"/>
      <c r="F264" s="38"/>
      <c r="G264" s="38"/>
      <c r="H264" s="38"/>
      <c r="I264" s="38"/>
      <c r="J264" s="38"/>
      <c r="K264" s="38"/>
      <c r="L264" s="38"/>
      <c r="M264" s="38"/>
      <c r="N264" s="199"/>
      <c r="O264" s="38"/>
    </row>
    <row r="265" customFormat="false" ht="12.75" hidden="false" customHeight="true" outlineLevel="0" collapsed="false">
      <c r="A265" s="20" t="s">
        <v>1862</v>
      </c>
      <c r="B265" s="20" t="n">
        <v>450</v>
      </c>
      <c r="C265" s="197" t="n">
        <v>0.0037455</v>
      </c>
      <c r="D265" s="20" t="n">
        <v>60.285</v>
      </c>
      <c r="E265" s="20" t="n">
        <v>6.254</v>
      </c>
      <c r="F265" s="20" t="n">
        <v>8.01</v>
      </c>
      <c r="G265" s="20" t="n">
        <v>-23.94</v>
      </c>
      <c r="H265" s="20" t="n">
        <v>54.26</v>
      </c>
      <c r="I265" s="20" t="n">
        <v>254.8</v>
      </c>
      <c r="J265" s="20" t="n">
        <v>2.078</v>
      </c>
      <c r="K265" s="20" t="n">
        <v>3.8</v>
      </c>
      <c r="L265" s="20" t="n">
        <v>0.00816</v>
      </c>
      <c r="M265" s="20" t="n">
        <v>1</v>
      </c>
      <c r="N265" s="251" t="s">
        <v>1863</v>
      </c>
      <c r="O265" s="20" t="n">
        <v>20241104</v>
      </c>
    </row>
    <row r="266" customFormat="false" ht="12.75" hidden="false" customHeight="true" outlineLevel="0" collapsed="false">
      <c r="A266" s="38" t="n">
        <v>110</v>
      </c>
      <c r="B266" s="38"/>
      <c r="C266" s="38"/>
      <c r="D266" s="38"/>
      <c r="E266" s="38"/>
      <c r="F266" s="38"/>
      <c r="G266" s="38"/>
      <c r="H266" s="38"/>
      <c r="I266" s="38"/>
      <c r="J266" s="38"/>
      <c r="K266" s="38"/>
      <c r="L266" s="38"/>
      <c r="M266" s="38"/>
      <c r="N266" s="199"/>
      <c r="O266" s="38"/>
    </row>
    <row r="267" customFormat="false" ht="12.75" hidden="false" customHeight="true" outlineLevel="0" collapsed="false">
      <c r="A267" s="38" t="n">
        <v>111</v>
      </c>
    </row>
    <row r="268" customFormat="false" ht="12.75" hidden="false" customHeight="true" outlineLevel="0" collapsed="false">
      <c r="A268" s="20" t="s">
        <v>1864</v>
      </c>
      <c r="B268" s="20" t="n">
        <v>450</v>
      </c>
      <c r="C268" s="197" t="n">
        <v>0.0037455</v>
      </c>
      <c r="D268" s="20" t="n">
        <v>302.446</v>
      </c>
      <c r="E268" s="20" t="n">
        <v>33.964</v>
      </c>
      <c r="F268" s="20" t="n">
        <v>9.08</v>
      </c>
      <c r="G268" s="20" t="n">
        <v>-24.9</v>
      </c>
      <c r="H268" s="20" t="n">
        <v>272.2</v>
      </c>
      <c r="I268" s="20" t="n">
        <v>245.1</v>
      </c>
      <c r="J268" s="20" t="n">
        <v>11.941</v>
      </c>
      <c r="K268" s="20" t="n">
        <v>4.4</v>
      </c>
      <c r="L268" s="20" t="n">
        <v>0.0487</v>
      </c>
      <c r="M268" s="20" t="n">
        <v>1</v>
      </c>
      <c r="N268" s="251" t="s">
        <v>1865</v>
      </c>
      <c r="O268" s="20" t="n">
        <v>20241126</v>
      </c>
      <c r="P268" s="20"/>
    </row>
    <row r="269" customFormat="false" ht="12.75" hidden="false" customHeight="true" outlineLevel="0" collapsed="false">
      <c r="A269" s="38" t="n">
        <v>113</v>
      </c>
      <c r="N269" s="199"/>
    </row>
    <row r="270" customFormat="false" ht="12.75" hidden="false" customHeight="true" outlineLevel="0" collapsed="false">
      <c r="A270" s="38" t="n">
        <v>114</v>
      </c>
      <c r="N270" s="199"/>
    </row>
    <row r="271" customFormat="false" ht="12.75" hidden="false" customHeight="true" outlineLevel="0" collapsed="false">
      <c r="A271" s="38" t="n">
        <v>115</v>
      </c>
      <c r="N271" s="199"/>
    </row>
    <row r="272" customFormat="false" ht="12.75" hidden="false" customHeight="true" outlineLevel="0" collapsed="false">
      <c r="A272" s="20" t="s">
        <v>1866</v>
      </c>
      <c r="B272" s="20" t="n">
        <v>450</v>
      </c>
      <c r="C272" s="20" t="n">
        <v>0.00411</v>
      </c>
      <c r="D272" s="20" t="n">
        <v>40.495</v>
      </c>
      <c r="E272" s="20" t="n">
        <v>3.92</v>
      </c>
      <c r="F272" s="20" t="n">
        <v>7.93</v>
      </c>
      <c r="G272" s="20" t="n">
        <v>-23.93</v>
      </c>
      <c r="H272" s="20" t="n">
        <v>36.45</v>
      </c>
      <c r="I272" s="20" t="n">
        <v>239.5</v>
      </c>
      <c r="J272" s="20" t="n">
        <v>2.008</v>
      </c>
      <c r="K272" s="20" t="n">
        <v>5.5</v>
      </c>
      <c r="L272" s="20" t="n">
        <v>0.00838</v>
      </c>
      <c r="M272" s="20" t="n">
        <v>1</v>
      </c>
      <c r="N272" s="251" t="s">
        <v>1867</v>
      </c>
      <c r="O272" s="20" t="n">
        <v>20250425</v>
      </c>
    </row>
    <row r="273" customFormat="false" ht="12.75" hidden="false" customHeight="true" outlineLevel="0" collapsed="false">
      <c r="A273" s="38" t="n">
        <v>117</v>
      </c>
    </row>
    <row r="274" customFormat="false" ht="12.75" hidden="false" customHeight="true" outlineLevel="0" collapsed="false">
      <c r="A274" s="38" t="n">
        <v>118</v>
      </c>
    </row>
    <row r="275" customFormat="false" ht="12.75" hidden="false" customHeight="true" outlineLevel="0" collapsed="false">
      <c r="A275" s="20" t="s">
        <v>1868</v>
      </c>
      <c r="B275" s="20" t="n">
        <v>450</v>
      </c>
      <c r="C275" s="197" t="n">
        <v>0.0037455</v>
      </c>
      <c r="D275" s="20" t="n">
        <v>171.929</v>
      </c>
      <c r="E275" s="20" t="n">
        <v>15.303</v>
      </c>
      <c r="F275" s="20" t="n">
        <v>7.56</v>
      </c>
      <c r="G275" s="20" t="n">
        <v>-26.32</v>
      </c>
      <c r="H275" s="20" t="n">
        <v>154.73</v>
      </c>
      <c r="I275" s="20" t="n">
        <v>303.4</v>
      </c>
      <c r="J275" s="20" t="n">
        <v>9.495</v>
      </c>
      <c r="K275" s="20" t="n">
        <v>6.1</v>
      </c>
      <c r="L275" s="20" t="n">
        <v>0.0313</v>
      </c>
      <c r="M275" s="20" t="n">
        <v>1</v>
      </c>
      <c r="N275" s="251" t="s">
        <v>1869</v>
      </c>
      <c r="O275" s="20" t="n">
        <v>20241127</v>
      </c>
      <c r="P275" s="20"/>
    </row>
    <row r="276" customFormat="false" ht="12.75" hidden="false" customHeight="true" outlineLevel="0" collapsed="false">
      <c r="A276" s="38" t="n">
        <v>120</v>
      </c>
    </row>
    <row r="277" customFormat="false" ht="12.75" hidden="false" customHeight="true" outlineLevel="0" collapsed="false">
      <c r="A277" s="38" t="n">
        <v>121</v>
      </c>
    </row>
    <row r="278" customFormat="false" ht="12.75" hidden="false" customHeight="true" outlineLevel="0" collapsed="false">
      <c r="A278" s="38" t="n">
        <v>122</v>
      </c>
    </row>
    <row r="279" customFormat="false" ht="12.75" hidden="false" customHeight="true" outlineLevel="0" collapsed="false">
      <c r="A279" s="38" t="n">
        <v>123</v>
      </c>
    </row>
    <row r="280" customFormat="false" ht="12.75" hidden="false" customHeight="true" outlineLevel="0" collapsed="false">
      <c r="A280" s="38" t="n">
        <v>124</v>
      </c>
    </row>
    <row r="281" customFormat="false" ht="12.75" hidden="false" customHeight="true" outlineLevel="0" collapsed="false">
      <c r="A281" s="20" t="s">
        <v>1870</v>
      </c>
      <c r="B281" s="20" t="n">
        <v>450</v>
      </c>
      <c r="C281" s="197" t="n">
        <v>0.0037455</v>
      </c>
      <c r="D281" s="20" t="n">
        <v>171.729</v>
      </c>
      <c r="E281" s="20" t="n">
        <v>15.408</v>
      </c>
      <c r="F281" s="20" t="n">
        <v>8.14</v>
      </c>
      <c r="G281" s="20" t="n">
        <v>-22.89</v>
      </c>
      <c r="H281" s="20" t="n">
        <v>154.56</v>
      </c>
      <c r="I281" s="20" t="n">
        <v>270.6</v>
      </c>
      <c r="J281" s="20" t="n">
        <v>7.616</v>
      </c>
      <c r="K281" s="20" t="n">
        <v>4.9</v>
      </c>
      <c r="L281" s="20" t="n">
        <v>0.0281</v>
      </c>
      <c r="M281" s="20" t="n">
        <v>1</v>
      </c>
      <c r="N281" s="251" t="s">
        <v>1871</v>
      </c>
      <c r="O281" s="20" t="n">
        <v>20241126</v>
      </c>
      <c r="P281" s="20"/>
    </row>
    <row r="282" customFormat="false" ht="12.75" hidden="false" customHeight="true" outlineLevel="0" collapsed="false">
      <c r="A282" s="38" t="n">
        <v>126</v>
      </c>
    </row>
    <row r="283" customFormat="false" ht="12.75" hidden="false" customHeight="true" outlineLevel="0" collapsed="false">
      <c r="A283" s="38" t="n">
        <v>127</v>
      </c>
    </row>
    <row r="284" customFormat="false" ht="12.75" hidden="false" customHeight="true" outlineLevel="0" collapsed="false">
      <c r="A284" s="38" t="n">
        <v>128</v>
      </c>
    </row>
    <row r="285" customFormat="false" ht="12.75" hidden="false" customHeight="true" outlineLevel="0" collapsed="false">
      <c r="A285" s="38" t="n">
        <v>129</v>
      </c>
    </row>
    <row r="286" customFormat="false" ht="12.75" hidden="false" customHeight="true" outlineLevel="0" collapsed="false">
      <c r="A286" s="20" t="s">
        <v>1872</v>
      </c>
      <c r="B286" s="20" t="n">
        <v>450</v>
      </c>
      <c r="C286" s="197" t="n">
        <v>0.0037455</v>
      </c>
      <c r="D286" s="20" t="n">
        <v>172.448</v>
      </c>
      <c r="E286" s="20" t="n">
        <v>15.781</v>
      </c>
      <c r="F286" s="20" t="n">
        <v>8.4</v>
      </c>
      <c r="G286" s="20" t="n">
        <v>-25.12</v>
      </c>
      <c r="H286" s="20" t="n">
        <v>155.2</v>
      </c>
      <c r="I286" s="20" t="n">
        <v>294.2</v>
      </c>
      <c r="J286" s="20" t="n">
        <v>8.976</v>
      </c>
      <c r="K286" s="20" t="n">
        <v>5.8</v>
      </c>
      <c r="L286" s="20" t="n">
        <v>0.0305</v>
      </c>
      <c r="M286" s="20" t="n">
        <v>1</v>
      </c>
      <c r="N286" s="251" t="s">
        <v>1873</v>
      </c>
      <c r="O286" s="20" t="n">
        <v>20241127</v>
      </c>
    </row>
    <row r="287" customFormat="false" ht="12.75" hidden="false" customHeight="true" outlineLevel="0" collapsed="false">
      <c r="A287" s="38" t="n">
        <v>131</v>
      </c>
    </row>
    <row r="288" customFormat="false" ht="12.75" hidden="false" customHeight="true" outlineLevel="0" collapsed="false">
      <c r="A288" s="20" t="s">
        <v>1874</v>
      </c>
      <c r="B288" s="20" t="n">
        <v>450</v>
      </c>
      <c r="C288" s="20" t="n">
        <v>0.00397</v>
      </c>
      <c r="D288" s="20" t="n">
        <v>21.261</v>
      </c>
      <c r="E288" s="20" t="n">
        <v>2.257</v>
      </c>
      <c r="F288" s="20" t="n">
        <v>7.81</v>
      </c>
      <c r="G288" s="20" t="n">
        <v>-18.15</v>
      </c>
      <c r="H288" s="20" t="n">
        <v>19.13</v>
      </c>
      <c r="I288" s="20" t="n">
        <v>250.5</v>
      </c>
      <c r="J288" s="20" t="n">
        <v>0.792</v>
      </c>
      <c r="K288" s="20" t="n">
        <v>4.1</v>
      </c>
      <c r="L288" s="20" t="n">
        <v>0.00316</v>
      </c>
      <c r="M288" s="20" t="n">
        <v>1</v>
      </c>
      <c r="N288" s="251" t="s">
        <v>1875</v>
      </c>
      <c r="O288" s="20" t="n">
        <v>20250507</v>
      </c>
    </row>
    <row r="289" customFormat="false" ht="12.75" hidden="false" customHeight="true" outlineLevel="0" collapsed="false">
      <c r="A289" s="20" t="s">
        <v>1876</v>
      </c>
      <c r="B289" s="20" t="n">
        <v>450</v>
      </c>
      <c r="C289" s="20" t="n">
        <v>0.00406</v>
      </c>
      <c r="D289" s="20" t="n">
        <v>35.383</v>
      </c>
      <c r="E289" s="20" t="n">
        <v>4.405</v>
      </c>
      <c r="F289" s="20" t="n">
        <v>10.22</v>
      </c>
      <c r="G289" s="20" t="n">
        <v>-30.84</v>
      </c>
      <c r="H289" s="20" t="n">
        <v>31.84</v>
      </c>
      <c r="I289" s="20" t="n">
        <v>257.3</v>
      </c>
      <c r="J289" s="20" t="n">
        <v>1.379</v>
      </c>
      <c r="K289" s="20" t="n">
        <v>4.3</v>
      </c>
      <c r="L289" s="20" t="n">
        <v>0.00536</v>
      </c>
      <c r="M289" s="20" t="n">
        <v>1</v>
      </c>
      <c r="N289" s="251" t="s">
        <v>1877</v>
      </c>
      <c r="O289" s="20" t="n">
        <v>20250423</v>
      </c>
    </row>
    <row r="290" customFormat="false" ht="12.75" hidden="false" customHeight="true" outlineLevel="0" collapsed="false">
      <c r="A290" s="20" t="s">
        <v>1878</v>
      </c>
      <c r="B290" s="20" t="n">
        <v>450</v>
      </c>
      <c r="C290" s="20" t="n">
        <v>0.00404</v>
      </c>
      <c r="D290" s="20" t="n">
        <v>28.241</v>
      </c>
      <c r="E290" s="20" t="n">
        <v>4.442</v>
      </c>
      <c r="F290" s="20" t="n">
        <v>11.32</v>
      </c>
      <c r="G290" s="20" t="n">
        <v>-29.34</v>
      </c>
      <c r="H290" s="20" t="n">
        <v>25.42</v>
      </c>
      <c r="I290" s="20" t="n">
        <v>273.3</v>
      </c>
      <c r="J290" s="20" t="n">
        <v>1.178</v>
      </c>
      <c r="K290" s="20" t="n">
        <v>4.6</v>
      </c>
      <c r="L290" s="20" t="n">
        <v>0.00431</v>
      </c>
      <c r="M290" s="20" t="n">
        <v>1</v>
      </c>
      <c r="N290" s="251" t="s">
        <v>1879</v>
      </c>
      <c r="O290" s="20" t="n">
        <v>20250423</v>
      </c>
    </row>
    <row r="291" customFormat="false" ht="12.75" hidden="false" customHeight="true" outlineLevel="0" collapsed="false">
      <c r="A291" s="20" t="s">
        <v>1880</v>
      </c>
      <c r="B291" s="20" t="n">
        <v>450</v>
      </c>
      <c r="C291" s="20" t="n">
        <v>0.00425</v>
      </c>
      <c r="D291" s="20" t="n">
        <v>37.425</v>
      </c>
      <c r="E291" s="20" t="n">
        <v>5.27</v>
      </c>
      <c r="F291" s="20" t="n">
        <v>10.55</v>
      </c>
      <c r="G291" s="20" t="n">
        <v>-28.48</v>
      </c>
      <c r="H291" s="20" t="n">
        <v>33.68</v>
      </c>
      <c r="I291" s="20" t="n">
        <v>245.8</v>
      </c>
      <c r="J291" s="20" t="n">
        <v>1.354</v>
      </c>
      <c r="K291" s="20" t="n">
        <v>4</v>
      </c>
      <c r="L291" s="20" t="n">
        <v>0.00551</v>
      </c>
      <c r="M291" s="20" t="n">
        <v>1</v>
      </c>
      <c r="N291" s="251" t="s">
        <v>1881</v>
      </c>
      <c r="O291" s="20" t="n">
        <v>20250424</v>
      </c>
    </row>
    <row r="292" customFormat="false" ht="12.75" hidden="false" customHeight="true" outlineLevel="0" collapsed="false">
      <c r="A292" s="20" t="s">
        <v>1882</v>
      </c>
      <c r="B292" s="20" t="n">
        <v>450</v>
      </c>
      <c r="C292" s="20" t="n">
        <v>0.00374</v>
      </c>
      <c r="D292" s="20" t="n">
        <v>47.197</v>
      </c>
      <c r="E292" s="20" t="n">
        <v>5.411</v>
      </c>
      <c r="F292" s="20" t="n">
        <v>9.69</v>
      </c>
      <c r="G292" s="20" t="n">
        <v>-25.07</v>
      </c>
      <c r="H292" s="20" t="n">
        <v>42.48</v>
      </c>
      <c r="I292" s="20" t="n">
        <v>294</v>
      </c>
      <c r="J292" s="20" t="n">
        <v>1.311</v>
      </c>
      <c r="K292" s="20" t="n">
        <v>3.1</v>
      </c>
      <c r="L292" s="20" t="n">
        <v>0.00446</v>
      </c>
      <c r="M292" s="20" t="n">
        <v>1</v>
      </c>
      <c r="N292" s="199" t="s">
        <v>1883</v>
      </c>
      <c r="O292" s="20" t="n">
        <v>20241128</v>
      </c>
    </row>
    <row r="293" customFormat="false" ht="12.75" hidden="false" customHeight="true" outlineLevel="0" collapsed="false">
      <c r="A293" s="38" t="n">
        <v>137</v>
      </c>
    </row>
    <row r="294" customFormat="false" ht="12.75" hidden="false" customHeight="true" outlineLevel="0" collapsed="false">
      <c r="A294" s="20" t="s">
        <v>1884</v>
      </c>
      <c r="B294" s="20" t="n">
        <v>450</v>
      </c>
      <c r="C294" s="20" t="n">
        <v>0.00414</v>
      </c>
      <c r="D294" s="20" t="n">
        <v>30.692</v>
      </c>
      <c r="E294" s="20" t="n">
        <v>2.857</v>
      </c>
      <c r="F294" s="20" t="n">
        <v>7.7</v>
      </c>
      <c r="G294" s="20" t="n">
        <v>-23.82</v>
      </c>
      <c r="H294" s="20" t="n">
        <v>27.62</v>
      </c>
      <c r="I294" s="20" t="n">
        <v>227.8</v>
      </c>
      <c r="J294" s="20" t="n">
        <v>0.857</v>
      </c>
      <c r="K294" s="20" t="n">
        <v>3.1</v>
      </c>
      <c r="L294" s="20" t="n">
        <v>0.00376</v>
      </c>
      <c r="M294" s="20" t="n">
        <v>1</v>
      </c>
      <c r="N294" s="251" t="s">
        <v>1885</v>
      </c>
      <c r="O294" s="20" t="n">
        <v>20250424</v>
      </c>
    </row>
    <row r="295" customFormat="false" ht="12.75" hidden="false" customHeight="true" outlineLevel="0" collapsed="false">
      <c r="A295" s="1" t="s">
        <v>1886</v>
      </c>
      <c r="B295" s="1" t="n">
        <v>450</v>
      </c>
      <c r="C295" s="1" t="n">
        <v>0.0037455</v>
      </c>
      <c r="D295" s="1" t="n">
        <v>71.94</v>
      </c>
      <c r="E295" s="1" t="n">
        <v>8.297</v>
      </c>
      <c r="F295" s="1" t="n">
        <v>9.63</v>
      </c>
      <c r="G295" s="1" t="n">
        <v>-25.42</v>
      </c>
      <c r="H295" s="1" t="n">
        <v>64.75</v>
      </c>
      <c r="I295" s="1" t="n">
        <v>329.3</v>
      </c>
      <c r="J295" s="1" t="n">
        <v>2.118</v>
      </c>
      <c r="K295" s="1" t="n">
        <v>3.3</v>
      </c>
      <c r="L295" s="1" t="n">
        <v>0.00643</v>
      </c>
      <c r="M295" s="1" t="n">
        <v>1</v>
      </c>
      <c r="N295" s="199" t="s">
        <v>1887</v>
      </c>
      <c r="O295" s="1" t="n">
        <v>20241129</v>
      </c>
    </row>
    <row r="296" customFormat="false" ht="12.75" hidden="false" customHeight="true" outlineLevel="0" collapsed="false">
      <c r="A296" s="20" t="s">
        <v>1888</v>
      </c>
      <c r="B296" s="20" t="n">
        <v>450</v>
      </c>
      <c r="C296" s="20" t="n">
        <v>0.00436</v>
      </c>
      <c r="D296" s="20" t="n">
        <v>28.917</v>
      </c>
      <c r="E296" s="20" t="n">
        <v>3.092</v>
      </c>
      <c r="F296" s="20" t="n">
        <v>9.76</v>
      </c>
      <c r="G296" s="20" t="n">
        <v>-26.56</v>
      </c>
      <c r="H296" s="20" t="n">
        <v>26.03</v>
      </c>
      <c r="I296" s="20" t="n">
        <v>233.4</v>
      </c>
      <c r="J296" s="20" t="n">
        <v>0.355</v>
      </c>
      <c r="K296" s="20" t="n">
        <v>1.4</v>
      </c>
      <c r="L296" s="20" t="n">
        <v>0.00152</v>
      </c>
      <c r="M296" s="20" t="n">
        <v>1</v>
      </c>
      <c r="N296" s="251" t="s">
        <v>1889</v>
      </c>
      <c r="O296" s="20" t="n">
        <v>20250424</v>
      </c>
    </row>
    <row r="297" customFormat="false" ht="12.75" hidden="false" customHeight="true" outlineLevel="0" collapsed="false">
      <c r="A297" s="38" t="n">
        <v>141</v>
      </c>
    </row>
    <row r="298" customFormat="false" ht="12.75" hidden="false" customHeight="true" outlineLevel="0" collapsed="false">
      <c r="A298" s="38" t="n">
        <v>142</v>
      </c>
    </row>
    <row r="299" customFormat="false" ht="12.75" hidden="false" customHeight="true" outlineLevel="0" collapsed="false">
      <c r="A299" s="38" t="n">
        <v>143</v>
      </c>
    </row>
    <row r="300" customFormat="false" ht="12.75" hidden="false" customHeight="true" outlineLevel="0" collapsed="false">
      <c r="A300" s="38" t="n">
        <v>144</v>
      </c>
    </row>
    <row r="301" customFormat="false" ht="12.75" hidden="false" customHeight="true" outlineLevel="0" collapsed="false">
      <c r="A301" s="1" t="s">
        <v>1890</v>
      </c>
      <c r="B301" s="1" t="n">
        <v>450</v>
      </c>
      <c r="C301" s="197" t="n">
        <v>0.0037455</v>
      </c>
      <c r="D301" s="1" t="n">
        <v>77.198</v>
      </c>
      <c r="E301" s="1" t="n">
        <v>7.456</v>
      </c>
      <c r="F301" s="1" t="n">
        <v>7.94</v>
      </c>
      <c r="G301" s="1" t="n">
        <v>-24.68</v>
      </c>
      <c r="H301" s="1" t="n">
        <v>69.48</v>
      </c>
      <c r="I301" s="1" t="n">
        <v>244.6</v>
      </c>
      <c r="J301" s="1" t="n">
        <v>2.729</v>
      </c>
      <c r="K301" s="1" t="n">
        <v>3.9</v>
      </c>
      <c r="L301" s="1" t="n">
        <v>0.0112</v>
      </c>
      <c r="M301" s="1" t="n">
        <v>1</v>
      </c>
      <c r="N301" s="251" t="s">
        <v>1891</v>
      </c>
      <c r="O301" s="1" t="n">
        <v>20241128</v>
      </c>
    </row>
    <row r="302" customFormat="false" ht="12.75" hidden="false" customHeight="true" outlineLevel="0" collapsed="false">
      <c r="A302" s="38" t="n">
        <v>146</v>
      </c>
    </row>
    <row r="303" customFormat="false" ht="12.75" hidden="false" customHeight="true" outlineLevel="0" collapsed="false">
      <c r="A303" s="38" t="n">
        <v>147</v>
      </c>
    </row>
    <row r="304" customFormat="false" ht="12.75" hidden="false" customHeight="true" outlineLevel="0" collapsed="false">
      <c r="A304" s="1" t="s">
        <v>1892</v>
      </c>
      <c r="B304" s="1" t="n">
        <v>450</v>
      </c>
      <c r="C304" s="197" t="n">
        <v>0.0037455</v>
      </c>
      <c r="D304" s="1" t="n">
        <v>194.921</v>
      </c>
      <c r="E304" s="1" t="n">
        <v>20.311</v>
      </c>
      <c r="F304" s="1" t="n">
        <v>7.4</v>
      </c>
      <c r="G304" s="1" t="n">
        <v>-19.64</v>
      </c>
      <c r="H304" s="1" t="n">
        <v>175.43</v>
      </c>
      <c r="I304" s="1" t="n">
        <v>235.9</v>
      </c>
      <c r="J304" s="1" t="n">
        <v>6.827</v>
      </c>
      <c r="K304" s="1" t="n">
        <v>3.9</v>
      </c>
      <c r="L304" s="1" t="n">
        <v>0.0289</v>
      </c>
      <c r="M304" s="1" t="n">
        <v>1</v>
      </c>
      <c r="N304" s="251" t="s">
        <v>1893</v>
      </c>
      <c r="O304" s="1" t="n">
        <v>20241128</v>
      </c>
    </row>
    <row r="305" customFormat="false" ht="12.75" hidden="false" customHeight="true" outlineLevel="0" collapsed="false">
      <c r="A305" s="38" t="n">
        <v>149</v>
      </c>
    </row>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&amp;CffffffStrona &amp;P</oddFooter>
  </headerFooter>
</worksheet>
</file>

<file path=docProps/app.xml><?xml version="1.0" encoding="utf-8"?>
<Properties xmlns="http://schemas.openxmlformats.org/officeDocument/2006/extended-properties" xmlns:vt="http://schemas.openxmlformats.org/officeDocument/2006/docPropsVTypes">
  <Template/>
  <TotalTime>802</TotalTime>
  <Application>LibreOffice/25.2.6.1$Windows_X86_64 LibreOffice_project/13f8d05e475a6b6572cdd8fe3af1421c659c51c2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2020-04-25T09:33:08Z</dcterms:created>
  <dc:creator>Grzegorz Karasiński</dc:creator>
  <dc:description/>
  <dc:language>pl-PL</dc:language>
  <cp:lastModifiedBy/>
  <dcterms:modified xsi:type="dcterms:W3CDTF">2026-05-28T11:47:06Z</dcterms:modified>
  <cp:revision>43</cp:revision>
  <dc:subject/>
  <dc:title/>
</cp:coreProperties>
</file>

<file path=docProps/custom.xml><?xml version="1.0" encoding="utf-8"?>
<Properties xmlns="http://schemas.openxmlformats.org/officeDocument/2006/custom-properties" xmlns:vt="http://schemas.openxmlformats.org/officeDocument/2006/docPropsVTypes"/>
</file>